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8_{163703E1-1996-4A78-84A7-A0B7F01600C6}" xr6:coauthVersionLast="47" xr6:coauthVersionMax="47" xr10:uidLastSave="{00000000-0000-0000-0000-000000000000}"/>
  <bookViews>
    <workbookView xWindow="-110" yWindow="-110" windowWidth="19420" windowHeight="11500" tabRatio="897" firstSheet="35" activeTab="39"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Dictionary!$A$1:$S$1526</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 i="6" l="1" a="1"/>
  <c r="C20" i="6" s="1"/>
  <c r="C16" i="6" a="1"/>
  <c r="C16" i="6" s="1"/>
  <c r="C17" i="6" a="1"/>
  <c r="C17" i="6" s="1"/>
  <c r="C18" i="6" a="1"/>
  <c r="C18" i="6"/>
  <c r="C19" i="6" a="1"/>
  <c r="C19" i="6"/>
  <c r="C38" i="4" a="1"/>
  <c r="C38" i="4" s="1"/>
  <c r="C44" i="4" a="1"/>
  <c r="C44" i="4" s="1"/>
  <c r="C42" i="4" a="1"/>
  <c r="C42" i="4" s="1"/>
  <c r="C24" i="5" a="1"/>
  <c r="C24" i="5"/>
  <c r="C25" i="5" a="1"/>
  <c r="C25" i="5" s="1"/>
  <c r="C26" i="5" a="1"/>
  <c r="C26" i="5"/>
  <c r="C27" i="5" a="1"/>
  <c r="C27" i="5"/>
  <c r="C28" i="5" a="1"/>
  <c r="C28" i="5" s="1"/>
  <c r="C29" i="5" a="1"/>
  <c r="C29" i="5"/>
  <c r="C30" i="5" a="1"/>
  <c r="C30" i="5"/>
  <c r="C31" i="5" a="1"/>
  <c r="C31" i="5" s="1"/>
  <c r="C32" i="5" a="1"/>
  <c r="C32" i="5"/>
  <c r="C33" i="5" a="1"/>
  <c r="C33" i="5"/>
  <c r="C34" i="5" a="1"/>
  <c r="C34" i="5" s="1"/>
  <c r="C35" i="5" a="1"/>
  <c r="C35" i="5"/>
  <c r="C36" i="5" a="1"/>
  <c r="C36" i="5"/>
  <c r="B318" i="7" a="1"/>
  <c r="B318" i="7" s="1"/>
  <c r="B319" i="7" a="1"/>
  <c r="B319" i="7" s="1"/>
  <c r="B322" i="7" a="1"/>
  <c r="B322" i="7" s="1"/>
  <c r="B100" i="15" a="1"/>
  <c r="B100" i="15" s="1"/>
  <c r="B99" i="15" a="1"/>
  <c r="B99" i="15" s="1"/>
  <c r="B37" i="13" a="1"/>
  <c r="B37" i="13"/>
  <c r="B56" i="12" a="1"/>
  <c r="B56" i="12" s="1"/>
  <c r="B36" i="8" a="1"/>
  <c r="B36" i="8" s="1"/>
  <c r="B31" i="9" a="1"/>
  <c r="B31" i="9" s="1"/>
  <c r="B32" i="9" a="1"/>
  <c r="B32" i="9" s="1"/>
  <c r="B24" i="31" a="1"/>
  <c r="B24" i="31" s="1"/>
  <c r="B37" i="8" a="1"/>
  <c r="B37" i="8" s="1"/>
  <c r="B36" i="13" a="1"/>
  <c r="B36" i="13" s="1"/>
  <c r="B55" i="12" a="1"/>
  <c r="B55" i="12" s="1"/>
  <c r="B317" i="7" a="1"/>
  <c r="B317" i="7" s="1"/>
  <c r="B316" i="7" a="1"/>
  <c r="B316" i="7" s="1"/>
  <c r="B39" i="17" a="1"/>
  <c r="B39" i="17" s="1"/>
  <c r="B38" i="17" a="1"/>
  <c r="B38" i="17" s="1"/>
  <c r="B37" i="17" a="1"/>
  <c r="B37" i="17" s="1"/>
  <c r="B36" i="17" a="1"/>
  <c r="B36" i="17" s="1"/>
  <c r="B98" i="15" a="1"/>
  <c r="B98" i="15" s="1"/>
  <c r="B97" i="15" a="1"/>
  <c r="B97" i="15" s="1"/>
  <c r="B34" i="13" a="1"/>
  <c r="B34" i="13" s="1"/>
  <c r="B32" i="13" a="1"/>
  <c r="B32" i="13" s="1"/>
  <c r="B33" i="13" a="1"/>
  <c r="B33" i="13" s="1"/>
  <c r="B35" i="13" a="1"/>
  <c r="B35" i="13" s="1"/>
  <c r="B31" i="13" a="1"/>
  <c r="B31" i="13" s="1"/>
  <c r="B30" i="13" a="1"/>
  <c r="B30" i="13" s="1"/>
  <c r="B29" i="13" a="1"/>
  <c r="B29" i="13" s="1"/>
  <c r="B28" i="13" a="1"/>
  <c r="B28" i="13" s="1"/>
  <c r="B27" i="13" a="1"/>
  <c r="B27" i="13" s="1"/>
  <c r="B26" i="13" a="1"/>
  <c r="B26" i="13" s="1"/>
  <c r="B6" i="13" a="1"/>
  <c r="B6" i="13" s="1"/>
  <c r="B7" i="13" a="1"/>
  <c r="B7" i="13" s="1"/>
  <c r="B8" i="13" a="1"/>
  <c r="B8" i="13" s="1"/>
  <c r="B9" i="13" a="1"/>
  <c r="B9" i="13" s="1"/>
  <c r="B10" i="13" a="1"/>
  <c r="B10" i="13" s="1"/>
  <c r="B11" i="13" a="1"/>
  <c r="B11" i="13" s="1"/>
  <c r="B12" i="13" a="1"/>
  <c r="B12" i="13" s="1"/>
  <c r="B13" i="13" a="1"/>
  <c r="B13" i="13" s="1"/>
  <c r="B14" i="13" a="1"/>
  <c r="B14" i="13" s="1"/>
  <c r="B15" i="13" a="1"/>
  <c r="B15" i="13" s="1"/>
  <c r="B16" i="13" a="1"/>
  <c r="B16" i="13" s="1"/>
  <c r="B17" i="13" a="1"/>
  <c r="B17" i="13" s="1"/>
  <c r="B18" i="13" a="1"/>
  <c r="B18" i="13" s="1"/>
  <c r="B19" i="13" a="1"/>
  <c r="B19" i="13" s="1"/>
  <c r="B20" i="13" a="1"/>
  <c r="B20" i="13" s="1"/>
  <c r="B21" i="13" a="1"/>
  <c r="B21" i="13" s="1"/>
  <c r="B22" i="13" a="1"/>
  <c r="B22" i="13" s="1"/>
  <c r="B23" i="13" a="1"/>
  <c r="B23" i="13" s="1"/>
  <c r="B24" i="13" a="1"/>
  <c r="B24" i="13" s="1"/>
  <c r="B25" i="13" a="1"/>
  <c r="B25" i="13" s="1"/>
  <c r="B53" i="12" a="1"/>
  <c r="B53" i="12" s="1"/>
  <c r="B54" i="12" a="1"/>
  <c r="B54" i="12" s="1"/>
  <c r="B52" i="12" a="1"/>
  <c r="B52" i="12" s="1"/>
  <c r="B35" i="8" a="1"/>
  <c r="B35" i="8" s="1"/>
  <c r="B30" i="9" a="1"/>
  <c r="B30" i="9" s="1"/>
  <c r="B290" i="7" a="1"/>
  <c r="B290" i="7" s="1"/>
  <c r="B291" i="7" a="1"/>
  <c r="B291" i="7" s="1"/>
  <c r="B292" i="7" a="1"/>
  <c r="B292" i="7" s="1"/>
  <c r="B293" i="7" a="1"/>
  <c r="B293" i="7" s="1"/>
  <c r="B294" i="7" a="1"/>
  <c r="B294" i="7" s="1"/>
  <c r="B295" i="7" a="1"/>
  <c r="B295" i="7" s="1"/>
  <c r="B296" i="7" a="1"/>
  <c r="B296" i="7" s="1"/>
  <c r="B297" i="7" a="1"/>
  <c r="B297" i="7" s="1"/>
  <c r="B298" i="7" a="1"/>
  <c r="B298" i="7" s="1"/>
  <c r="B299" i="7" a="1"/>
  <c r="B299" i="7" s="1"/>
  <c r="B300" i="7" a="1"/>
  <c r="B300" i="7" s="1"/>
  <c r="B301" i="7" a="1"/>
  <c r="B301" i="7" s="1"/>
  <c r="B302" i="7" a="1"/>
  <c r="B302" i="7" s="1"/>
  <c r="B303" i="7" a="1"/>
  <c r="B303" i="7" s="1"/>
  <c r="B304" i="7" a="1"/>
  <c r="B304" i="7" s="1"/>
  <c r="B305" i="7" a="1"/>
  <c r="B305" i="7" s="1"/>
  <c r="B306" i="7" a="1"/>
  <c r="B306" i="7" s="1"/>
  <c r="B307" i="7" a="1"/>
  <c r="B307" i="7" s="1"/>
  <c r="B308" i="7" a="1"/>
  <c r="B308" i="7" s="1"/>
  <c r="B309" i="7" a="1"/>
  <c r="B309" i="7" s="1"/>
  <c r="B310" i="7" a="1"/>
  <c r="B310" i="7" s="1"/>
  <c r="B311" i="7" a="1"/>
  <c r="B311" i="7" s="1"/>
  <c r="B312" i="7" a="1"/>
  <c r="B312" i="7" s="1"/>
  <c r="B313" i="7" a="1"/>
  <c r="B313" i="7" s="1"/>
  <c r="B314" i="7" a="1"/>
  <c r="B314" i="7" s="1"/>
  <c r="B315" i="7" a="1"/>
  <c r="B315" i="7" s="1"/>
  <c r="B277" i="7" a="1"/>
  <c r="B277" i="7" s="1"/>
  <c r="B278" i="7" a="1"/>
  <c r="B278" i="7" s="1"/>
  <c r="B279" i="7" a="1"/>
  <c r="B279" i="7" s="1"/>
  <c r="B280" i="7" a="1"/>
  <c r="B280" i="7" s="1"/>
  <c r="B281" i="7" a="1"/>
  <c r="B281" i="7" s="1"/>
  <c r="B282" i="7" a="1"/>
  <c r="B282" i="7" s="1"/>
  <c r="B283" i="7" a="1"/>
  <c r="B283" i="7" s="1"/>
  <c r="B284" i="7" a="1"/>
  <c r="B284" i="7" s="1"/>
  <c r="B285" i="7" a="1"/>
  <c r="B285" i="7" s="1"/>
  <c r="B286" i="7" a="1"/>
  <c r="B286" i="7" s="1"/>
  <c r="B287" i="7" a="1"/>
  <c r="B287" i="7" s="1"/>
  <c r="B288" i="7" a="1"/>
  <c r="B288" i="7" s="1"/>
  <c r="B289" i="7" a="1"/>
  <c r="B289" i="7" s="1"/>
  <c r="B256" i="7" a="1"/>
  <c r="B256" i="7" s="1"/>
  <c r="B257" i="7" a="1"/>
  <c r="B257" i="7" s="1"/>
  <c r="B258" i="7" a="1"/>
  <c r="B258" i="7" s="1"/>
  <c r="B259" i="7" a="1"/>
  <c r="B259" i="7" s="1"/>
  <c r="B260" i="7" a="1"/>
  <c r="B260" i="7" s="1"/>
  <c r="B261" i="7" a="1"/>
  <c r="B261" i="7" s="1"/>
  <c r="B262" i="7" a="1"/>
  <c r="B262" i="7" s="1"/>
  <c r="B263" i="7" a="1"/>
  <c r="B263" i="7" s="1"/>
  <c r="B264" i="7" a="1"/>
  <c r="B264" i="7" s="1"/>
  <c r="B265" i="7" a="1"/>
  <c r="B265" i="7" s="1"/>
  <c r="B266" i="7" a="1"/>
  <c r="B266" i="7" s="1"/>
  <c r="B267" i="7" a="1"/>
  <c r="B267" i="7" s="1"/>
  <c r="B268" i="7" a="1"/>
  <c r="B268" i="7" s="1"/>
  <c r="B269" i="7" a="1"/>
  <c r="B269" i="7" s="1"/>
  <c r="B270" i="7" a="1"/>
  <c r="B270" i="7" s="1"/>
  <c r="B271" i="7" a="1"/>
  <c r="B271" i="7" s="1"/>
  <c r="B272" i="7" a="1"/>
  <c r="B272" i="7" s="1"/>
  <c r="B273" i="7" a="1"/>
  <c r="B273" i="7" s="1"/>
  <c r="B274" i="7" a="1"/>
  <c r="B274" i="7" s="1"/>
  <c r="B275" i="7" a="1"/>
  <c r="B275" i="7" s="1"/>
  <c r="B276" i="7" a="1"/>
  <c r="B276" i="7" s="1"/>
  <c r="B255" i="7" a="1"/>
  <c r="B255" i="7" s="1"/>
  <c r="B254" i="7" a="1"/>
  <c r="B254" i="7" s="1"/>
  <c r="B253" i="7" a="1"/>
  <c r="B253" i="7" s="1"/>
  <c r="B252" i="7" a="1"/>
  <c r="B252" i="7" s="1"/>
  <c r="B251" i="7" a="1"/>
  <c r="B251" i="7" s="1"/>
  <c r="B250" i="7" a="1"/>
  <c r="B250" i="7" s="1"/>
  <c r="B249" i="7" a="1"/>
  <c r="B249" i="7" s="1"/>
  <c r="B248" i="7" a="1"/>
  <c r="B248" i="7" s="1"/>
  <c r="B35" i="17" a="1"/>
  <c r="B35" i="17" s="1"/>
  <c r="B34" i="17" a="1"/>
  <c r="B34" i="17" s="1"/>
  <c r="B33" i="17" a="1"/>
  <c r="B33" i="17" s="1"/>
  <c r="B32" i="17" a="1"/>
  <c r="B32" i="17" s="1"/>
  <c r="B31" i="17" a="1"/>
  <c r="B31" i="17" s="1"/>
  <c r="B30" i="17" a="1"/>
  <c r="B30" i="17" s="1"/>
  <c r="B29" i="17" a="1"/>
  <c r="B29" i="17" s="1"/>
  <c r="B28" i="17" a="1"/>
  <c r="B28" i="17" s="1"/>
  <c r="B27" i="17" a="1"/>
  <c r="B27" i="17" s="1"/>
  <c r="B26" i="17" a="1"/>
  <c r="B26" i="17" s="1"/>
  <c r="B25" i="17" a="1"/>
  <c r="B25" i="17" s="1"/>
  <c r="B24" i="17" a="1"/>
  <c r="B24" i="17" s="1"/>
  <c r="B23" i="17" a="1"/>
  <c r="B23" i="17" s="1"/>
  <c r="B42" i="15" a="1"/>
  <c r="B42" i="15" s="1"/>
  <c r="B43" i="15" a="1"/>
  <c r="B43" i="15" s="1"/>
  <c r="B96" i="15" a="1"/>
  <c r="B96" i="15" s="1"/>
  <c r="B95" i="15" a="1"/>
  <c r="B95" i="15" s="1"/>
  <c r="B90" i="15" a="1"/>
  <c r="B90" i="15" s="1"/>
  <c r="B91" i="15" a="1"/>
  <c r="B91" i="15" s="1"/>
  <c r="B92" i="15" a="1"/>
  <c r="B92" i="15" s="1"/>
  <c r="B86" i="15" a="1"/>
  <c r="B86" i="15" s="1"/>
  <c r="B87" i="15" a="1"/>
  <c r="B87" i="15" s="1"/>
  <c r="B88" i="15" a="1"/>
  <c r="B88" i="15" s="1"/>
  <c r="B82" i="15" a="1"/>
  <c r="B82" i="15" s="1"/>
  <c r="B83" i="15" a="1"/>
  <c r="B83" i="15" s="1"/>
  <c r="B84" i="15" a="1"/>
  <c r="B84" i="15" s="1"/>
  <c r="B78" i="15" a="1"/>
  <c r="B78" i="15" s="1"/>
  <c r="B79" i="15" a="1"/>
  <c r="B79" i="15" s="1"/>
  <c r="B80" i="15" a="1"/>
  <c r="B80" i="15" s="1"/>
  <c r="B74" i="15" a="1"/>
  <c r="B74" i="15" s="1"/>
  <c r="B75" i="15" a="1"/>
  <c r="B75" i="15" s="1"/>
  <c r="B76" i="15" a="1"/>
  <c r="B76" i="15" s="1"/>
  <c r="B77" i="15" a="1"/>
  <c r="B77" i="15" s="1"/>
  <c r="B81" i="15" a="1"/>
  <c r="B81" i="15" s="1"/>
  <c r="B85" i="15" a="1"/>
  <c r="B85" i="15" s="1"/>
  <c r="B70" i="15" a="1"/>
  <c r="B70" i="15" s="1"/>
  <c r="B71" i="15" a="1"/>
  <c r="B71" i="15" s="1"/>
  <c r="B72" i="15" a="1"/>
  <c r="B72" i="15" s="1"/>
  <c r="B66" i="15" a="1"/>
  <c r="B66" i="15" s="1"/>
  <c r="B67" i="15" a="1"/>
  <c r="B67" i="15" s="1"/>
  <c r="B68" i="15" a="1"/>
  <c r="B68" i="15" s="1"/>
  <c r="B62" i="15" a="1"/>
  <c r="B62" i="15" s="1"/>
  <c r="B63" i="15" a="1"/>
  <c r="B63" i="15" s="1"/>
  <c r="B64" i="15" a="1"/>
  <c r="B64" i="15" s="1"/>
  <c r="B58" i="15" a="1"/>
  <c r="B58" i="15" s="1"/>
  <c r="B59" i="15" a="1"/>
  <c r="B59" i="15" s="1"/>
  <c r="B60" i="15" a="1"/>
  <c r="B60" i="15" s="1"/>
  <c r="B54" i="15" a="1"/>
  <c r="B54" i="15" s="1"/>
  <c r="B55" i="15" a="1"/>
  <c r="B55" i="15" s="1"/>
  <c r="B56" i="15" a="1"/>
  <c r="B56" i="15" s="1"/>
  <c r="B50" i="15" a="1"/>
  <c r="B50" i="15" s="1"/>
  <c r="B51" i="15" a="1"/>
  <c r="B51" i="15" s="1"/>
  <c r="B52" i="15" a="1"/>
  <c r="B52" i="15" s="1"/>
  <c r="B46" i="15" a="1"/>
  <c r="B46" i="15" s="1"/>
  <c r="B47" i="15" a="1"/>
  <c r="B47" i="15" s="1"/>
  <c r="B48" i="15" a="1"/>
  <c r="B48" i="15" s="1"/>
  <c r="B44" i="15" a="1"/>
  <c r="B44" i="15" s="1"/>
  <c r="B94" i="15" a="1"/>
  <c r="B94" i="15" s="1"/>
  <c r="B93" i="15" a="1"/>
  <c r="B93" i="15" s="1"/>
  <c r="B89" i="15" a="1"/>
  <c r="B89" i="15" s="1"/>
  <c r="B73" i="15" a="1"/>
  <c r="B73" i="15" s="1"/>
  <c r="B69" i="15" a="1"/>
  <c r="B69" i="15" s="1"/>
  <c r="B65" i="15" a="1"/>
  <c r="B65" i="15" s="1"/>
  <c r="B61" i="15" a="1"/>
  <c r="B61" i="15" s="1"/>
  <c r="B57" i="15" a="1"/>
  <c r="B57" i="15" s="1"/>
  <c r="B53" i="15" a="1"/>
  <c r="B53" i="15" s="1"/>
  <c r="B49" i="15" a="1"/>
  <c r="B49" i="15" s="1"/>
  <c r="B45" i="15" a="1"/>
  <c r="B45" i="15" s="1"/>
  <c r="B51" i="12" a="1"/>
  <c r="B51" i="12" s="1"/>
  <c r="B50" i="12" a="1"/>
  <c r="B50" i="12" s="1"/>
  <c r="B49" i="12" a="1"/>
  <c r="B49" i="12" s="1"/>
  <c r="B48" i="12" a="1"/>
  <c r="B48" i="12" s="1"/>
  <c r="B47" i="12" a="1"/>
  <c r="B47" i="12" s="1"/>
  <c r="B46" i="12" a="1"/>
  <c r="B46" i="12" s="1"/>
  <c r="B45" i="12" a="1"/>
  <c r="B45" i="12" s="1"/>
  <c r="B44" i="12" a="1"/>
  <c r="B44" i="12" s="1"/>
  <c r="B43" i="12" a="1"/>
  <c r="B43" i="12" s="1"/>
  <c r="B42" i="12" a="1"/>
  <c r="B42" i="12" s="1"/>
  <c r="B41" i="12" a="1"/>
  <c r="B41" i="12" s="1"/>
  <c r="B40" i="12" a="1"/>
  <c r="B40" i="12" s="1"/>
  <c r="B38" i="12" a="1"/>
  <c r="B38" i="12" s="1"/>
  <c r="B39" i="12" a="1"/>
  <c r="B39" i="12" s="1"/>
  <c r="B25" i="31" a="1"/>
  <c r="B25" i="31" s="1"/>
  <c r="B23" i="31" a="1"/>
  <c r="B23" i="31" s="1"/>
  <c r="B22" i="31" a="1"/>
  <c r="B22" i="31" s="1"/>
  <c r="B21" i="31" a="1"/>
  <c r="B21" i="31" s="1"/>
  <c r="B20" i="31" a="1"/>
  <c r="B20" i="31" s="1"/>
  <c r="B19" i="31" a="1"/>
  <c r="B19" i="31" s="1"/>
  <c r="B18" i="31" a="1"/>
  <c r="B18" i="31" s="1"/>
  <c r="B17" i="31" a="1"/>
  <c r="B17" i="31" s="1"/>
  <c r="B14" i="31" a="1"/>
  <c r="B14" i="31" s="1"/>
  <c r="B15" i="31" a="1"/>
  <c r="B15" i="31" s="1"/>
  <c r="B16" i="31" a="1"/>
  <c r="B16" i="31" s="1"/>
  <c r="B13" i="31" a="1"/>
  <c r="B13" i="31" s="1"/>
  <c r="B12" i="31" a="1"/>
  <c r="B12" i="31" s="1"/>
  <c r="B11" i="31" a="1"/>
  <c r="B11" i="31" s="1"/>
  <c r="B34" i="8" a="1"/>
  <c r="B34" i="8" s="1"/>
  <c r="B29" i="9" a="1"/>
  <c r="B29" i="9" s="1"/>
  <c r="C41" i="4" a="1"/>
  <c r="C41" i="4" s="1"/>
  <c r="B247" i="7" a="1"/>
  <c r="B247" i="7" s="1"/>
  <c r="B246" i="7" a="1"/>
  <c r="B246" i="7" s="1"/>
  <c r="B245" i="7" a="1"/>
  <c r="B245" i="7" s="1"/>
  <c r="B244" i="7" a="1"/>
  <c r="B244" i="7" s="1"/>
  <c r="B241" i="7" a="1"/>
  <c r="B241" i="7" s="1"/>
  <c r="B243" i="7" a="1"/>
  <c r="B243" i="7" s="1"/>
  <c r="B242" i="7" a="1"/>
  <c r="B242" i="7" s="1"/>
  <c r="B37" i="12" a="1"/>
  <c r="B37" i="12" s="1"/>
  <c r="B33" i="8" a="1"/>
  <c r="B33" i="8" s="1"/>
  <c r="B32" i="8" a="1"/>
  <c r="B32" i="8" s="1"/>
  <c r="B36" i="12" a="1"/>
  <c r="B36" i="12" s="1"/>
  <c r="C15" i="6" a="1"/>
  <c r="C15" i="6" s="1"/>
  <c r="C40" i="4" a="1"/>
  <c r="C40" i="4" s="1"/>
  <c r="B218" i="7" a="1"/>
  <c r="B218" i="7" s="1"/>
  <c r="B219" i="7" a="1"/>
  <c r="B219" i="7" s="1"/>
  <c r="B220" i="7" a="1"/>
  <c r="B220" i="7" s="1"/>
  <c r="B221" i="7" a="1"/>
  <c r="B221" i="7" s="1"/>
  <c r="B222" i="7" a="1"/>
  <c r="B222" i="7" s="1"/>
  <c r="B223" i="7" a="1"/>
  <c r="B223" i="7" s="1"/>
  <c r="B224" i="7" a="1"/>
  <c r="B224" i="7" s="1"/>
  <c r="B225" i="7" a="1"/>
  <c r="B225" i="7" s="1"/>
  <c r="B226" i="7" a="1"/>
  <c r="B226" i="7" s="1"/>
  <c r="B227" i="7" a="1"/>
  <c r="B227" i="7" s="1"/>
  <c r="B228" i="7" a="1"/>
  <c r="B228" i="7" s="1"/>
  <c r="B229" i="7" a="1"/>
  <c r="B229" i="7" s="1"/>
  <c r="B230" i="7" a="1"/>
  <c r="B230" i="7" s="1"/>
  <c r="B231" i="7" a="1"/>
  <c r="B231" i="7" s="1"/>
  <c r="B232" i="7" a="1"/>
  <c r="B232" i="7" s="1"/>
  <c r="B233" i="7" a="1"/>
  <c r="B233" i="7" s="1"/>
  <c r="B234" i="7" a="1"/>
  <c r="B234" i="7" s="1"/>
  <c r="B235" i="7" a="1"/>
  <c r="B235" i="7" s="1"/>
  <c r="B236" i="7" a="1"/>
  <c r="B236" i="7" s="1"/>
  <c r="B237" i="7" a="1"/>
  <c r="B237" i="7" s="1"/>
  <c r="B238" i="7" a="1"/>
  <c r="B238" i="7" s="1"/>
  <c r="B239" i="7" a="1"/>
  <c r="B239" i="7" s="1"/>
  <c r="B240" i="7" a="1"/>
  <c r="B240" i="7" s="1"/>
  <c r="B217" i="7" a="1"/>
  <c r="B217" i="7" s="1"/>
  <c r="B210" i="7" a="1"/>
  <c r="B210" i="7" s="1"/>
  <c r="B211" i="7" a="1"/>
  <c r="B211" i="7" s="1"/>
  <c r="B212" i="7" a="1"/>
  <c r="B212" i="7" s="1"/>
  <c r="B213" i="7" a="1"/>
  <c r="B213" i="7" s="1"/>
  <c r="B214" i="7" a="1"/>
  <c r="B214" i="7" s="1"/>
  <c r="B215" i="7" a="1"/>
  <c r="B215" i="7" s="1"/>
  <c r="B216" i="7" a="1"/>
  <c r="B216" i="7" s="1"/>
  <c r="B209" i="7" a="1"/>
  <c r="B209" i="7" s="1"/>
  <c r="B206" i="7" a="1"/>
  <c r="B206" i="7" s="1"/>
  <c r="B207" i="7" a="1"/>
  <c r="B207" i="7" s="1"/>
  <c r="B208" i="7" a="1"/>
  <c r="B208" i="7" s="1"/>
  <c r="B205" i="7" a="1"/>
  <c r="B205" i="7" s="1"/>
  <c r="B204" i="7" a="1"/>
  <c r="B204" i="7" s="1"/>
  <c r="B203" i="7" a="1"/>
  <c r="B203" i="7" s="1"/>
  <c r="B202" i="7" a="1"/>
  <c r="B202" i="7" s="1"/>
  <c r="B201" i="7" a="1"/>
  <c r="B201" i="7" s="1"/>
  <c r="B200" i="7" a="1"/>
  <c r="B200" i="7" s="1"/>
  <c r="B199" i="7" a="1"/>
  <c r="B199" i="7" s="1"/>
  <c r="B198" i="7" a="1"/>
  <c r="B198" i="7" s="1"/>
  <c r="B197" i="7" a="1"/>
  <c r="B197" i="7" s="1"/>
  <c r="B196" i="7" a="1"/>
  <c r="B196" i="7" s="1"/>
  <c r="B195" i="7" a="1"/>
  <c r="B195" i="7" s="1"/>
  <c r="B194" i="7" a="1"/>
  <c r="B194" i="7" s="1"/>
  <c r="B22" i="17" a="1"/>
  <c r="B22" i="17" s="1"/>
  <c r="B21" i="17" a="1"/>
  <c r="B21" i="17" s="1"/>
  <c r="B20" i="17" a="1"/>
  <c r="B20" i="17" s="1"/>
  <c r="B19" i="17" a="1"/>
  <c r="B19" i="17" s="1"/>
  <c r="B18" i="17" a="1"/>
  <c r="B18" i="17" s="1"/>
  <c r="B17" i="17" a="1"/>
  <c r="B17" i="17" s="1"/>
  <c r="B35" i="12" a="1"/>
  <c r="B35" i="12" s="1"/>
  <c r="B34" i="12" a="1"/>
  <c r="B34" i="12" s="1"/>
  <c r="B33" i="12" a="1"/>
  <c r="B33" i="12" s="1"/>
  <c r="B32" i="12" a="1"/>
  <c r="B32" i="12" s="1"/>
  <c r="B31" i="12" a="1"/>
  <c r="B31" i="12" s="1"/>
  <c r="B30" i="12" a="1"/>
  <c r="B30" i="12" s="1"/>
  <c r="B31" i="8" a="1"/>
  <c r="B31" i="8" s="1"/>
  <c r="B30" i="8" a="1"/>
  <c r="B30" i="8" s="1"/>
  <c r="B8" i="68" a="1"/>
  <c r="B8" i="68" s="1"/>
  <c r="B7" i="68" a="1"/>
  <c r="B7" i="68" s="1"/>
  <c r="B27" i="9" a="1"/>
  <c r="B27" i="9" s="1"/>
  <c r="B28" i="9" a="1"/>
  <c r="B28" i="9" s="1"/>
  <c r="B26" i="9" a="1"/>
  <c r="B26" i="9" s="1"/>
  <c r="C39" i="4" a="1"/>
  <c r="C39" i="4" s="1"/>
  <c r="B193" i="7" a="1"/>
  <c r="B193" i="7" s="1"/>
  <c r="B192" i="7" a="1"/>
  <c r="B192" i="7" s="1"/>
  <c r="B191" i="7" a="1"/>
  <c r="B191" i="7" s="1"/>
  <c r="B190" i="7" a="1"/>
  <c r="B190" i="7" s="1"/>
  <c r="B189" i="7" a="1"/>
  <c r="B189" i="7" s="1"/>
  <c r="B188" i="7" a="1"/>
  <c r="B188"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175" i="7" a="1"/>
  <c r="B175" i="7" s="1"/>
  <c r="B174" i="7" a="1"/>
  <c r="B174" i="7" s="1"/>
  <c r="B173" i="7" a="1"/>
  <c r="B173" i="7" s="1"/>
  <c r="B163" i="7" a="1"/>
  <c r="B163" i="7" s="1"/>
  <c r="B164" i="7" a="1"/>
  <c r="B164" i="7" s="1"/>
  <c r="B165" i="7" a="1"/>
  <c r="B165" i="7" s="1"/>
  <c r="B166" i="7" a="1"/>
  <c r="B166" i="7" s="1"/>
  <c r="B167" i="7" a="1"/>
  <c r="B167" i="7" s="1"/>
  <c r="B168" i="7" a="1"/>
  <c r="B168" i="7" s="1"/>
  <c r="B169" i="7" a="1"/>
  <c r="B169" i="7" s="1"/>
  <c r="B170" i="7" a="1"/>
  <c r="B170" i="7" s="1"/>
  <c r="B171" i="7" a="1"/>
  <c r="B171" i="7" s="1"/>
  <c r="B172" i="7" a="1"/>
  <c r="B172" i="7" s="1"/>
  <c r="B162" i="7" a="1"/>
  <c r="B162" i="7" s="1"/>
  <c r="B156" i="7" a="1"/>
  <c r="B156" i="7" s="1"/>
  <c r="B157" i="7" a="1"/>
  <c r="B157" i="7" s="1"/>
  <c r="B158" i="7" a="1"/>
  <c r="B158" i="7" s="1"/>
  <c r="B159" i="7" a="1"/>
  <c r="B159" i="7" s="1"/>
  <c r="B160" i="7" a="1"/>
  <c r="B160" i="7" s="1"/>
  <c r="B161" i="7" a="1"/>
  <c r="B161" i="7" s="1"/>
  <c r="B155" i="7" a="1"/>
  <c r="B155" i="7" s="1"/>
  <c r="B154" i="7" a="1"/>
  <c r="B154" i="7" s="1"/>
  <c r="B153" i="7" a="1"/>
  <c r="B153" i="7" s="1"/>
  <c r="B152" i="7" a="1"/>
  <c r="B152" i="7" s="1"/>
  <c r="B151" i="7" a="1"/>
  <c r="B151" i="7" s="1"/>
  <c r="B150" i="7" a="1"/>
  <c r="B150" i="7" s="1"/>
  <c r="B149" i="7" a="1"/>
  <c r="B149" i="7" s="1"/>
  <c r="B148" i="7" a="1"/>
  <c r="B148" i="7" s="1"/>
  <c r="B147" i="7" a="1"/>
  <c r="B147" i="7" s="1"/>
  <c r="B11" i="17" a="1"/>
  <c r="B11" i="17" s="1"/>
  <c r="B12" i="17" a="1"/>
  <c r="B12" i="17" s="1"/>
  <c r="B16" i="17" a="1"/>
  <c r="B16" i="17" s="1"/>
  <c r="B41" i="15" a="1"/>
  <c r="B41" i="15" s="1"/>
  <c r="B29" i="12" a="1"/>
  <c r="B29" i="12" s="1"/>
  <c r="B10" i="31" a="1"/>
  <c r="B10" i="31" s="1"/>
  <c r="B29" i="8" a="1"/>
  <c r="B29" i="8" s="1"/>
  <c r="B28" i="8" a="1"/>
  <c r="B28" i="8" s="1"/>
  <c r="B27" i="8" a="1"/>
  <c r="B27" i="8" s="1"/>
  <c r="B26" i="8" a="1"/>
  <c r="B26" i="8" s="1"/>
  <c r="B25" i="8" a="1"/>
  <c r="B25" i="8" s="1"/>
  <c r="B24" i="8" a="1"/>
  <c r="B24" i="8" s="1"/>
  <c r="B146" i="7" a="1"/>
  <c r="B146" i="7" s="1"/>
  <c r="B10" i="36" a="1"/>
  <c r="B10" i="36" s="1"/>
  <c r="B11" i="36" a="1"/>
  <c r="B11" i="36" s="1"/>
  <c r="B13" i="36" a="1"/>
  <c r="B13" i="36" s="1"/>
  <c r="B16" i="10" a="1"/>
  <c r="B16" i="10" s="1"/>
  <c r="B15" i="10" a="1"/>
  <c r="B15" i="10" s="1"/>
  <c r="B14" i="10" a="1"/>
  <c r="B14" i="10" s="1"/>
  <c r="B13" i="10" a="1"/>
  <c r="B13" i="10" s="1"/>
  <c r="B12" i="10" a="1"/>
  <c r="B12" i="10" s="1"/>
  <c r="B10" i="10" a="1"/>
  <c r="B10" i="10" s="1"/>
  <c r="B8" i="10" a="1"/>
  <c r="B8" i="10" s="1"/>
  <c r="B11" i="10" a="1"/>
  <c r="B11" i="10" s="1"/>
  <c r="B9" i="10" a="1"/>
  <c r="B9" i="10" s="1"/>
  <c r="B25" i="9" a="1"/>
  <c r="B25" i="9" s="1"/>
  <c r="C37" i="4" a="1"/>
  <c r="C37" i="4" s="1"/>
  <c r="B145" i="7" a="1"/>
  <c r="B145" i="7" s="1"/>
  <c r="B144" i="7" a="1"/>
  <c r="B144" i="7" s="1"/>
  <c r="B143" i="7" a="1"/>
  <c r="B143" i="7" s="1"/>
  <c r="B142" i="7" a="1"/>
  <c r="B142" i="7" s="1"/>
  <c r="B141" i="7" a="1"/>
  <c r="B141" i="7" s="1"/>
  <c r="B140" i="7" a="1"/>
  <c r="B140" i="7" s="1"/>
  <c r="B139" i="7" a="1"/>
  <c r="B139" i="7" s="1"/>
  <c r="B138" i="7" a="1"/>
  <c r="B138" i="7" s="1"/>
  <c r="B137" i="7" a="1"/>
  <c r="B137" i="7" s="1"/>
  <c r="B136" i="7" a="1"/>
  <c r="B136" i="7" s="1"/>
  <c r="B135" i="7" a="1"/>
  <c r="B135" i="7" s="1"/>
  <c r="B134" i="7" a="1"/>
  <c r="B134" i="7" s="1"/>
  <c r="B133" i="7" a="1"/>
  <c r="B133" i="7" s="1"/>
  <c r="B132" i="7" a="1"/>
  <c r="B132" i="7" s="1"/>
  <c r="B131" i="7" a="1"/>
  <c r="B131" i="7" s="1"/>
  <c r="B130" i="7" a="1"/>
  <c r="B130" i="7" s="1"/>
  <c r="B129" i="7" a="1"/>
  <c r="B129" i="7" s="1"/>
  <c r="B128" i="7" a="1"/>
  <c r="B128" i="7" s="1"/>
  <c r="B127" i="7" a="1"/>
  <c r="B127" i="7" s="1"/>
  <c r="B126" i="7" a="1"/>
  <c r="B126" i="7" s="1"/>
  <c r="B125" i="7" a="1"/>
  <c r="B125" i="7" s="1"/>
  <c r="B124" i="7" a="1"/>
  <c r="B124" i="7" s="1"/>
  <c r="B123" i="7" a="1"/>
  <c r="B123" i="7" s="1"/>
  <c r="B122" i="7" a="1"/>
  <c r="B122" i="7" s="1"/>
  <c r="B121" i="7" a="1"/>
  <c r="B121" i="7" s="1"/>
  <c r="B120" i="7" a="1"/>
  <c r="B120" i="7" s="1"/>
  <c r="B119" i="7" a="1"/>
  <c r="B119" i="7" s="1"/>
  <c r="B118" i="7" a="1"/>
  <c r="B118" i="7" s="1"/>
  <c r="B117" i="7" a="1"/>
  <c r="B117" i="7" s="1"/>
  <c r="B116" i="7" a="1"/>
  <c r="B116" i="7" s="1"/>
  <c r="B115" i="7" a="1"/>
  <c r="B115" i="7" s="1"/>
  <c r="B114" i="7" a="1"/>
  <c r="B114" i="7" s="1"/>
  <c r="B113" i="7" a="1"/>
  <c r="B113" i="7" s="1"/>
  <c r="B112" i="7" a="1"/>
  <c r="B112" i="7" s="1"/>
  <c r="B111" i="7" a="1"/>
  <c r="B111"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19" i="12" a="1"/>
  <c r="B19" i="12" s="1"/>
  <c r="B20" i="12" a="1"/>
  <c r="B20" i="12" s="1"/>
  <c r="B21" i="12" a="1"/>
  <c r="B21" i="12" s="1"/>
  <c r="B18" i="12" a="1"/>
  <c r="B18" i="12"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0" i="15" a="1"/>
  <c r="B40" i="15" s="1"/>
  <c r="B39" i="15" a="1"/>
  <c r="B39" i="15" s="1"/>
  <c r="B38" i="15" a="1"/>
  <c r="B38" i="15" s="1"/>
  <c r="B37" i="15" a="1"/>
  <c r="B37" i="15" s="1"/>
  <c r="B30" i="15" a="1"/>
  <c r="B30" i="15" s="1"/>
  <c r="B31" i="15" a="1"/>
  <c r="B31" i="15" s="1"/>
  <c r="B32" i="15" a="1"/>
  <c r="B32" i="15" s="1"/>
  <c r="B33" i="15" a="1"/>
  <c r="B33" i="15" s="1"/>
  <c r="B34" i="15" a="1"/>
  <c r="B34" i="15" s="1"/>
  <c r="B29" i="15" a="1"/>
  <c r="B29" i="15" s="1"/>
  <c r="B36" i="15" a="1"/>
  <c r="B36" i="15" s="1"/>
  <c r="B35" i="15" a="1"/>
  <c r="B35" i="15" s="1"/>
  <c r="B28" i="15" a="1"/>
  <c r="B28" i="15" s="1"/>
  <c r="B28" i="12" a="1"/>
  <c r="B28" i="12" s="1"/>
  <c r="B27" i="12" a="1"/>
  <c r="B27" i="12" s="1"/>
  <c r="B9" i="31" a="1"/>
  <c r="B9" i="31" s="1"/>
  <c r="B23" i="8" a="1"/>
  <c r="B23" i="8" s="1"/>
  <c r="B22" i="8" a="1"/>
  <c r="B22" i="8" s="1"/>
  <c r="B23" i="9" a="1"/>
  <c r="B23" i="9" s="1"/>
  <c r="B24" i="9" a="1"/>
  <c r="B24" i="9" s="1"/>
  <c r="B19" i="9" a="1"/>
  <c r="B19" i="9" s="1"/>
  <c r="B20" i="9" a="1"/>
  <c r="B20" i="9" s="1"/>
  <c r="B21" i="9" a="1"/>
  <c r="B21" i="9" s="1"/>
  <c r="B22" i="9" a="1"/>
  <c r="B22" i="9" s="1"/>
  <c r="B17" i="9" a="1"/>
  <c r="B17" i="9" s="1"/>
  <c r="B18" i="9" a="1"/>
  <c r="B18" i="9" s="1"/>
  <c r="C14" i="6" a="1"/>
  <c r="C14" i="6" s="1"/>
  <c r="B49" i="7" a="1"/>
  <c r="B49" i="7" s="1"/>
  <c r="B46" i="7" a="1"/>
  <c r="B46" i="7" s="1"/>
  <c r="B44" i="7" a="1"/>
  <c r="B44" i="7" s="1"/>
  <c r="B42" i="7" a="1"/>
  <c r="B42" i="7" s="1"/>
  <c r="B48" i="7" a="1"/>
  <c r="B48" i="7" s="1"/>
  <c r="B47" i="7" a="1"/>
  <c r="B47" i="7" s="1"/>
  <c r="B45" i="7" a="1"/>
  <c r="B45" i="7" s="1"/>
  <c r="B43" i="7" a="1"/>
  <c r="B43" i="7" s="1"/>
  <c r="B41" i="7" a="1"/>
  <c r="B41" i="7" s="1"/>
  <c r="B40" i="7" a="1"/>
  <c r="B40" i="7" s="1"/>
  <c r="B39" i="7" a="1"/>
  <c r="B39" i="7" s="1"/>
  <c r="B38" i="7" a="1"/>
  <c r="B38" i="7" s="1"/>
  <c r="B27" i="15" a="1"/>
  <c r="B27" i="15" s="1"/>
  <c r="B26" i="12" a="1"/>
  <c r="B26" i="12" s="1"/>
  <c r="B25" i="12" a="1"/>
  <c r="B25" i="12" s="1"/>
  <c r="B24" i="12" a="1"/>
  <c r="B24" i="12" s="1"/>
  <c r="B23" i="12" a="1"/>
  <c r="B23" i="12" s="1"/>
  <c r="B21" i="8" a="1"/>
  <c r="B21" i="8" s="1"/>
  <c r="B20" i="8" a="1"/>
  <c r="B20" i="8" s="1"/>
  <c r="B19" i="8" a="1"/>
  <c r="B19" i="8" s="1"/>
  <c r="B18" i="8" a="1"/>
  <c r="B18" i="8" s="1"/>
  <c r="B17" i="8" a="1"/>
  <c r="B17" i="8" s="1"/>
  <c r="B16" i="8" a="1"/>
  <c r="B16" i="8" s="1"/>
  <c r="B16" i="9" a="1"/>
  <c r="B16" i="9" s="1"/>
  <c r="C13" i="6" a="1"/>
  <c r="C13" i="6" s="1"/>
  <c r="C36" i="4" a="1"/>
  <c r="C36" i="4" s="1"/>
  <c r="C33" i="4" a="1"/>
  <c r="C33" i="4" s="1"/>
  <c r="B37" i="7" a="1"/>
  <c r="B37" i="7" s="1"/>
  <c r="B36" i="7" a="1"/>
  <c r="B36" i="7" s="1"/>
  <c r="B35" i="7" a="1"/>
  <c r="B35" i="7" s="1"/>
  <c r="B34" i="7" a="1"/>
  <c r="B34" i="7" s="1"/>
  <c r="B14" i="9" a="1"/>
  <c r="B14" i="9" s="1"/>
  <c r="B15" i="9" a="1"/>
  <c r="B15" i="9" s="1"/>
  <c r="C12" i="6" a="1"/>
  <c r="C12" i="6" s="1"/>
  <c r="C35" i="4" a="1"/>
  <c r="C35" i="4" s="1"/>
  <c r="B33" i="7" a="1"/>
  <c r="B33" i="7" s="1"/>
  <c r="B14" i="17" a="1"/>
  <c r="B14" i="17" s="1"/>
  <c r="B15" i="17" a="1"/>
  <c r="B15" i="17" s="1"/>
  <c r="B13" i="17" a="1"/>
  <c r="B13" i="17" s="1"/>
  <c r="B26" i="15" a="1"/>
  <c r="B26" i="15" s="1"/>
  <c r="B25" i="15" a="1"/>
  <c r="B25" i="15" s="1"/>
  <c r="B24" i="15" a="1"/>
  <c r="B24" i="15" s="1"/>
  <c r="B23" i="15" a="1"/>
  <c r="B23" i="15" s="1"/>
  <c r="B6" i="15" a="1"/>
  <c r="B6" i="15" s="1"/>
  <c r="B7" i="15" a="1"/>
  <c r="B7" i="15" s="1"/>
  <c r="B8" i="15" a="1"/>
  <c r="B8" i="15" s="1"/>
  <c r="B9" i="15" a="1"/>
  <c r="B9" i="15" s="1"/>
  <c r="B10" i="15" a="1"/>
  <c r="B10" i="15" s="1"/>
  <c r="B11" i="15" a="1"/>
  <c r="B11" i="15" s="1"/>
  <c r="B12" i="15" a="1"/>
  <c r="B12" i="15" s="1"/>
  <c r="B13" i="15" a="1"/>
  <c r="B13" i="15" s="1"/>
  <c r="B14" i="15" a="1"/>
  <c r="B14" i="15" s="1"/>
  <c r="B15" i="15" a="1"/>
  <c r="B15" i="15" s="1"/>
  <c r="B16" i="15" a="1"/>
  <c r="B16" i="15" s="1"/>
  <c r="B17" i="15" a="1"/>
  <c r="B17" i="15" s="1"/>
  <c r="B18" i="15" a="1"/>
  <c r="B18" i="15" s="1"/>
  <c r="B19" i="15" a="1"/>
  <c r="B19" i="15" s="1"/>
  <c r="B20" i="15" a="1"/>
  <c r="B20" i="15" s="1"/>
  <c r="B21" i="15" a="1"/>
  <c r="B21" i="15" s="1"/>
  <c r="B22" i="15" a="1"/>
  <c r="B22" i="15" s="1"/>
  <c r="B22" i="12" a="1"/>
  <c r="B22" i="12" s="1"/>
  <c r="B15" i="8" a="1"/>
  <c r="B15" i="8" s="1"/>
  <c r="B14" i="8" a="1"/>
  <c r="B14" i="8" s="1"/>
  <c r="C11" i="6" a="1"/>
  <c r="C11" i="6" s="1"/>
  <c r="C34" i="4" a="1"/>
  <c r="C34" i="4" s="1"/>
  <c r="B31" i="7" a="1"/>
  <c r="B31" i="7" s="1"/>
  <c r="B29" i="7" a="1"/>
  <c r="B29" i="7" s="1"/>
  <c r="B30" i="7" a="1"/>
  <c r="B30" i="7" s="1"/>
  <c r="B27" i="7" a="1"/>
  <c r="B27" i="7" s="1"/>
  <c r="B13" i="9" a="1"/>
  <c r="B13" i="9" s="1"/>
  <c r="B12" i="9" a="1"/>
  <c r="B12" i="9" s="1"/>
  <c r="B11" i="9" a="1"/>
  <c r="B11" i="9" s="1"/>
  <c r="B10" i="9" a="1"/>
  <c r="B10" i="9" s="1"/>
  <c r="B9" i="9" a="1"/>
  <c r="B9" i="9" s="1"/>
  <c r="B8" i="9" a="1"/>
  <c r="B8" i="9" s="1"/>
  <c r="B7" i="9" a="1"/>
  <c r="B7" i="9" s="1"/>
  <c r="B6" i="9" a="1"/>
  <c r="B6" i="9" s="1"/>
  <c r="B5" i="9" a="1"/>
  <c r="B5" i="9" s="1"/>
  <c r="C10" i="6" a="1"/>
  <c r="C10" i="6" s="1"/>
  <c r="C9" i="6" a="1"/>
  <c r="C9" i="6" s="1"/>
  <c r="C8" i="6" a="1"/>
  <c r="C8" i="6" s="1"/>
  <c r="C7" i="6" a="1"/>
  <c r="C7" i="6" s="1"/>
  <c r="C6" i="6" a="1"/>
  <c r="C6" i="6" s="1"/>
  <c r="C5" i="6" a="1"/>
  <c r="C5" i="6" s="1"/>
  <c r="B9" i="17" a="1"/>
  <c r="B9" i="17" s="1"/>
  <c r="B10" i="17" a="1"/>
  <c r="B10" i="17" s="1"/>
  <c r="B12" i="36" a="1"/>
  <c r="B12" i="36" s="1"/>
  <c r="B6" i="76" a="1"/>
  <c r="B6" i="76" s="1"/>
  <c r="B17" i="12" a="1"/>
  <c r="B17" i="12" s="1"/>
  <c r="B16" i="12" a="1"/>
  <c r="B16" i="12" s="1"/>
  <c r="B8" i="31" a="1"/>
  <c r="B8" i="31" s="1"/>
  <c r="B11" i="8" a="1"/>
  <c r="B11" i="8" s="1"/>
  <c r="B12" i="8" a="1"/>
  <c r="B12" i="8"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3" i="5" a="1"/>
  <c r="C23" i="5" s="1"/>
  <c r="E172" i="78" l="1"/>
  <c r="E171" i="78"/>
  <c r="E170" i="78"/>
  <c r="E171" i="40"/>
  <c r="E172" i="40"/>
  <c r="E170" i="40"/>
  <c r="B6" i="68" a="1"/>
  <c r="B6"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5" i="12" a="1"/>
  <c r="B15" i="12" s="1"/>
  <c r="B7" i="10" a="1"/>
  <c r="B7" i="10" s="1"/>
  <c r="B10" i="8" a="1"/>
  <c r="B10" i="8" s="1"/>
  <c r="C11" i="4" a="1"/>
  <c r="C11" i="4" s="1"/>
  <c r="C10" i="4" a="1"/>
  <c r="C10" i="4" s="1"/>
  <c r="C9" i="5" a="1"/>
  <c r="C9" i="5"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DQ10" i="60" a="1"/>
  <c r="DQ10" i="60" s="1"/>
  <c r="B6" i="31" a="1"/>
  <c r="B6" i="31" s="1"/>
  <c r="B7" i="12" a="1"/>
  <c r="B7" i="12" s="1"/>
  <c r="DQ11" i="60" l="1" a="1"/>
  <c r="DQ11" i="60" s="1"/>
  <c r="DQ9" i="60" a="1"/>
  <c r="DQ9" i="60" s="1"/>
  <c r="DQ8" i="60" a="1"/>
  <c r="DQ8" i="60" s="1"/>
  <c r="C8" i="4" a="1"/>
  <c r="C8" i="4" s="1"/>
  <c r="C7" i="5" a="1"/>
  <c r="C7" i="5" s="1"/>
  <c r="B5" i="31" a="1"/>
  <c r="B5" i="31" s="1"/>
  <c r="B6" i="8" a="1"/>
  <c r="B6" i="8" s="1"/>
  <c r="B5" i="13" a="1"/>
  <c r="B5" i="13" s="1"/>
  <c r="DQ6" i="60" s="1" a="1"/>
  <c r="DQ6" i="60" s="1"/>
  <c r="B5" i="8" a="1"/>
  <c r="B5" i="8"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B6" i="12" a="1"/>
  <c r="B6" i="12" s="1"/>
  <c r="B6" i="10" a="1"/>
  <c r="B6" i="10" s="1"/>
  <c r="B5" i="15" a="1"/>
  <c r="B5" i="15" s="1"/>
  <c r="DQ6" i="61" s="1" a="1"/>
  <c r="DQ6" i="61" s="1"/>
  <c r="B5" i="36" a="1"/>
  <c r="B5" i="36" s="1"/>
  <c r="B5" i="17" a="1"/>
  <c r="B5" i="17" s="1"/>
  <c r="B7" i="7" a="1"/>
  <c r="B7" i="7" s="1"/>
  <c r="B6" i="7" a="1"/>
  <c r="B6" i="7" s="1"/>
  <c r="B5" i="12" a="1"/>
  <c r="B5" i="12" s="1"/>
  <c r="C6" i="5" a="1"/>
  <c r="C6" i="5" s="1"/>
  <c r="C7" i="4" a="1"/>
  <c r="C7" i="4" s="1"/>
  <c r="C6" i="4" a="1"/>
  <c r="C6" i="4" s="1"/>
  <c r="DQ5" i="63" l="1" a="1"/>
  <c r="DQ5" i="63" s="1"/>
  <c r="DQ6" i="63" a="1"/>
  <c r="DQ6" i="63" s="1"/>
  <c r="DQ9" i="64" a="1"/>
  <c r="DQ9" i="64" s="1"/>
  <c r="DQ10" i="64" a="1"/>
  <c r="DQ10" i="64" s="1"/>
  <c r="DQ7" i="64" a="1"/>
  <c r="DQ7" i="64" s="1"/>
  <c r="DQ8" i="64" a="1"/>
  <c r="DQ8" i="64" s="1"/>
  <c r="DQ3" i="63" a="1"/>
  <c r="DQ3" i="63" s="1"/>
  <c r="DQ4" i="63" a="1"/>
  <c r="DQ4" i="63" s="1"/>
  <c r="DQ4" i="61" a="1"/>
  <c r="DQ4" i="61" s="1"/>
  <c r="DQ5" i="61" a="1"/>
  <c r="DQ5" i="61" s="1"/>
  <c r="DQ5" i="64" a="1"/>
  <c r="DQ5" i="64" s="1"/>
  <c r="DQ6" i="64" a="1"/>
  <c r="DQ6" i="64" s="1"/>
  <c r="B3" i="58" a="1"/>
  <c r="B3" i="58" s="1"/>
  <c r="DQ3" i="64"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J153" i="16"/>
  <c r="J153" i="16" a="1"/>
  <c r="F9" i="20"/>
  <c r="F9" i="20" a="1"/>
  <c r="J87" i="16"/>
  <c r="J87" i="16" a="1"/>
  <c r="F7" i="20"/>
  <c r="F7" i="20" a="1"/>
  <c r="F11" i="20"/>
  <c r="F11" i="20" a="1"/>
  <c r="F5" i="20"/>
  <c r="F5" i="20" a="1"/>
  <c r="F18" i="20"/>
  <c r="F18" i="20" a="1"/>
  <c r="F26" i="20"/>
  <c r="F26" i="20" a="1"/>
  <c r="F16" i="20"/>
  <c r="F16" i="20" a="1"/>
  <c r="J93" i="16"/>
  <c r="J93" i="16" a="1"/>
  <c r="F23" i="20"/>
  <c r="F23" i="20" a="1"/>
  <c r="F20" i="20"/>
  <c r="F20" i="20" a="1"/>
  <c r="F15" i="20"/>
  <c r="F15" i="20" a="1"/>
  <c r="J99" i="16"/>
  <c r="J99" i="16" a="1"/>
  <c r="F6" i="20"/>
  <c r="F6" i="20" a="1"/>
  <c r="I76" i="16"/>
  <c r="I76" i="16" a="1"/>
  <c r="F21" i="20"/>
  <c r="F21" i="20" a="1"/>
  <c r="F24" i="20"/>
  <c r="F24" i="20" a="1"/>
  <c r="F12" i="20"/>
  <c r="F12" i="20" a="1"/>
  <c r="J117" i="16"/>
  <c r="J117" i="16" a="1"/>
  <c r="F25" i="20"/>
  <c r="F25" i="20" a="1"/>
  <c r="F8" i="20"/>
  <c r="F8" i="20" a="1"/>
  <c r="F22" i="20"/>
  <c r="F22" i="20" a="1"/>
  <c r="F28" i="20"/>
  <c r="F28" i="20" a="1"/>
  <c r="J81" i="16"/>
  <c r="J81" i="16" a="1"/>
  <c r="J135" i="16"/>
  <c r="J135" i="16" a="1"/>
  <c r="J141" i="16"/>
  <c r="J141" i="16" a="1"/>
  <c r="F14" i="20"/>
  <c r="F14" i="20" a="1"/>
  <c r="J147" i="16"/>
  <c r="J147" i="16" a="1"/>
  <c r="J105" i="16"/>
  <c r="J105" i="16" a="1"/>
  <c r="F10" i="20"/>
  <c r="F10" i="20" a="1"/>
  <c r="F17" i="20"/>
  <c r="F17" i="20" a="1"/>
  <c r="F19" i="20"/>
  <c r="F19" i="20" a="1"/>
  <c r="J129" i="16"/>
  <c r="J129" i="16" a="1"/>
  <c r="J111" i="16"/>
  <c r="J111" i="16" a="1"/>
  <c r="J123" i="16"/>
  <c r="J123" i="16" a="1"/>
  <c r="F27" i="20"/>
  <c r="F27" i="20" a="1"/>
  <c r="J159" i="16"/>
  <c r="J159" i="16" a="1"/>
  <c r="F13" i="20"/>
  <c r="F13"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<sst xmlns="http://schemas.openxmlformats.org/spreadsheetml/2006/main" count="48554" uniqueCount="10009">
  <si>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</si>
  <si>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</si>
  <si>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</si>
  <si>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</si>
  <si>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</si>
  <si>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</si>
  <si>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</si>
  <si>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</si>
  <si>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</si>
  <si>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</si>
  <si>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</si>
  <si>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</si>
  <si>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</si>
  <si>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</si>
  <si>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</si>
  <si>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</si>
  <si>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</si>
  <si>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</si>
  <si>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</si>
  <si>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</si>
  <si>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</si>
  <si>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</si>
  <si>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</si>
  <si>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</si>
  <si>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</si>
  <si>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</si>
  <si>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</si>
  <si>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</si>
  <si>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</si>
  <si>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</si>
  <si>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</si>
  <si>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</si>
  <si>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</si>
  <si>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</si>
  <si>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</si>
  <si>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</si>
  <si>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</si>
  <si>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</si>
  <si>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</si>
  <si>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</si>
  <si>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</si>
  <si>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</si>
  <si>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</si>
  <si>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</si>
  <si>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</si>
  <si>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</si>
  <si>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</si>
  <si>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</si>
  <si>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</si>
  <si>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</si>
  <si>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</si>
  <si>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</si>
  <si>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</si>
  <si>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</si>
  <si>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</si>
  <si>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</si>
  <si>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</si>
  <si>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</si>
  <si>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</si>
  <si>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</si>
  <si>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</si>
  <si>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</si>
  <si>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</si>
  <si>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</si>
  <si>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</si>
  <si>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</si>
  <si>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</si>
  <si>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</si>
  <si>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</si>
  <si>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</si>
  <si>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</si>
  <si>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</si>
  <si>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</si>
  <si>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</si>
  <si>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</si>
  <si>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</si>
  <si>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</si>
  <si>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</si>
  <si>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</si>
  <si>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</si>
  <si>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</si>
  <si>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</si>
  <si>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</si>
  <si>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</si>
  <si>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</si>
  <si>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</si>
  <si>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</si>
  <si>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</si>
  <si>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</si>
  <si>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</si>
  <si>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</si>
  <si>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</si>
  <si>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</si>
  <si>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</si>
  <si>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</si>
  <si>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</si>
  <si>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</si>
  <si>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</si>
  <si>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</si>
  <si>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</si>
  <si>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</si>
  <si>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</si>
  <si>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</si>
  <si>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</si>
  <si>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</si>
  <si>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</si>
  <si>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</si>
  <si>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</si>
  <si>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</si>
  <si>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</si>
  <si>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</si>
  <si>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</si>
  <si>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</si>
  <si>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</si>
  <si>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</si>
  <si>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</si>
  <si>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</si>
  <si>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</si>
  <si>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</si>
  <si>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</si>
  <si>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</si>
  <si>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</si>
  <si>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</si>
  <si>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</si>
  <si>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</si>
  <si>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</si>
  <si>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</si>
  <si>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</si>
  <si>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</si>
  <si>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</si>
  <si>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</si>
  <si>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</si>
  <si>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</si>
  <si>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</si>
  <si>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</si>
  <si>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</si>
  <si>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</si>
  <si>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</si>
  <si>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</si>
  <si>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</si>
  <si>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</si>
  <si>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</si>
  <si>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</si>
  <si>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</si>
  <si>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</si>
  <si>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</si>
  <si>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</si>
  <si>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</si>
  <si>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</si>
  <si>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</si>
  <si>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</si>
  <si>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</si>
  <si>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</si>
  <si>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</si>
  <si>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</si>
  <si>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</si>
  <si>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</si>
  <si>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</si>
  <si>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</si>
  <si>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</si>
  <si>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</si>
  <si>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</si>
  <si>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</si>
  <si>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</si>
  <si>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</si>
  <si>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</si>
  <si>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</si>
  <si>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</si>
  <si>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</si>
  <si>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</si>
  <si>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</si>
  <si>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</si>
  <si>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</si>
  <si>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</si>
  <si>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</si>
  <si>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</si>
  <si>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</si>
  <si>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</si>
  <si>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</si>
  <si>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</si>
  <si>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</si>
  <si>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</si>
  <si>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</si>
  <si>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</si>
  <si>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</si>
  <si>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</si>
  <si>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</si>
  <si>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</si>
  <si>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</si>
  <si>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</si>
  <si>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</si>
  <si>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</si>
  <si>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</si>
  <si>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</si>
  <si>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</si>
  <si>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</si>
  <si>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</si>
  <si>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</si>
  <si>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</si>
  <si>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</si>
  <si>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</si>
  <si>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</si>
  <si>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</si>
  <si>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</si>
  <si>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</si>
  <si>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</si>
  <si>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</si>
  <si>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</si>
  <si>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</si>
  <si>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</si>
  <si>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</si>
  <si>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</si>
  <si>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</si>
  <si>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</si>
  <si>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</si>
  <si>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</si>
  <si>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</si>
  <si>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</si>
  <si>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</si>
  <si>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</si>
  <si>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</si>
  <si>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</si>
  <si>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</si>
  <si>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</si>
  <si>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</si>
  <si>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</si>
  <si>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</si>
  <si>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</si>
  <si>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</si>
  <si>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</si>
  <si>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</si>
  <si>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</si>
  <si>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</si>
  <si>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</si>
  <si>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</si>
  <si>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</si>
  <si>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</si>
  <si>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</si>
  <si>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</si>
  <si>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</si>
  <si>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</si>
  <si>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</si>
  <si>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</si>
  <si>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</si>
  <si>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</si>
  <si>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</si>
  <si>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</si>
  <si>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</si>
  <si>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</si>
  <si>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</si>
  <si>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</si>
  <si>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</si>
  <si>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</si>
  <si>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</si>
  <si>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</si>
  <si>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</si>
  <si>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</si>
  <si>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</si>
  <si>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</si>
  <si>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</si>
  <si>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</si>
  <si>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</si>
  <si>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</si>
  <si>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</si>
  <si>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</si>
  <si>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</si>
  <si>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</si>
  <si>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</si>
  <si>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</si>
  <si>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</si>
  <si>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</si>
  <si>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</si>
  <si>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</si>
  <si>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</si>
  <si>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</si>
  <si>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</si>
  <si>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</si>
  <si>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</si>
  <si>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</si>
  <si>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</si>
  <si>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</si>
  <si>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</si>
  <si>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</si>
  <si>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</si>
  <si>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</si>
  <si>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</si>
  <si>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</si>
  <si>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</si>
  <si>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</si>
  <si>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</si>
  <si>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</si>
  <si>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</si>
  <si>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</si>
  <si>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</si>
  <si>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</si>
  <si>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</si>
  <si>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</si>
  <si>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</si>
  <si>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</si>
  <si>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</si>
  <si>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</si>
  <si>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</si>
  <si>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</si>
  <si>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</si>
  <si>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</si>
  <si>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</si>
  <si>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</si>
  <si>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</si>
  <si>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</si>
  <si>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</si>
  <si>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</si>
  <si>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</si>
  <si>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</si>
  <si>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</si>
  <si>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</si>
  <si>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</si>
  <si>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</si>
  <si>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</si>
  <si>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</si>
  <si>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</si>
  <si>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</si>
  <si>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</si>
  <si>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</si>
  <si>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</si>
  <si>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</si>
  <si>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</si>
  <si>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</si>
  <si>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</si>
  <si>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</si>
  <si>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</si>
  <si>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</si>
  <si>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</si>
  <si>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</si>
  <si>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</si>
  <si>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</si>
  <si>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</si>
  <si>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</si>
  <si>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</si>
  <si>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</si>
  <si>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</si>
  <si>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</si>
  <si>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</si>
  <si>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</si>
  <si>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</si>
  <si>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</si>
  <si>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</si>
  <si>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</si>
  <si>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</si>
  <si>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</si>
  <si>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</si>
  <si>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</si>
  <si>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</si>
  <si>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</si>
  <si>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</si>
  <si>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</si>
  <si>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</si>
  <si>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</si>
  <si>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</si>
  <si>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</si>
  <si>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</si>
  <si>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</si>
  <si>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</si>
  <si>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</si>
  <si>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</si>
  <si>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</si>
  <si>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</si>
  <si>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</si>
  <si>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</si>
  <si>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</si>
  <si>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</si>
  <si>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</si>
  <si>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</si>
  <si>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</si>
  <si>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</si>
  <si>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</si>
  <si>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</si>
  <si>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</si>
  <si>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</si>
  <si>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</si>
  <si>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</si>
  <si>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</si>
  <si>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</si>
  <si>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</si>
  <si>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</si>
  <si>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</si>
  <si>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</si>
  <si>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</si>
  <si>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</si>
  <si>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</si>
  <si>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</si>
  <si>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</si>
  <si>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</si>
  <si>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</si>
  <si>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</si>
  <si>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</si>
  <si>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</si>
  <si>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</si>
  <si>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</si>
  <si>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</si>
  <si>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</si>
  <si>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</si>
  <si>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</si>
  <si>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</si>
  <si>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</si>
  <si>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</si>
  <si>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</si>
  <si>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</si>
  <si>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</si>
  <si>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</si>
  <si>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</si>
  <si>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</si>
  <si>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</si>
  <si>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</si>
  <si>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</si>
  <si>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</si>
  <si>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</si>
  <si>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</si>
  <si>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</si>
  <si>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</si>
  <si>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</si>
  <si>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</si>
  <si>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</si>
  <si>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</si>
  <si>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</si>
  <si>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</si>
  <si>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</si>
  <si>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</si>
  <si>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</si>
  <si>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</si>
  <si>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</si>
  <si>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</si>
  <si>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</si>
  <si>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</si>
  <si>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</si>
  <si>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</si>
  <si>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</si>
  <si>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</si>
  <si>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</si>
  <si>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</si>
  <si>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</si>
  <si>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</si>
  <si>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</si>
  <si>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</si>
  <si>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</si>
  <si>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</si>
  <si>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</si>
  <si>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</si>
  <si>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</si>
  <si>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</si>
  <si>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</si>
  <si>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</si>
  <si>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</si>
  <si>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</si>
  <si>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</si>
  <si>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</si>
  <si>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</si>
  <si>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</si>
  <si>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</si>
  <si>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</si>
  <si>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</si>
  <si>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</si>
  <si>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</si>
  <si>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</si>
  <si>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</si>
  <si>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</si>
  <si>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</si>
  <si>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</si>
  <si>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</si>
  <si>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</si>
  <si>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</si>
  <si>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</si>
  <si>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</si>
  <si>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</si>
  <si>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</si>
  <si>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</si>
  <si>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</si>
  <si>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</si>
  <si>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</si>
  <si>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</si>
  <si>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</si>
  <si>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</si>
  <si>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</si>
  <si>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</si>
  <si>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</si>
  <si>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</si>
  <si>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</si>
  <si>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</si>
  <si>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</si>
  <si>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</si>
  <si>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</si>
  <si>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</si>
  <si>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</si>
  <si>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</si>
  <si>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</si>
  <si>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</si>
  <si>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</si>
  <si>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</si>
  <si>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</si>
  <si>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</si>
  <si>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</si>
  <si>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</si>
  <si>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</si>
  <si>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</si>
  <si>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</si>
  <si>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</si>
  <si>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</si>
  <si>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</si>
  <si>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</si>
  <si>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</si>
  <si>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</si>
  <si>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</si>
  <si>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</si>
  <si>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</si>
  <si>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</si>
  <si>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</si>
  <si>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</si>
  <si>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</si>
  <si>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</si>
  <si>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</si>
  <si>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</si>
  <si>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</si>
  <si>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</si>
  <si>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</si>
  <si>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</si>
  <si>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</si>
  <si>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</si>
  <si>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</si>
  <si>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</si>
  <si>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</si>
  <si>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</si>
  <si>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</si>
  <si>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</si>
  <si>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</si>
  <si>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</si>
  <si>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</si>
  <si>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</si>
  <si>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</si>
  <si>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</si>
  <si>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</si>
  <si>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</si>
  <si>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</si>
  <si>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</si>
  <si>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</si>
  <si>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</si>
  <si>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</si>
  <si>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</si>
  <si>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</si>
  <si>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</si>
  <si>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</si>
  <si>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</si>
  <si>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</si>
  <si>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</si>
  <si>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</si>
  <si>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</si>
  <si>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</si>
  <si>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</si>
  <si>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</si>
  <si>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</si>
  <si>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</si>
  <si>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</si>
  <si>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</si>
  <si>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</si>
  <si>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</si>
  <si>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</si>
  <si>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</si>
  <si>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</si>
  <si>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</si>
  <si>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</si>
  <si>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</si>
  <si>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</si>
  <si>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</si>
  <si>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</si>
  <si>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</si>
  <si>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</si>
  <si>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</si>
  <si>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</si>
  <si>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</si>
  <si>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</si>
  <si>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</si>
  <si>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</si>
  <si>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</si>
  <si>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</si>
  <si>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</si>
  <si>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</si>
  <si>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</si>
  <si>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</si>
  <si>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</si>
  <si>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</si>
  <si>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</si>
  <si>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</si>
  <si>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</si>
  <si>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</si>
  <si>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</si>
  <si>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</si>
  <si>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</si>
  <si>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</si>
  <si>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</si>
  <si>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</si>
  <si>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</si>
  <si>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</si>
  <si>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</si>
  <si>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</si>
  <si>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</si>
  <si>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</si>
  <si>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</si>
  <si>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</si>
  <si>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</si>
  <si>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</si>
  <si>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</si>
  <si>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</si>
  <si>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</si>
  <si>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</si>
  <si>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</si>
  <si>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</si>
  <si>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</si>
  <si>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</si>
  <si>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</si>
  <si>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</si>
  <si>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</si>
  <si>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</si>
  <si>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</si>
  <si>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</si>
  <si>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</si>
  <si>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</si>
  <si>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</si>
  <si>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</si>
  <si>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</si>
  <si>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</si>
  <si>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</si>
  <si>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</si>
  <si>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</si>
  <si>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</si>
  <si>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</si>
  <si>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</si>
  <si>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</si>
  <si>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</si>
  <si>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</si>
  <si>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</si>
  <si>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</si>
  <si>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</si>
  <si>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</si>
  <si>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</si>
  <si>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</si>
  <si>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</si>
  <si>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</si>
  <si>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</si>
  <si>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</si>
  <si>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</si>
  <si>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</si>
  <si>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</si>
  <si>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</si>
  <si>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</si>
  <si>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</si>
  <si>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</si>
  <si>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</si>
  <si>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</si>
  <si>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</si>
  <si>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</si>
  <si>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</si>
  <si>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</si>
  <si>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</si>
  <si>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</si>
  <si>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</si>
  <si>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</si>
  <si>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</si>
  <si>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</si>
  <si>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</si>
  <si>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</si>
  <si>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</si>
  <si>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</si>
  <si>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</si>
  <si>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</si>
  <si>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</si>
  <si>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</si>
  <si>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</si>
  <si>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</si>
  <si>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</si>
  <si>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</si>
  <si>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</si>
  <si>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</si>
  <si>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</si>
  <si>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</si>
  <si>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</si>
  <si>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</si>
  <si>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</si>
  <si>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</si>
  <si>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</si>
  <si>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</si>
  <si>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</si>
  <si>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</si>
  <si>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</si>
  <si>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</si>
  <si>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</si>
  <si>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</si>
  <si>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</si>
  <si>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</si>
  <si>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</si>
  <si>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</si>
  <si>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</si>
  <si>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</si>
  <si>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</si>
  <si>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</si>
  <si>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</si>
  <si>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</si>
  <si>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</si>
  <si>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</si>
  <si>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</si>
  <si>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</si>
  <si>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</si>
  <si>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</si>
  <si>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</si>
  <si>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</si>
  <si>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</si>
  <si>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</si>
  <si>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</si>
  <si>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</si>
  <si>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</si>
  <si>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</si>
  <si>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</si>
  <si>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</si>
  <si>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</si>
  <si>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</si>
  <si>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</si>
  <si>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</si>
  <si>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</si>
  <si>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</si>
  <si>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</si>
  <si>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</si>
  <si>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</si>
  <si>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</si>
  <si>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</si>
  <si>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</si>
  <si>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</si>
  <si>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</si>
  <si>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</si>
  <si>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</si>
  <si>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</si>
  <si>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</si>
  <si>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</si>
  <si>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</si>
  <si>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</si>
  <si>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</si>
  <si>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</si>
  <si>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</si>
  <si>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</si>
  <si>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</si>
  <si>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</si>
  <si>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</si>
  <si>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</si>
  <si>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</si>
  <si>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</si>
  <si>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</si>
  <si>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</si>
  <si>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</si>
  <si>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</si>
  <si>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</si>
  <si>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</si>
  <si>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</si>
  <si>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</si>
  <si>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</si>
  <si>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</si>
  <si>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</si>
  <si>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</si>
  <si>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</si>
  <si>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</si>
  <si>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</si>
  <si>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</si>
  <si>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</si>
  <si>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</si>
  <si>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</si>
  <si>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</si>
  <si>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</si>
  <si>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</si>
  <si>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</si>
  <si>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</si>
  <si>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</si>
  <si>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</si>
  <si>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</si>
  <si>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</si>
  <si>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</si>
  <si>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</si>
  <si>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</si>
  <si>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</si>
  <si>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</si>
  <si>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</si>
  <si>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</si>
  <si>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</si>
  <si>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</si>
  <si>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</si>
  <si>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</si>
  <si>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</si>
  <si>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</si>
  <si>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</si>
  <si>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</si>
  <si>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</si>
  <si>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</si>
  <si>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</si>
  <si>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</si>
  <si>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</si>
  <si>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</si>
  <si>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</si>
  <si>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</si>
  <si>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</si>
  <si>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</si>
  <si>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</si>
  <si>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</si>
  <si>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</si>
  <si>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</si>
  <si>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</si>
  <si>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</si>
  <si>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</si>
  <si>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</si>
  <si>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</si>
  <si>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</si>
  <si>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</si>
  <si>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</si>
  <si>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</si>
  <si>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</si>
  <si>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</si>
  <si>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</si>
  <si>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</si>
  <si>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</si>
  <si>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</si>
  <si>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</si>
  <si>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</si>
  <si>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</si>
  <si>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</si>
  <si>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</si>
  <si>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</si>
  <si>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</si>
  <si>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</si>
  <si>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</si>
  <si>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</si>
  <si>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</si>
  <si>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</si>
  <si>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</si>
  <si>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</si>
  <si>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</si>
  <si>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</si>
  <si>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</si>
  <si>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</si>
  <si>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</si>
  <si>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</si>
  <si>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</si>
  <si>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</si>
  <si>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</si>
  <si>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</si>
  <si>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</si>
  <si>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</si>
  <si>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</si>
  <si>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</si>
  <si>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</si>
  <si>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</si>
  <si>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</si>
  <si>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</si>
  <si>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</si>
  <si>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</si>
  <si>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</si>
  <si>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</si>
  <si>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</si>
  <si>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</si>
  <si>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</si>
  <si>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</si>
  <si>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</si>
  <si>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</si>
  <si>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</si>
  <si>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</si>
  <si>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</si>
  <si>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</si>
  <si>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</si>
  <si>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</si>
  <si>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</si>
  <si>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</si>
  <si>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</si>
  <si>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</si>
  <si>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</si>
  <si>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</si>
  <si>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</si>
  <si>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</si>
  <si>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</si>
  <si>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</si>
  <si>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</si>
  <si>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</si>
  <si>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</si>
  <si>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</si>
  <si>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</si>
  <si>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</si>
  <si>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</si>
  <si>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</si>
  <si>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</si>
  <si>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</si>
  <si>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</si>
  <si>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</si>
  <si>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</si>
  <si>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</si>
  <si>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</si>
  <si>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</si>
  <si>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</si>
  <si>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</si>
  <si>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</si>
  <si>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</si>
  <si>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</si>
  <si>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</si>
  <si>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</si>
  <si>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</si>
  <si>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</si>
  <si>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</si>
  <si>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</si>
  <si>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</si>
  <si>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</si>
  <si>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</si>
  <si>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</si>
  <si>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</si>
  <si>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</si>
  <si>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</si>
  <si>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</si>
  <si>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</si>
  <si>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</si>
  <si>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</si>
  <si>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</si>
  <si>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</si>
  <si>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</si>
  <si>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</si>
  <si>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</si>
  <si>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</si>
  <si>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</si>
  <si>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</si>
  <si>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</si>
  <si>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</si>
  <si>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</si>
  <si>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</si>
  <si>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</si>
  <si>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</si>
  <si>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</si>
  <si>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</si>
  <si>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</si>
  <si>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</si>
  <si>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</si>
  <si>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</si>
  <si>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</si>
  <si>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</si>
  <si>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</si>
  <si>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</si>
  <si>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</si>
  <si>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</si>
  <si>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</si>
  <si>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</si>
  <si>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</si>
  <si>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</si>
  <si>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</si>
  <si>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</si>
  <si>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</si>
  <si>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</si>
  <si>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</si>
  <si>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</si>
  <si>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</si>
  <si>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</si>
  <si>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</si>
  <si>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</si>
  <si>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</si>
  <si>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</si>
  <si>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</si>
  <si>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</si>
  <si>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</si>
  <si>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</si>
  <si>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</si>
  <si>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</si>
  <si>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</si>
  <si>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</si>
  <si>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</si>
  <si>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</si>
  <si>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</si>
  <si>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</si>
  <si>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</si>
  <si>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</si>
  <si>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</si>
  <si>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</si>
  <si>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</si>
  <si>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</si>
  <si>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</si>
  <si>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</si>
  <si>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</si>
  <si>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</si>
  <si>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</si>
  <si>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</si>
  <si>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</si>
  <si>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</si>
  <si>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</si>
  <si>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</si>
  <si>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</si>
  <si>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</si>
  <si>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</si>
  <si>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</si>
  <si>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</si>
  <si>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</si>
  <si>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</si>
  <si>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</si>
  <si>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</si>
  <si>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</si>
  <si>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</si>
  <si>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</si>
  <si>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</si>
  <si>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</si>
  <si>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</si>
  <si>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</si>
  <si>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</si>
  <si>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</si>
  <si>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</si>
  <si>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</si>
  <si>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</si>
  <si>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</si>
  <si>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</si>
  <si>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</si>
  <si>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</si>
  <si>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</si>
  <si>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</si>
  <si>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</si>
  <si>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</si>
  <si>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</si>
  <si>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</si>
  <si>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</si>
  <si>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</si>
  <si>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</si>
  <si>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</si>
  <si>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</si>
  <si>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</si>
  <si>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</si>
  <si>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</si>
  <si>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</si>
  <si>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</si>
  <si>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</si>
  <si>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</si>
  <si>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</si>
  <si>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</si>
  <si>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</si>
  <si>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</si>
  <si>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</si>
  <si>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</si>
  <si>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</si>
  <si>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</si>
  <si>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</si>
  <si>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</si>
  <si>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</si>
  <si>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</si>
  <si>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</si>
  <si>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</si>
  <si>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</si>
  <si>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</si>
  <si>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</si>
  <si>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</si>
  <si>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</si>
  <si>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</si>
  <si>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</si>
  <si>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</si>
  <si>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</si>
  <si>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</si>
  <si>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</si>
  <si>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</si>
  <si>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</si>
  <si>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</si>
  <si>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</si>
  <si>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</si>
  <si>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</si>
  <si>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</si>
  <si>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</si>
  <si>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</si>
  <si>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</si>
  <si>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</si>
  <si>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</si>
  <si>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</si>
  <si>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</si>
  <si>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</si>
  <si>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</si>
  <si>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</si>
  <si>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</si>
  <si>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</si>
  <si>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</si>
  <si>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</si>
  <si>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</si>
  <si>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</si>
  <si>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</si>
  <si>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</si>
  <si>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</si>
  <si>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</si>
  <si>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</si>
  <si>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</si>
  <si>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</si>
  <si>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</si>
  <si>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</si>
  <si>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</si>
  <si>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</si>
  <si>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</si>
  <si>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</si>
  <si>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</si>
  <si>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</si>
  <si>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</si>
  <si>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</si>
  <si>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</si>
  <si>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</si>
  <si>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</si>
  <si>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</si>
  <si>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</si>
  <si>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</si>
  <si>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</si>
  <si>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</si>
  <si>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</si>
  <si>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</si>
  <si>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</si>
  <si>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</si>
  <si>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</si>
  <si>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</si>
  <si>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</si>
  <si>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</si>
  <si>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</si>
  <si>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</si>
  <si>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</si>
  <si>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</si>
  <si>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</si>
  <si>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</si>
  <si>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</si>
  <si>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</si>
  <si>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</si>
  <si>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</si>
  <si>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</si>
  <si>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</si>
  <si>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</si>
  <si>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</si>
  <si>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</si>
  <si>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</si>
  <si>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</si>
  <si>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</si>
  <si>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</si>
  <si>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</si>
  <si>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</si>
  <si>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</si>
  <si>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</si>
  <si>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</si>
  <si>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</si>
  <si>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</si>
  <si>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</si>
  <si>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</si>
  <si>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</si>
  <si>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</si>
  <si>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</si>
  <si>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</si>
  <si>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</si>
  <si>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</si>
  <si>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</si>
  <si>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</si>
  <si>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</si>
  <si>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</si>
  <si>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</si>
  <si>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</si>
  <si>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</si>
  <si>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</si>
  <si>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</si>
  <si>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</si>
  <si>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</si>
  <si>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</si>
  <si>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</si>
  <si>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</si>
  <si>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</si>
  <si>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</si>
  <si>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</si>
  <si>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</si>
  <si>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</si>
  <si>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</si>
  <si>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</si>
  <si>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</si>
  <si>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</si>
  <si>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</si>
  <si>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</si>
  <si>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</si>
  <si>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</si>
  <si>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</si>
  <si>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</si>
  <si>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</si>
  <si>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</si>
  <si>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</si>
  <si>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</si>
  <si>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</si>
  <si>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</si>
  <si>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</si>
  <si>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</si>
  <si>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</si>
  <si>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</si>
  <si>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</si>
  <si>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</si>
  <si>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</si>
  <si>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</si>
  <si>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</si>
  <si>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</si>
  <si>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</si>
  <si>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</si>
  <si>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</si>
  <si>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</si>
  <si>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</si>
  <si>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</si>
  <si>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</si>
  <si>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</si>
  <si>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</si>
  <si>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</si>
  <si>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</si>
  <si>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</si>
  <si>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</si>
  <si>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</si>
  <si>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</si>
  <si>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</si>
  <si>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</si>
  <si>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</si>
  <si>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</si>
  <si>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</si>
  <si>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</si>
  <si>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</si>
  <si>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</si>
  <si>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</si>
  <si>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</si>
  <si>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</si>
  <si>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</si>
  <si>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</si>
  <si>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</si>
  <si>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</si>
  <si>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</si>
  <si>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</si>
  <si>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</si>
  <si>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</si>
  <si>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</si>
  <si>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</si>
  <si>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</si>
  <si>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</si>
  <si>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</si>
  <si>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</si>
  <si>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</si>
  <si>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</si>
  <si>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</si>
  <si>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</si>
  <si>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</si>
  <si>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</si>
  <si>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</si>
  <si>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</si>
  <si>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</si>
  <si>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</si>
  <si>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</si>
  <si>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</si>
  <si>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</si>
  <si>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</si>
  <si>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</si>
  <si>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</si>
  <si>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</si>
  <si>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</si>
  <si>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</si>
  <si>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</si>
  <si>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</si>
  <si>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</si>
  <si>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</si>
  <si>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</si>
  <si>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</si>
  <si>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</si>
  <si>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</si>
  <si>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</si>
  <si>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</si>
  <si>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</si>
  <si>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</si>
  <si>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</si>
  <si>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</si>
  <si>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</si>
  <si>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</si>
  <si>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</si>
  <si>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</si>
  <si>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</si>
  <si>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</si>
  <si>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</si>
  <si>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</si>
  <si>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</si>
  <si>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</si>
  <si>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</si>
  <si>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</si>
  <si>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</si>
  <si>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</si>
  <si>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</si>
  <si>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</si>
  <si>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</si>
  <si>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</si>
  <si>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</si>
  <si>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</si>
  <si>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</si>
  <si>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</si>
  <si>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</si>
  <si>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</si>
  <si>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</si>
  <si>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</si>
  <si>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</si>
  <si>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</si>
  <si>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</si>
  <si>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</si>
  <si>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</si>
  <si>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</si>
  <si>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</si>
  <si>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</si>
  <si>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</si>
  <si>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</si>
  <si>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</si>
  <si>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</si>
  <si>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</si>
  <si>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</si>
  <si>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</si>
  <si>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</si>
  <si>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</si>
  <si>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</si>
  <si>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</si>
  <si>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</si>
  <si>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</si>
  <si>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</si>
  <si>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</si>
  <si>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</si>
  <si>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</si>
  <si>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</si>
  <si>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</si>
  <si>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</si>
  <si>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</si>
  <si>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</si>
  <si>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</si>
  <si>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</si>
  <si>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</si>
  <si>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</si>
  <si>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</si>
  <si>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</si>
  <si>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</si>
  <si>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</si>
  <si>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</si>
  <si>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</si>
  <si>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</si>
  <si>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</si>
  <si>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</si>
  <si>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</si>
  <si>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</si>
  <si>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</si>
  <si>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</si>
  <si>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</si>
  <si>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</si>
  <si>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</si>
  <si>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</si>
  <si>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</si>
  <si>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</si>
  <si>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</si>
  <si>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</si>
  <si>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</si>
  <si>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</si>
  <si>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</si>
  <si>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</si>
  <si>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</si>
  <si>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</si>
  <si>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</si>
  <si>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</si>
  <si>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</si>
  <si>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</si>
  <si>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</si>
  <si>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</si>
  <si>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</si>
  <si>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</si>
  <si>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</si>
  <si>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</si>
  <si>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</si>
  <si>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</si>
  <si>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</si>
  <si>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</si>
  <si>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</si>
  <si>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</si>
  <si>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</si>
  <si>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</si>
  <si>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</si>
  <si>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</si>
  <si>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</si>
  <si>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</si>
  <si>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</si>
  <si>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</si>
  <si>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</si>
  <si>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</si>
  <si>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</si>
  <si>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</si>
  <si>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</si>
  <si>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</si>
  <si>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</si>
  <si>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</si>
  <si>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</si>
  <si>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</si>
  <si>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</si>
  <si>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</si>
  <si>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</si>
  <si>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</si>
  <si>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</si>
  <si>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</si>
  <si>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</si>
  <si>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</si>
  <si>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</si>
  <si>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</si>
  <si>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</si>
  <si>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</si>
  <si>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</si>
  <si>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</si>
  <si>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</si>
  <si>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</si>
  <si>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</si>
  <si>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</si>
  <si>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</si>
  <si>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</si>
  <si>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</si>
  <si>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</si>
  <si>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</si>
  <si>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</si>
  <si>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</si>
  <si>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</si>
  <si>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</si>
  <si>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</si>
  <si>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</si>
  <si>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</si>
  <si>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</si>
  <si>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</si>
  <si>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</si>
  <si>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</si>
  <si>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</si>
  <si>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</si>
  <si>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</si>
  <si>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</si>
  <si>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</si>
  <si>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</si>
  <si>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</si>
  <si>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</si>
  <si>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</si>
  <si>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</si>
  <si>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</si>
  <si>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</si>
  <si>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</si>
  <si>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</si>
  <si>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</si>
  <si>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</si>
  <si>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</si>
  <si>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</si>
  <si>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</si>
  <si>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</si>
  <si>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</si>
  <si>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</si>
  <si>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</si>
  <si>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</si>
  <si>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</si>
  <si>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</si>
  <si>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</si>
  <si>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</si>
  <si>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</si>
  <si>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</si>
  <si>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</si>
  <si>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</si>
  <si>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</si>
  <si>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</si>
  <si>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</si>
  <si>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</si>
  <si>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</si>
  <si>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</si>
  <si>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</si>
  <si>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</si>
  <si>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</si>
  <si>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</si>
  <si>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</si>
  <si>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</si>
  <si>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</si>
  <si>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</si>
  <si>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</si>
  <si>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</si>
  <si>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</si>
  <si>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</si>
  <si>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</si>
  <si>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</si>
  <si>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</si>
  <si>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</si>
  <si>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</si>
  <si>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</si>
  <si>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</si>
  <si>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</si>
  <si>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</si>
  <si>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</si>
  <si>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</si>
  <si>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</si>
  <si>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</si>
  <si>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</si>
  <si>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</si>
  <si>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</si>
  <si>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</si>
  <si>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</si>
  <si>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</si>
  <si>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</si>
  <si>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</si>
  <si>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</si>
  <si>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</si>
  <si>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</si>
  <si>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</si>
  <si>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</si>
  <si>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</si>
  <si>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</si>
  <si>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</si>
  <si>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</si>
  <si>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</si>
  <si>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</si>
  <si>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</si>
  <si>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</si>
  <si>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</si>
  <si>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</si>
  <si>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</si>
  <si>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</si>
  <si>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</si>
  <si>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</si>
  <si>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</si>
  <si>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</si>
  <si>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</si>
  <si>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</si>
  <si>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</si>
  <si>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</si>
  <si>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</si>
  <si>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</si>
  <si>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</si>
  <si>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</si>
  <si>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</si>
  <si>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</si>
  <si>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</si>
  <si>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</si>
  <si>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</si>
  <si>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</si>
  <si>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</si>
  <si>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</si>
  <si>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</si>
  <si>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</si>
  <si>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</si>
  <si>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</si>
  <si>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</si>
  <si>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</si>
  <si>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</si>
  <si>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</si>
  <si>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</si>
  <si>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</si>
  <si>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</si>
  <si>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</si>
  <si>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</si>
  <si>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</si>
  <si>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</si>
  <si>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</si>
  <si>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</si>
  <si>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</si>
  <si>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</si>
  <si>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</si>
  <si>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</si>
  <si>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</si>
  <si>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</si>
  <si>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</si>
  <si>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</si>
  <si>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</si>
  <si>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</si>
  <si>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</si>
  <si>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</si>
  <si>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</si>
  <si>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</si>
  <si>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</si>
  <si>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</si>
  <si>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</si>
  <si>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</si>
  <si>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</si>
  <si>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</si>
  <si>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</si>
  <si>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</si>
  <si>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</si>
  <si>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</si>
  <si>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</si>
  <si>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</si>
  <si>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</si>
  <si>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</si>
  <si>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</si>
  <si>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</si>
  <si>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</si>
  <si>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</si>
  <si>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</si>
  <si>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</si>
  <si>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</si>
  <si>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</si>
  <si>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</si>
  <si>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</si>
  <si>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</si>
  <si>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</si>
  <si>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</si>
  <si>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</si>
  <si>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</si>
  <si>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</si>
  <si>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</si>
  <si>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</si>
  <si>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</si>
  <si>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</si>
  <si>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</si>
  <si>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</si>
  <si>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</si>
  <si>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</si>
  <si>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</si>
  <si>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</si>
  <si>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</si>
  <si>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</si>
  <si>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</si>
  <si>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</si>
  <si>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</si>
  <si>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</si>
  <si>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</si>
  <si>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</si>
  <si>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</si>
  <si>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</si>
  <si>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</si>
  <si>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</si>
  <si>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</si>
  <si>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</si>
  <si>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</si>
  <si>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</si>
  <si>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</si>
  <si>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</si>
  <si>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</si>
  <si>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</si>
  <si>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</si>
  <si>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</si>
  <si>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</si>
  <si>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</si>
  <si>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</si>
  <si>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</si>
  <si>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</si>
  <si>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</si>
  <si>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</si>
  <si>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</si>
  <si>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</si>
  <si>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</si>
  <si>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</si>
  <si>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</si>
  <si>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</si>
  <si>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</si>
  <si>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</si>
  <si>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</si>
  <si>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</si>
  <si>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</si>
  <si>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</si>
  <si>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</si>
  <si>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</si>
  <si>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</si>
  <si>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</si>
  <si>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</si>
  <si>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</si>
  <si>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</si>
  <si>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</si>
  <si>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</si>
  <si>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</si>
  <si>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</si>
  <si>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</si>
  <si>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</si>
  <si>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</si>
  <si>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</si>
  <si>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</si>
  <si>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</si>
  <si>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</si>
  <si>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</si>
  <si>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</si>
  <si>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</si>
  <si>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</si>
  <si>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</si>
  <si>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</si>
  <si>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</si>
  <si>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</si>
  <si>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</si>
  <si>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</si>
  <si>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</si>
  <si>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</si>
  <si>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</si>
  <si>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</si>
  <si>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</si>
  <si>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</si>
  <si>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</si>
  <si>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</si>
  <si>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</si>
  <si>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</si>
  <si>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</si>
  <si>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</si>
  <si>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</si>
  <si>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</si>
  <si>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</si>
  <si>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</si>
  <si>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</si>
  <si>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</si>
  <si>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</si>
  <si>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</si>
  <si>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</si>
  <si>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</si>
  <si>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</si>
  <si>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</si>
  <si>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</si>
  <si>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</si>
  <si>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</si>
  <si>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</si>
  <si>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</si>
  <si>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</si>
  <si>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</si>
  <si>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</si>
  <si>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</si>
  <si>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</si>
  <si>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</si>
  <si>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</si>
  <si>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</si>
  <si>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</si>
  <si>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</si>
  <si>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</si>
  <si>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</si>
  <si>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</si>
  <si>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</si>
  <si>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</si>
  <si>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</si>
  <si>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</si>
  <si>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</si>
  <si>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</si>
  <si>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</si>
  <si>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</si>
  <si>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</si>
  <si>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</si>
  <si>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</si>
  <si>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</si>
  <si>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</si>
  <si>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</si>
  <si>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</si>
  <si>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</si>
  <si>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</si>
  <si>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</si>
  <si>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</si>
  <si>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</si>
  <si>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</si>
  <si>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</si>
  <si>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</si>
  <si>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</si>
  <si>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</si>
  <si>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</si>
  <si>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</si>
  <si>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</si>
  <si>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</si>
  <si>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</si>
  <si>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</si>
  <si>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</si>
  <si>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</si>
  <si>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</si>
  <si>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</si>
  <si>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</si>
  <si>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</si>
  <si>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</si>
  <si>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</si>
  <si>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</si>
  <si>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</si>
  <si>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</si>
  <si>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</si>
  <si>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</si>
  <si>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</si>
  <si>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</si>
  <si>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</si>
  <si>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</si>
  <si>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</si>
  <si>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</si>
  <si>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</si>
  <si>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</si>
  <si>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</si>
  <si>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</si>
  <si>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</si>
  <si>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</si>
  <si>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</si>
  <si>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</si>
  <si>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</si>
  <si>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</si>
  <si>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</si>
  <si>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</si>
  <si>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</si>
  <si>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</si>
  <si>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</si>
  <si>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</si>
  <si>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</si>
  <si>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</si>
  <si>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</si>
  <si>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</si>
  <si>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</si>
  <si>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</si>
  <si>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</si>
  <si>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</si>
  <si>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</si>
  <si>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</si>
  <si>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</si>
  <si>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</si>
  <si>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</si>
  <si>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</si>
  <si>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</si>
  <si>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</si>
  <si>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</si>
  <si>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</si>
  <si>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</si>
  <si>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</si>
  <si>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</si>
  <si>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</si>
  <si>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</si>
  <si>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</si>
  <si>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</si>
  <si>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</si>
  <si>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</si>
  <si>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</si>
  <si>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</si>
  <si>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</si>
  <si>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</si>
  <si>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</si>
  <si>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</si>
  <si>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</si>
  <si>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</si>
  <si>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</si>
  <si>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</si>
  <si>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</si>
  <si>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</si>
  <si>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</si>
  <si>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</si>
  <si>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</si>
  <si>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</si>
  <si>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</si>
  <si>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</si>
  <si>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</si>
  <si>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</si>
  <si>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</si>
  <si>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</si>
  <si>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</si>
  <si>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</si>
  <si>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</si>
  <si>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</si>
  <si>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</si>
  <si>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</si>
  <si>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</si>
  <si>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</si>
  <si>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</si>
  <si>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</si>
  <si>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</si>
  <si>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</si>
  <si>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</si>
  <si>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</si>
  <si>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</si>
  <si>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</si>
  <si>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</si>
  <si>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</si>
  <si>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</si>
  <si>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</si>
  <si>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</si>
  <si>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</si>
  <si>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</si>
  <si>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</si>
  <si>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</si>
  <si>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</si>
  <si>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</si>
  <si>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</si>
  <si>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</si>
  <si>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</si>
  <si>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</si>
  <si>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</si>
  <si>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</si>
  <si>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</si>
  <si>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</si>
  <si>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</si>
  <si>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</si>
  <si>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</si>
  <si>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</si>
  <si>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</si>
  <si>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</si>
  <si>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</si>
  <si>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</si>
  <si>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</si>
  <si>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</si>
  <si>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</si>
  <si>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</si>
  <si>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</si>
  <si>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</si>
  <si>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</si>
  <si>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</si>
  <si>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</si>
  <si>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</si>
  <si>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</si>
  <si>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</si>
  <si>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</si>
  <si>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</si>
  <si>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</si>
  <si>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</si>
  <si>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</si>
  <si>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</si>
  <si>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</si>
  <si>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</si>
  <si>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</si>
  <si>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</si>
  <si>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</si>
  <si>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</si>
  <si>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</si>
  <si>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</si>
  <si>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</si>
  <si>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</si>
  <si>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</si>
  <si>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</si>
  <si>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</si>
  <si>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</si>
  <si>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</si>
  <si>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</si>
  <si>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</si>
  <si>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</si>
  <si>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</si>
  <si>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</si>
  <si>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</si>
  <si>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</si>
  <si>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</si>
  <si>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</si>
  <si>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</si>
  <si>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</si>
  <si>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</si>
  <si>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</si>
  <si>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</si>
  <si>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</si>
  <si>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</si>
  <si>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</si>
  <si>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</si>
  <si>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</si>
  <si>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</si>
  <si>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</si>
  <si>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</si>
  <si>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</si>
  <si>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</si>
  <si>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</si>
  <si>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</si>
  <si>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</si>
  <si>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</si>
  <si>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</si>
  <si>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</si>
  <si>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</si>
  <si>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</si>
  <si>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</si>
  <si>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</si>
  <si>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</si>
  <si>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</si>
  <si>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</si>
  <si>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</si>
  <si>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</si>
  <si>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</si>
  <si>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</si>
  <si>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</si>
  <si>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</si>
  <si>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</si>
  <si>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</si>
  <si>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</si>
  <si>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</si>
  <si>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</si>
  <si>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</si>
  <si>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</si>
  <si>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</si>
  <si>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</si>
  <si>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</si>
  <si>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</si>
  <si>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</si>
  <si>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</si>
  <si>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</si>
  <si>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</si>
  <si>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</si>
  <si>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</si>
  <si>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</si>
  <si>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</si>
  <si>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</si>
  <si>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</si>
  <si>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</si>
  <si>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</si>
  <si>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</si>
  <si>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</si>
  <si>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</si>
  <si>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</si>
  <si>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</si>
  <si>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</si>
  <si>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</si>
  <si>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</si>
  <si>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</si>
  <si>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</si>
  <si>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</si>
  <si>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</si>
  <si>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</si>
  <si>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</si>
  <si>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</si>
  <si>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</si>
  <si>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</si>
  <si>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</si>
  <si>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</si>
  <si>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</si>
  <si>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</si>
  <si>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</si>
  <si>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</si>
  <si>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</si>
  <si>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</si>
  <si>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</si>
  <si>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</si>
  <si>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</si>
  <si>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</si>
  <si>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</si>
  <si>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</si>
  <si>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</si>
  <si>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</si>
  <si>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</si>
  <si>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</si>
  <si>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</si>
  <si>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</si>
  <si>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</si>
  <si>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</si>
  <si>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</si>
  <si>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</si>
  <si>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</si>
  <si>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</si>
  <si>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</si>
  <si>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</si>
  <si>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</si>
  <si>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</si>
  <si>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</si>
  <si>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</si>
  <si>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</si>
  <si>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</si>
  <si>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</si>
  <si>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</si>
  <si>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</si>
  <si>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</si>
  <si>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</si>
  <si>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</si>
  <si>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</si>
  <si>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</si>
  <si>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</si>
  <si>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</si>
  <si>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</si>
  <si>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</si>
  <si>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</si>
  <si>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</si>
  <si>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</si>
  <si>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</si>
  <si>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</si>
  <si>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</si>
  <si>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</si>
  <si>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</si>
  <si>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</si>
  <si>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</si>
  <si>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</si>
  <si>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</si>
  <si>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</si>
  <si>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</si>
  <si>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</si>
  <si>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</si>
  <si>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</si>
  <si>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</si>
  <si>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</si>
  <si>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</si>
  <si>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</si>
  <si>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</si>
  <si>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</si>
  <si>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</si>
  <si>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</si>
  <si>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</si>
  <si>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</si>
  <si>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</si>
  <si>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</si>
  <si>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</si>
  <si>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</si>
  <si>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</si>
  <si>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</si>
  <si>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</si>
  <si>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</si>
  <si>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</si>
  <si>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</si>
  <si>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</si>
  <si>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</si>
  <si>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</si>
  <si>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</si>
  <si>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</si>
  <si>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</si>
  <si>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</si>
  <si>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</si>
  <si>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</si>
  <si>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</si>
  <si>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</si>
  <si>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</si>
  <si>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</si>
  <si>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</si>
  <si>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</si>
  <si>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</si>
  <si>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</si>
  <si>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</si>
  <si>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</si>
  <si>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</si>
  <si>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</si>
  <si>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</si>
  <si>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</si>
  <si>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</si>
  <si>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</si>
  <si>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</si>
  <si>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</si>
  <si>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</si>
  <si>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</si>
  <si>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</si>
  <si>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</si>
  <si>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</si>
  <si>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</si>
  <si>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</si>
  <si>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</si>
  <si>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</si>
  <si>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</si>
  <si>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</si>
  <si>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</si>
  <si>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</si>
  <si>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</si>
  <si>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</si>
  <si>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</si>
  <si>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</si>
  <si>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</si>
  <si>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</si>
  <si>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</si>
  <si>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</si>
  <si>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</si>
  <si>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</si>
  <si>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</si>
  <si>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</si>
  <si>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</si>
  <si>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</si>
  <si>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</si>
  <si>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</si>
  <si>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</si>
  <si>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</si>
  <si>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</si>
  <si>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</si>
  <si>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</si>
  <si>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</si>
  <si>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</si>
  <si>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</si>
  <si>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</si>
  <si>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</si>
  <si>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</si>
  <si>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</si>
  <si>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</si>
  <si>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</si>
  <si>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</si>
  <si>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</si>
  <si>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</si>
  <si>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</si>
  <si>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</si>
  <si>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</si>
  <si>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</si>
  <si>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</si>
  <si>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</si>
  <si>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</si>
  <si>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</si>
  <si>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</si>
  <si>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</si>
  <si>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</si>
  <si>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</si>
  <si>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</si>
  <si>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</si>
  <si>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</si>
  <si>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</si>
  <si>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</si>
  <si>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</si>
  <si>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</si>
  <si>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</si>
  <si>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</si>
  <si>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</si>
  <si>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</si>
  <si>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</si>
  <si>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</si>
  <si>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</si>
  <si>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</si>
  <si>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</si>
  <si>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</si>
  <si>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</si>
  <si>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</si>
  <si>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</si>
  <si>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</si>
  <si>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</si>
  <si>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</si>
  <si>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</si>
  <si>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</si>
  <si>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</si>
  <si>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</si>
  <si>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</si>
  <si>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</si>
  <si>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</si>
  <si>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</si>
  <si>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</si>
  <si>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</si>
  <si>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</si>
  <si>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</si>
  <si>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</si>
  <si>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</si>
  <si>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</si>
  <si>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</si>
  <si>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</si>
  <si>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</si>
  <si>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</si>
  <si>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</si>
  <si>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</si>
  <si>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</si>
  <si>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</si>
  <si>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</si>
  <si>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</si>
  <si>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</si>
  <si>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</si>
  <si>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</si>
  <si>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</si>
  <si>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</si>
  <si>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</si>
  <si>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</si>
  <si>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</si>
  <si>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</si>
  <si>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</si>
  <si>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</si>
  <si>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</si>
  <si>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</si>
  <si>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</si>
  <si>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</si>
  <si>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</si>
  <si>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</si>
  <si>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</si>
  <si>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</si>
  <si>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</si>
  <si>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</si>
  <si>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</si>
  <si>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</si>
  <si>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</si>
  <si>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</si>
  <si>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</si>
  <si>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</si>
  <si>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</si>
  <si>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</si>
  <si>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</si>
  <si>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</si>
  <si>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</si>
  <si>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</si>
  <si>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</si>
  <si>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</si>
  <si>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</si>
  <si>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</si>
  <si>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</si>
  <si>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</si>
  <si>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</si>
  <si>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</si>
  <si>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</si>
  <si>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</si>
  <si>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</si>
  <si>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</si>
  <si>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</si>
  <si>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</si>
  <si>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</si>
  <si>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</si>
  <si>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</si>
  <si>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</si>
  <si>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</si>
  <si>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</si>
  <si>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</si>
  <si>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</si>
  <si>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</si>
  <si>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</si>
  <si>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</si>
  <si>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</si>
  <si>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</si>
  <si>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</si>
  <si>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</si>
  <si>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</si>
  <si>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</si>
  <si>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</si>
  <si>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</si>
  <si>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</si>
  <si>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</si>
  <si>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</si>
  <si>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</si>
  <si>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</si>
  <si>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</si>
  <si>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</si>
  <si>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</si>
  <si>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</si>
  <si>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</si>
  <si>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</si>
  <si>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</si>
  <si>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</si>
  <si>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</si>
  <si>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</si>
  <si>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</si>
  <si>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</si>
  <si>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</si>
  <si>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</si>
  <si>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</si>
  <si>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</si>
  <si>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</si>
  <si>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</si>
  <si>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</si>
  <si>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</si>
  <si>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</si>
  <si>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</si>
  <si>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</si>
  <si>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</si>
  <si>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</si>
  <si>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</si>
  <si>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</si>
  <si>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</si>
  <si>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</si>
  <si>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</si>
  <si>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</si>
  <si>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</si>
  <si>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</si>
  <si>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</si>
  <si>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</si>
  <si>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</si>
  <si>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</si>
  <si>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</si>
  <si>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</si>
  <si>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</si>
  <si>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</si>
  <si>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</si>
  <si>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</si>
  <si>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</si>
  <si>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</si>
  <si>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</si>
  <si>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</si>
  <si>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</si>
  <si>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</si>
  <si>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</si>
  <si>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</si>
  <si>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</si>
  <si>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</si>
  <si>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</si>
  <si>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</si>
  <si>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</si>
  <si>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</si>
  <si>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</si>
  <si>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</si>
  <si>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</si>
  <si>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</si>
  <si>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</si>
  <si>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</si>
  <si>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</si>
  <si>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</si>
  <si>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</si>
  <si>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</si>
  <si>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</si>
  <si>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</si>
  <si>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</si>
  <si>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</si>
  <si>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</si>
  <si>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</si>
  <si>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</si>
  <si>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</si>
  <si>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</si>
  <si>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</si>
  <si>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</si>
  <si>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</si>
  <si>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</si>
  <si>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</si>
  <si>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</si>
  <si>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</si>
  <si>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</si>
  <si>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</si>
  <si>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</si>
  <si>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</si>
  <si>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</si>
  <si>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</si>
  <si>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</si>
  <si>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</si>
  <si>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</si>
  <si>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</si>
  <si>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</si>
  <si>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</si>
  <si>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</si>
  <si>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</si>
  <si>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</si>
  <si>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</si>
  <si>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</si>
  <si>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</si>
  <si>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</si>
  <si>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</si>
  <si>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</si>
  <si>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</si>
  <si>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</si>
  <si>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</si>
  <si>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</si>
  <si>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</si>
  <si>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</si>
  <si>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</si>
  <si>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</si>
  <si>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</si>
  <si>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</si>
  <si>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</si>
  <si>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</si>
  <si>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</si>
  <si>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</si>
  <si>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</si>
  <si>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</si>
  <si>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</si>
  <si>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</si>
  <si>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</si>
  <si>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</si>
  <si>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</si>
  <si>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</si>
  <si>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</si>
  <si>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</si>
  <si>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</si>
  <si>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</si>
  <si>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</si>
  <si>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</si>
  <si>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</si>
  <si>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</si>
  <si>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</si>
  <si>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</si>
  <si>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</si>
  <si>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</si>
  <si>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</si>
  <si>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</si>
  <si>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</si>
  <si>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</si>
  <si>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</si>
  <si>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</si>
  <si>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</si>
  <si>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</si>
  <si>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</si>
  <si>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</si>
  <si>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</si>
  <si>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</si>
  <si>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</si>
  <si>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</si>
  <si>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</si>
  <si>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</si>
  <si>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</si>
  <si>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</si>
  <si>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</si>
  <si>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</si>
  <si>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</si>
  <si>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</si>
  <si>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</si>
  <si>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</si>
  <si>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</si>
  <si>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</si>
  <si>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</si>
  <si>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</si>
  <si>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</si>
  <si>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</si>
  <si>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</si>
  <si>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</si>
  <si>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</si>
  <si>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</si>
  <si>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</si>
  <si>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</si>
  <si>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</si>
  <si>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</si>
  <si>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</si>
  <si>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</si>
  <si>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</si>
  <si>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</si>
  <si>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</si>
  <si>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</si>
  <si>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</si>
  <si>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</si>
  <si>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</si>
  <si>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</si>
  <si>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</si>
  <si>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</si>
  <si>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</si>
  <si>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</si>
  <si>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</si>
  <si>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</si>
  <si>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</si>
  <si>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</si>
  <si>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</si>
  <si>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</si>
  <si>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</si>
  <si>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</si>
  <si>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</si>
  <si>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</si>
  <si>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</si>
  <si>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</si>
  <si>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</si>
  <si>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</si>
  <si>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</si>
  <si>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</si>
  <si>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</si>
  <si>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</si>
  <si>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</si>
  <si>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</si>
  <si>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</si>
  <si>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</si>
  <si>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</si>
  <si>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</si>
  <si>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</si>
  <si>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</si>
  <si>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</si>
  <si>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</si>
  <si>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</si>
  <si>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</si>
  <si>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</si>
  <si>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</si>
  <si>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</si>
  <si>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</si>
  <si>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</si>
  <si>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</si>
  <si>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</si>
  <si>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</si>
  <si>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</si>
  <si>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</si>
  <si>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</si>
  <si>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</si>
  <si>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</si>
  <si>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</si>
  <si>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</si>
  <si>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</si>
  <si>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</si>
  <si>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</si>
  <si>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</si>
  <si>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</si>
  <si>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</si>
  <si>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</si>
  <si>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</si>
  <si>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</si>
  <si>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</si>
  <si>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</si>
  <si>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</si>
  <si>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</si>
  <si>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</si>
  <si>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</si>
  <si>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</si>
  <si>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</si>
  <si>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</si>
  <si>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</si>
  <si>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</si>
  <si>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</si>
  <si>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</si>
  <si>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</si>
  <si>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</si>
  <si>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</si>
  <si>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</si>
  <si>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</si>
  <si>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</si>
  <si>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</si>
  <si>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</si>
  <si>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</si>
  <si>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</si>
  <si>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</si>
  <si>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</si>
  <si>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</si>
  <si>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</si>
  <si>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</si>
  <si>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</si>
  <si>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</si>
  <si>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</si>
  <si>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</si>
  <si>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</si>
  <si>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</si>
  <si>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</si>
  <si>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</si>
  <si>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</si>
  <si>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</si>
  <si>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</si>
  <si>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</si>
  <si>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</si>
  <si>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</si>
  <si>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</si>
  <si>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</si>
  <si>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</si>
  <si>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</si>
  <si>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</si>
  <si>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</si>
  <si>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</si>
  <si>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</si>
  <si>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</si>
  <si>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</si>
  <si>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</si>
  <si>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</si>
  <si>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</si>
  <si>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</si>
  <si>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</si>
  <si>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</si>
  <si>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</si>
  <si>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</si>
  <si>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</si>
  <si>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</si>
  <si>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</si>
  <si>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</si>
  <si>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</si>
  <si>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</si>
  <si>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</si>
  <si>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</si>
  <si>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</si>
  <si>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</si>
  <si>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</si>
  <si>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</si>
  <si>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</si>
  <si>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</si>
  <si>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</si>
  <si>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</si>
  <si>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</si>
  <si>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</si>
  <si>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</si>
  <si>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</si>
  <si>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</si>
  <si>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</si>
  <si>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</si>
  <si>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</si>
  <si>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</si>
  <si>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</si>
  <si>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</si>
  <si>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</si>
  <si>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</si>
  <si>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</si>
  <si>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</si>
  <si>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</si>
  <si>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</si>
  <si>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</si>
  <si>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</si>
  <si>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</si>
  <si>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</si>
  <si>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</si>
  <si>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</si>
  <si>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</si>
  <si>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</si>
  <si>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</si>
  <si>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</si>
  <si>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</si>
  <si>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</si>
  <si>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</si>
  <si>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</si>
  <si>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</si>
  <si>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</si>
  <si>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</si>
  <si>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</si>
  <si>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</si>
  <si>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</si>
  <si>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</si>
  <si>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</si>
  <si>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</si>
  <si>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</si>
  <si>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</si>
  <si>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</si>
  <si>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</si>
  <si>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</si>
  <si>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</si>
  <si>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</si>
  <si>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</si>
  <si>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</si>
  <si>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</si>
  <si>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</si>
  <si>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</si>
  <si>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</si>
  <si>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</si>
  <si>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</si>
  <si>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</si>
  <si>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</si>
  <si>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</si>
  <si>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</si>
  <si>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</si>
  <si>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</si>
  <si>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</si>
  <si>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</si>
  <si>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</si>
  <si>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</si>
  <si>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</si>
  <si>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</si>
  <si>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</si>
  <si>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</si>
  <si>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</si>
  <si>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</si>
  <si>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</si>
  <si>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</si>
  <si>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</si>
  <si>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</si>
  <si>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</si>
  <si>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</si>
  <si>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</si>
  <si>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</si>
  <si>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</si>
  <si>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</si>
  <si>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</si>
  <si>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</si>
  <si>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</si>
  <si>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</si>
  <si>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</si>
  <si>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</si>
  <si>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</si>
  <si>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</si>
  <si>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</si>
  <si>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</si>
  <si>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</si>
  <si>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</si>
  <si>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</si>
  <si>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</si>
  <si>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</si>
  <si>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</si>
  <si>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</si>
  <si>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</si>
  <si>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</si>
  <si>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</si>
  <si>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</si>
  <si>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</si>
  <si>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</si>
  <si>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</si>
  <si>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</si>
  <si>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</si>
  <si>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</si>
  <si>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</si>
  <si>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</si>
  <si>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</si>
  <si>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</si>
  <si>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</si>
  <si>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</si>
  <si>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</si>
  <si>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</si>
  <si>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</si>
  <si>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</si>
  <si>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</si>
  <si>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</si>
  <si>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</si>
  <si>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</si>
  <si>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</si>
  <si>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</si>
  <si>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</si>
  <si>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</si>
  <si>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</si>
  <si>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</si>
  <si>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</si>
  <si>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</si>
  <si>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</si>
  <si>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</si>
  <si>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</si>
  <si>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</si>
  <si>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</si>
  <si>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</si>
  <si>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</si>
  <si>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</si>
  <si>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</si>
  <si>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</si>
  <si>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</si>
  <si>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</si>
  <si>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</si>
  <si>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</si>
  <si>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</si>
  <si>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</si>
  <si>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</si>
  <si>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</si>
  <si>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</si>
  <si>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</si>
  <si>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</si>
  <si>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</si>
  <si>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</si>
  <si>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</si>
  <si>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</si>
  <si>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</si>
  <si>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</si>
  <si>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</si>
  <si>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</si>
  <si>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</si>
  <si>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</si>
  <si>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</si>
  <si>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</si>
  <si>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</si>
  <si>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</si>
  <si>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</si>
  <si>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</si>
  <si>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</si>
  <si>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</si>
  <si>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</si>
  <si>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</si>
  <si>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</si>
  <si>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</si>
  <si>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</si>
  <si>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</si>
  <si>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</si>
  <si>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</si>
  <si>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</si>
  <si>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</si>
  <si>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</si>
  <si>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</si>
  <si>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</si>
  <si>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</si>
  <si>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</si>
  <si>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</si>
  <si>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</si>
  <si>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</si>
  <si>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</si>
  <si>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</si>
  <si>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</si>
  <si>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</si>
  <si>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</si>
  <si>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</si>
  <si>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</si>
  <si>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</si>
  <si>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</si>
  <si>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</si>
  <si>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</si>
  <si>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</si>
  <si>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</si>
  <si>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</si>
  <si>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</si>
  <si>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</si>
  <si>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</si>
  <si>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</si>
  <si>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</si>
  <si>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</si>
  <si>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</si>
  <si>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</si>
  <si>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</si>
  <si>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</si>
  <si>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</si>
  <si>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</si>
  <si>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</si>
  <si>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</si>
  <si>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</si>
  <si>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</si>
  <si>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</si>
  <si>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</si>
  <si>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</si>
  <si>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</si>
  <si>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</si>
  <si>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</si>
  <si>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</si>
  <si>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</si>
  <si>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</si>
  <si>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</si>
  <si>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</si>
  <si>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</si>
  <si>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</si>
  <si>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</si>
  <si>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</si>
  <si>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</si>
  <si>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</si>
  <si>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</si>
  <si>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</si>
  <si>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</si>
  <si>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</si>
  <si>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</si>
  <si>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</si>
  <si>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</si>
  <si>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</si>
  <si>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</si>
  <si>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</si>
  <si>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</si>
  <si>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</si>
  <si>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</si>
  <si>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</si>
  <si>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</si>
  <si>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</si>
  <si>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</si>
  <si>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</si>
  <si>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</si>
  <si>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</si>
  <si>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</si>
  <si>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</si>
  <si>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</si>
  <si>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</si>
  <si>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</si>
  <si>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</si>
  <si>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</si>
  <si>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</si>
  <si>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</si>
  <si>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</si>
  <si>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</si>
  <si>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</si>
  <si>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</si>
  <si>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</si>
  <si>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</si>
  <si>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</si>
  <si>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</si>
  <si>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</si>
  <si>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</si>
  <si>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</si>
  <si>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</si>
  <si>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</si>
  <si>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</si>
  <si>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</si>
  <si>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</si>
  <si>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</si>
  <si>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</si>
  <si>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</si>
  <si>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</si>
  <si>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</si>
  <si>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</si>
  <si>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</si>
  <si>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</si>
  <si>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</si>
  <si>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</si>
  <si>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</si>
  <si>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</si>
  <si>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</si>
  <si>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</si>
  <si>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</si>
  <si>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</si>
  <si>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</si>
  <si>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</si>
  <si>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</si>
  <si>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</si>
  <si>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</si>
  <si>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</si>
  <si>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</si>
  <si>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</si>
  <si>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</si>
  <si>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</si>
  <si>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</si>
  <si>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</si>
  <si>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</si>
  <si>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</si>
  <si>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</si>
  <si>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</si>
  <si>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</si>
  <si>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</si>
  <si>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</si>
  <si>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</si>
  <si>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</si>
  <si>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</si>
  <si>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</si>
  <si>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</si>
  <si>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</si>
  <si>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</si>
  <si>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</si>
  <si>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</si>
  <si>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</si>
  <si>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</si>
  <si>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</si>
  <si>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</si>
  <si>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</si>
  <si>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</si>
  <si>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</si>
  <si>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</si>
  <si>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</si>
  <si>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</si>
  <si>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</si>
  <si>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</si>
  <si>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</si>
  <si>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</si>
  <si>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</si>
  <si>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</si>
  <si>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</si>
  <si>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</si>
  <si>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</si>
  <si>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</si>
  <si>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</si>
  <si>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</si>
  <si>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</si>
  <si>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</si>
  <si>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</si>
  <si>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</si>
  <si>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</si>
  <si>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</si>
  <si>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</si>
  <si>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</si>
  <si>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</si>
  <si>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</si>
  <si>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</si>
  <si>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</si>
  <si>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</si>
  <si>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</si>
  <si>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</si>
  <si>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</si>
  <si>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</si>
  <si>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</si>
  <si>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</si>
  <si>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</si>
  <si>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</si>
  <si>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</si>
  <si>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</si>
  <si>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</si>
  <si>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</si>
  <si>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</si>
  <si>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</si>
  <si>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</si>
  <si>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</si>
  <si>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</si>
  <si>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</si>
  <si>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</si>
  <si>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</si>
  <si>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</si>
  <si>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</si>
  <si>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</si>
  <si>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</si>
  <si>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</si>
  <si>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</si>
  <si>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</si>
  <si>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</si>
  <si>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</si>
  <si>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</si>
  <si>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</si>
  <si>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</si>
  <si>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</si>
  <si>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</si>
  <si>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</si>
  <si>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</si>
  <si>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</si>
  <si>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</si>
  <si>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</si>
  <si>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</si>
  <si>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</si>
  <si>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</si>
  <si>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</si>
  <si>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</si>
  <si>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</si>
  <si>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</si>
  <si>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</si>
  <si>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</si>
  <si>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</si>
  <si>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</si>
  <si>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</si>
  <si>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</si>
  <si>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</si>
  <si>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</si>
  <si>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</si>
  <si>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</si>
  <si>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</si>
  <si>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</si>
  <si>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</si>
  <si>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</si>
  <si>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</si>
  <si>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</si>
  <si>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</si>
  <si>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</si>
  <si>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</si>
  <si>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</si>
  <si>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</si>
  <si>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</si>
  <si>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</si>
  <si>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</si>
  <si>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</si>
  <si>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</si>
  <si>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</si>
  <si>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</si>
  <si>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</si>
  <si>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</si>
  <si>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</si>
  <si>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</si>
  <si>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</si>
  <si>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</si>
  <si>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</si>
  <si>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</si>
  <si>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</si>
  <si>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</si>
  <si>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</si>
  <si>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</si>
  <si>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</si>
  <si>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</si>
  <si>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</si>
  <si>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</si>
  <si>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</si>
  <si>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</si>
  <si>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</si>
  <si>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</si>
  <si>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</si>
  <si>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</si>
  <si>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</si>
  <si>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</si>
  <si>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</si>
  <si>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</si>
  <si>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</si>
  <si>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</si>
  <si>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</si>
  <si>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</si>
  <si>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</si>
  <si>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</si>
  <si>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</si>
  <si>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</si>
  <si>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</si>
  <si>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</si>
  <si>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</si>
  <si>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</si>
  <si>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</si>
  <si>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</si>
  <si>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</si>
  <si>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</si>
  <si>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</si>
  <si>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</si>
  <si>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</si>
  <si>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</si>
  <si>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</si>
  <si>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</si>
  <si>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</si>
  <si>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</si>
  <si>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</si>
  <si>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</si>
  <si>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</si>
  <si>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</si>
  <si>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</si>
  <si>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</si>
  <si>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</si>
  <si>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</si>
  <si>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</si>
  <si>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</si>
  <si>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</si>
  <si>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</si>
  <si>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</si>
  <si>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</si>
  <si>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</si>
  <si>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</si>
  <si>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</si>
  <si>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</si>
  <si>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</si>
  <si>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</si>
  <si>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</si>
  <si>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</si>
  <si>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</si>
  <si>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</si>
  <si>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</si>
  <si>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</si>
  <si>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</si>
  <si>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</si>
  <si>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</si>
  <si>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</si>
  <si>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</si>
  <si>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</si>
  <si>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</si>
  <si>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</si>
  <si>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</si>
  <si>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</si>
  <si>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</si>
  <si>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</si>
  <si>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</si>
  <si>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</si>
  <si>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</si>
  <si>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</si>
  <si>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</si>
  <si>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</si>
  <si>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</si>
  <si>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</si>
  <si>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</si>
  <si>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</si>
  <si>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</si>
  <si>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</si>
  <si>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</si>
  <si>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</si>
  <si>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</si>
  <si>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</si>
  <si>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</si>
  <si>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</si>
  <si>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</si>
  <si>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</si>
  <si>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</si>
  <si>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</si>
  <si>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</si>
  <si>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</si>
  <si>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</si>
  <si>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</si>
  <si>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</si>
  <si>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</si>
  <si>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</si>
  <si>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</si>
  <si>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</si>
  <si>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</si>
  <si>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</si>
  <si>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</si>
  <si>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</si>
  <si>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</si>
  <si>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</si>
  <si>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</si>
  <si>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</si>
  <si>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</si>
  <si>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</si>
  <si>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</si>
  <si>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</si>
  <si>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</si>
  <si>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</si>
  <si>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</si>
  <si>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</si>
  <si>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</si>
  <si>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</si>
  <si>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</si>
  <si>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</si>
  <si>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</si>
  <si>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</si>
  <si>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</si>
  <si>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</si>
  <si>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</si>
  <si>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</si>
  <si>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</si>
  <si>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</si>
  <si>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</si>
  <si>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</si>
  <si>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</si>
  <si>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</si>
  <si>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</si>
  <si>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</si>
  <si>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</si>
  <si>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</si>
  <si>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</si>
  <si>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</si>
  <si>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</si>
  <si>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</si>
  <si>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</si>
  <si>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</si>
  <si>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</si>
  <si>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</si>
  <si>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</si>
  <si>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</si>
  <si>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</si>
  <si>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</si>
  <si>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</si>
  <si>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</si>
  <si>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</si>
  <si>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</si>
  <si>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</si>
  <si>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</si>
  <si>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</si>
  <si>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</si>
  <si>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</si>
  <si>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</si>
  <si>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</si>
  <si>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</si>
  <si>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</si>
  <si>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</si>
  <si>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</si>
  <si>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</si>
  <si>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</si>
  <si>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</si>
  <si>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</si>
  <si>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</si>
  <si>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</si>
  <si>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</si>
  <si>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</si>
  <si>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</si>
  <si>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</si>
  <si>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</si>
  <si>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</si>
  <si>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</si>
  <si>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</si>
  <si>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</si>
  <si>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</si>
  <si>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</si>
  <si>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</si>
  <si>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</si>
  <si>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</si>
  <si>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</si>
  <si>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</si>
  <si>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</si>
  <si>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</si>
  <si>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</si>
  <si>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</si>
  <si>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</si>
  <si>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</si>
  <si>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</si>
  <si>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</si>
  <si>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</si>
  <si>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</si>
  <si>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</si>
  <si>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</si>
  <si>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</si>
  <si>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</si>
  <si>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</si>
  <si>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</si>
  <si>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</si>
  <si>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</si>
  <si>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</si>
  <si>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</si>
  <si>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</si>
  <si>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</si>
  <si>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</si>
  <si>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</si>
  <si>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</si>
  <si>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</si>
  <si>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</si>
  <si>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</si>
  <si>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</si>
  <si>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</si>
  <si>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</si>
  <si>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</si>
  <si>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</si>
  <si>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</si>
  <si>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</si>
  <si>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</si>
  <si>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</si>
  <si>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</si>
  <si>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</si>
  <si>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</si>
  <si>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</si>
  <si>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</si>
  <si>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</si>
  <si>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</si>
  <si>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</si>
  <si>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</si>
  <si>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</si>
  <si>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</si>
  <si>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</si>
  <si>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</si>
  <si>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</si>
  <si>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</si>
  <si>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</si>
  <si>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</si>
  <si>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</si>
  <si>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</si>
  <si>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</si>
  <si>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</si>
  <si>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</si>
  <si>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</si>
  <si>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</si>
  <si>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</si>
  <si>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</si>
  <si>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</si>
  <si>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</si>
  <si>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</si>
  <si>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</si>
  <si>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</si>
  <si>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</si>
  <si>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</si>
  <si>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</si>
  <si>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</si>
  <si>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</si>
  <si>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</si>
  <si>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</si>
  <si>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</si>
  <si>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</si>
  <si>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</si>
  <si>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</si>
  <si>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</si>
  <si>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</si>
  <si>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</si>
  <si>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</si>
  <si>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</si>
  <si>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</si>
  <si>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</si>
  <si>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</si>
  <si>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</si>
  <si>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</si>
  <si>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</si>
  <si>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</si>
  <si>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</si>
  <si>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</si>
  <si>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</si>
  <si>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</si>
  <si>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</si>
  <si>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</si>
  <si>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</si>
  <si>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</si>
  <si>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</si>
  <si>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</si>
  <si>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</si>
  <si>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</si>
  <si>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</si>
  <si>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</si>
  <si>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</si>
  <si>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</si>
  <si>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</si>
  <si>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</si>
  <si>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</si>
  <si>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</si>
  <si>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</si>
  <si>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</si>
  <si>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</si>
  <si>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</si>
  <si>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</si>
  <si>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</si>
  <si>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</si>
  <si>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</si>
  <si>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</si>
  <si>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</si>
  <si>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</si>
  <si>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</si>
  <si>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</si>
  <si>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</si>
  <si>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</si>
  <si>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</si>
  <si>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</si>
  <si>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</si>
  <si>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</si>
  <si>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</si>
  <si>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</si>
  <si>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</si>
  <si>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</si>
  <si>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</si>
  <si>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</si>
  <si>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</si>
  <si>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</si>
  <si>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</si>
  <si>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</si>
  <si>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</si>
  <si>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</si>
  <si>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</si>
  <si>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</si>
  <si>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</si>
  <si>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</si>
  <si>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</si>
  <si>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</si>
  <si>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</si>
  <si>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</si>
  <si>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</si>
  <si>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</si>
  <si>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</si>
  <si>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</si>
  <si>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</si>
  <si>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</si>
  <si>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</si>
  <si>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</si>
  <si>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</si>
  <si>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</si>
  <si>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</si>
  <si>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</si>
  <si>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</si>
  <si>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</si>
  <si>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</si>
  <si>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</si>
  <si>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</si>
  <si>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</si>
  <si>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</si>
  <si>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</si>
  <si>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</si>
  <si>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</si>
  <si>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</si>
  <si>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</si>
  <si>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</si>
  <si>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</si>
  <si>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</si>
  <si>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</si>
  <si>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</si>
  <si>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</si>
  <si>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</si>
  <si>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</si>
  <si>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</si>
  <si>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</si>
  <si>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</si>
  <si>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</si>
  <si>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</si>
  <si>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</si>
  <si>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</si>
  <si>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</si>
  <si>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</si>
  <si>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</si>
  <si>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</si>
  <si>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</si>
  <si>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</si>
  <si>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</si>
  <si>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</si>
  <si>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</si>
  <si>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</si>
  <si>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</si>
  <si>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</si>
  <si>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</si>
  <si>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</si>
  <si>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</si>
  <si>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</si>
  <si>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</si>
  <si>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</si>
  <si>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</si>
  <si>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</si>
  <si>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</si>
  <si>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</si>
  <si>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</si>
  <si>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</si>
  <si>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</si>
  <si>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</si>
  <si>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</si>
  <si>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</si>
  <si>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</si>
  <si>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</si>
  <si>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</si>
  <si>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</si>
  <si>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</si>
  <si>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</si>
  <si>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</si>
  <si>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</si>
  <si>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</si>
  <si>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</si>
  <si>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</si>
  <si>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</si>
  <si>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</si>
  <si>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</si>
  <si>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</si>
  <si>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</si>
  <si>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</si>
  <si>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</si>
  <si>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</si>
  <si>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</si>
  <si>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</si>
  <si>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</si>
  <si>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</si>
  <si>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</si>
  <si>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</si>
  <si>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</si>
  <si>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</si>
  <si>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</si>
  <si>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</si>
  <si>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</si>
  <si>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</si>
  <si>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</si>
  <si>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</si>
  <si>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</si>
  <si>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</si>
  <si>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</si>
  <si>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</si>
  <si>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</si>
  <si>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</si>
  <si>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</si>
  <si>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</si>
  <si>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</si>
  <si>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</si>
  <si>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</si>
  <si>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</si>
  <si>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</si>
  <si>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</si>
  <si>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</si>
  <si>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</si>
  <si>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</si>
  <si>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</si>
  <si>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</si>
  <si>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</si>
  <si>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</si>
  <si>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</si>
  <si>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</si>
  <si>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</si>
  <si>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</si>
  <si>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</si>
  <si>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</si>
  <si>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</si>
  <si>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</si>
  <si>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</si>
  <si>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</si>
  <si>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</si>
  <si>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</si>
  <si>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</si>
  <si>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</si>
  <si>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</si>
  <si>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</si>
  <si>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</si>
  <si>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</si>
  <si>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</si>
  <si>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</si>
  <si>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</si>
  <si>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</si>
  <si>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</si>
  <si>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</si>
  <si>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</si>
  <si>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</si>
  <si>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</si>
  <si>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</si>
  <si>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</si>
  <si>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</si>
  <si>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</si>
  <si>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</si>
  <si>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</si>
  <si>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</si>
  <si>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</si>
  <si>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</si>
  <si>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</si>
  <si>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</si>
  <si>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</si>
  <si>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</si>
  <si>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</si>
  <si>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</si>
  <si>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</si>
  <si>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</si>
  <si>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</si>
  <si>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</si>
  <si>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</si>
  <si>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</si>
  <si>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</si>
  <si>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</si>
  <si>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</si>
  <si>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</si>
  <si>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</si>
  <si>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</si>
  <si>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</si>
  <si>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</si>
  <si>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</si>
  <si>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</si>
  <si>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</si>
  <si>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</si>
  <si>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</si>
  <si>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</si>
  <si>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</si>
  <si>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</si>
  <si>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</si>
  <si>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</si>
  <si>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</si>
  <si>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</si>
  <si>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</si>
  <si>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</si>
  <si>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</si>
  <si>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</si>
  <si>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</si>
  <si>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</si>
  <si>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</si>
  <si>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</si>
  <si>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</si>
  <si>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</si>
  <si>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</si>
  <si>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</si>
  <si>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</si>
  <si>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</si>
  <si>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</si>
  <si>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</si>
  <si>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</si>
  <si>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</si>
  <si>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</si>
  <si>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</si>
  <si>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</si>
  <si>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</si>
  <si>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</si>
  <si>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</si>
  <si>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</si>
  <si>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</si>
  <si>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</si>
  <si>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</si>
  <si>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</si>
  <si>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</si>
  <si>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</si>
  <si>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</si>
  <si>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</si>
  <si>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</si>
  <si>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</si>
  <si>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</si>
  <si>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</si>
  <si>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</si>
  <si>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</si>
  <si>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</si>
  <si>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</si>
  <si>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</si>
  <si>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</si>
  <si>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</si>
  <si>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</si>
  <si>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</si>
  <si>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</si>
  <si>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</si>
  <si>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</si>
  <si>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</si>
  <si>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</si>
  <si>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</si>
  <si>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</si>
  <si>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</si>
  <si>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</si>
  <si>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</si>
  <si>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</si>
  <si>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</si>
  <si>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</si>
  <si>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</si>
  <si>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</si>
  <si>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</si>
  <si>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</si>
  <si>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</si>
  <si>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</si>
  <si>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</si>
  <si>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</si>
  <si>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</si>
  <si>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</si>
  <si>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</si>
  <si>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</si>
  <si>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</si>
  <si>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</si>
  <si>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</si>
  <si>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</si>
  <si>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</si>
  <si>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</si>
  <si>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</si>
  <si>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</si>
  <si>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</si>
  <si>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</si>
  <si>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</si>
  <si>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</si>
  <si>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</si>
  <si>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</si>
  <si>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</si>
  <si>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</si>
  <si>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</si>
  <si>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</si>
  <si>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</si>
  <si>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</si>
  <si>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</si>
  <si>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</si>
  <si>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</si>
  <si>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</si>
  <si>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</si>
  <si>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</si>
  <si>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</si>
  <si>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</si>
  <si>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</si>
  <si>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</si>
  <si>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</si>
  <si>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</si>
  <si>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</si>
  <si>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</si>
  <si>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</si>
  <si>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</si>
  <si>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</si>
  <si>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</si>
  <si>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</si>
  <si>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</si>
  <si>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</si>
  <si>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</si>
  <si>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</si>
  <si>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</si>
  <si>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</si>
  <si>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</si>
  <si>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</si>
  <si>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</si>
  <si>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</si>
  <si>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</si>
  <si>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</si>
  <si>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</si>
  <si>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</si>
  <si>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</si>
  <si>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</si>
  <si>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</si>
  <si>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</si>
  <si>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</si>
  <si>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</si>
  <si>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</si>
  <si>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</si>
  <si>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</si>
  <si>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</si>
  <si>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</si>
  <si>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</si>
  <si>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</si>
  <si>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</si>
  <si>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</si>
  <si>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</si>
  <si>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</si>
  <si>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</si>
  <si>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</si>
  <si>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</si>
  <si>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</si>
  <si>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</si>
  <si>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</si>
  <si>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</si>
  <si>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</si>
  <si>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</si>
  <si>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</si>
  <si>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</si>
  <si>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</si>
  <si>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</si>
  <si>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</si>
  <si>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</si>
  <si>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</si>
  <si>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</si>
  <si>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</si>
  <si>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</si>
  <si>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</si>
  <si>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</si>
  <si>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</si>
  <si>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</si>
  <si>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</si>
  <si>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</si>
  <si>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</si>
  <si>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</si>
  <si>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</si>
  <si>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</si>
  <si>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</si>
  <si>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</si>
  <si>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</si>
  <si>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</si>
  <si>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</si>
  <si>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</si>
  <si>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</si>
  <si>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</si>
  <si>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</si>
  <si>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</si>
  <si>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</si>
  <si>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</si>
  <si>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</si>
  <si>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</si>
  <si>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</si>
  <si>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</si>
  <si>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</si>
  <si>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</si>
  <si>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</si>
  <si>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</si>
  <si>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</si>
  <si>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</si>
  <si>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</si>
  <si>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</si>
  <si>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</si>
  <si>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</si>
  <si>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</si>
  <si>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</si>
  <si>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</si>
  <si>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</si>
  <si>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</si>
  <si>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</si>
  <si>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</si>
  <si>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</si>
  <si>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</si>
  <si>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</si>
  <si>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</si>
  <si>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</si>
  <si>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</si>
  <si>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</si>
  <si>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</si>
  <si>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</si>
  <si>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</si>
  <si>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</si>
  <si>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</si>
  <si>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</si>
  <si>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</si>
  <si>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</si>
  <si>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</si>
  <si>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</si>
  <si>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</si>
  <si>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</si>
  <si>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</si>
  <si>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</si>
  <si>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</si>
  <si>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</si>
  <si>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</si>
  <si>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</si>
  <si>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</si>
  <si>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</si>
  <si>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</si>
  <si>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</si>
  <si>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</si>
  <si>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</si>
  <si>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</si>
  <si>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</si>
  <si>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</si>
  <si>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</si>
  <si>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</si>
  <si>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</si>
  <si>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</si>
  <si>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</si>
  <si>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</si>
  <si>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</si>
  <si>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</si>
  <si>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</si>
  <si>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</si>
  <si>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</si>
  <si>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</si>
  <si>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</si>
  <si>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</si>
  <si>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</si>
  <si>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</si>
  <si>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</si>
  <si>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</si>
  <si>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</si>
  <si>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</si>
  <si>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</si>
  <si>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</si>
  <si>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</si>
  <si>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</si>
  <si>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</si>
  <si>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</si>
  <si>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</si>
  <si>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</si>
  <si>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</si>
  <si>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</si>
  <si>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</si>
  <si>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</si>
  <si>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</si>
  <si>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</si>
  <si>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</si>
  <si>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</si>
  <si>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</si>
  <si>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</si>
  <si>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</si>
  <si>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</si>
  <si>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</si>
  <si>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</si>
  <si>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</si>
  <si>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</si>
  <si>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</si>
  <si>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</si>
  <si>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</si>
  <si>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</si>
  <si>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</si>
  <si>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</si>
  <si>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</si>
  <si>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</si>
  <si>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</si>
  <si>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</si>
  <si>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</si>
  <si>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</si>
  <si>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</si>
  <si>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</si>
  <si>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</si>
  <si>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</si>
  <si>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</si>
  <si>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</si>
  <si>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</si>
  <si>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</si>
  <si>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</si>
  <si>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</si>
  <si>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</si>
  <si>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</si>
  <si>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</si>
  <si>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</si>
  <si>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</si>
  <si>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</si>
  <si>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</si>
  <si>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</si>
  <si>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</si>
  <si>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</si>
  <si>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</si>
  <si>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</si>
  <si>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</si>
  <si>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</si>
  <si>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</si>
  <si>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</si>
  <si>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</si>
  <si>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</si>
  <si>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</si>
  <si>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</si>
  <si>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</si>
  <si>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</si>
  <si>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</si>
  <si>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</si>
  <si>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</si>
  <si>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</si>
  <si>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</si>
  <si>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</si>
  <si>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</si>
  <si>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</si>
  <si>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</si>
  <si>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</si>
  <si>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</si>
  <si>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</si>
  <si>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</si>
  <si>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</si>
  <si>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</si>
  <si>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</si>
  <si>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</si>
  <si>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</si>
  <si>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</si>
  <si>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</si>
  <si>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</si>
  <si>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</si>
  <si>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</si>
  <si>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</si>
  <si>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</si>
  <si>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</si>
  <si>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</si>
  <si>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</si>
  <si>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</si>
  <si>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</si>
  <si>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</si>
  <si>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</si>
  <si>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</si>
  <si>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</si>
  <si>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</si>
  <si>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</si>
  <si>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</si>
  <si>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</si>
  <si>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</si>
  <si>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</si>
  <si>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</si>
  <si>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</si>
  <si>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</si>
  <si>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</si>
  <si>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</si>
  <si>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</si>
  <si>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</si>
  <si>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</si>
  <si>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</si>
  <si>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</si>
  <si>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</si>
  <si>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</si>
  <si>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</si>
  <si>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</si>
  <si>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</si>
  <si>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</si>
  <si>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</si>
  <si>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</si>
  <si>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</si>
  <si>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</si>
  <si>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</si>
  <si>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</si>
  <si>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</si>
  <si>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</si>
  <si>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</si>
  <si>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</si>
  <si>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</si>
  <si>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</si>
  <si>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</si>
  <si>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</si>
  <si>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</si>
  <si>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</si>
  <si>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</si>
  <si>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</si>
  <si>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</si>
  <si>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</si>
  <si>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</si>
  <si>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</si>
  <si>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</si>
  <si>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</si>
  <si>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</si>
  <si>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</si>
  <si>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</si>
  <si>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</si>
  <si>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</si>
  <si>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</si>
  <si>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</si>
  <si>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</si>
  <si>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</si>
  <si>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</si>
  <si>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</si>
  <si>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</si>
  <si>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</si>
  <si>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</si>
  <si>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</si>
  <si>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</si>
  <si>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</si>
  <si>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</si>
  <si>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</si>
  <si>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</si>
  <si>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</si>
  <si>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</si>
  <si>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</si>
  <si>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</si>
  <si>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</si>
  <si>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</si>
  <si>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</si>
  <si>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</si>
  <si>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</si>
  <si>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</si>
  <si>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</si>
  <si>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</si>
  <si>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</si>
  <si>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</si>
  <si>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</si>
  <si>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</si>
  <si>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</si>
  <si>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</si>
  <si>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</si>
  <si>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</si>
  <si>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</si>
  <si>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</si>
  <si>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</si>
  <si>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</si>
  <si>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</si>
  <si>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</si>
  <si>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</si>
  <si>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</si>
  <si>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</si>
  <si>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</si>
  <si>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</si>
  <si>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</si>
  <si>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</si>
  <si>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</si>
  <si>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</si>
  <si>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</si>
  <si>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</si>
  <si>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</si>
  <si>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</si>
  <si>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</si>
  <si>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</si>
  <si>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</si>
  <si>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</si>
  <si>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</si>
  <si>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</si>
  <si>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</si>
  <si>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</si>
  <si>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</si>
  <si>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</si>
  <si>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</si>
  <si>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</si>
  <si>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</si>
  <si>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</si>
  <si>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</si>
  <si>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</si>
  <si>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</si>
  <si>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</si>
  <si>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</si>
  <si>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</si>
  <si>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</si>
  <si>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</si>
  <si>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</si>
  <si>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</si>
  <si>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</si>
  <si>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</si>
  <si>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</si>
  <si>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</si>
  <si>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</si>
  <si>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</si>
  <si>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</si>
  <si>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</si>
  <si>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</si>
  <si>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</si>
  <si>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</si>
  <si>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</si>
  <si>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</si>
  <si>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</si>
  <si>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</si>
  <si>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</si>
  <si>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</si>
  <si>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</si>
  <si>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</si>
  <si>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</si>
  <si>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</si>
  <si>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</si>
  <si>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</si>
  <si>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</si>
  <si>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</si>
  <si>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</si>
  <si>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</si>
  <si>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</si>
  <si>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</si>
  <si>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</si>
  <si>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</si>
  <si>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</si>
  <si>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</si>
  <si>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</si>
  <si>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</si>
  <si>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</si>
  <si>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</si>
  <si>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</si>
  <si>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</si>
  <si>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</si>
  <si>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</si>
  <si>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</si>
  <si>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</si>
  <si>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</si>
  <si>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</si>
  <si>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</si>
  <si>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</si>
  <si>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</si>
  <si>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</si>
  <si>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</si>
  <si>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</si>
  <si>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</si>
  <si>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</si>
  <si>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</si>
  <si>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</si>
  <si>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</si>
  <si>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</si>
  <si>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</si>
  <si>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</si>
  <si>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</si>
  <si>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</si>
  <si>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</si>
  <si>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</si>
  <si>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</si>
  <si>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</si>
  <si>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</si>
  <si>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</si>
  <si>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</si>
  <si>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</si>
  <si>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</si>
  <si>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</si>
  <si>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</si>
  <si>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</si>
  <si>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</si>
  <si>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</si>
  <si>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</si>
  <si>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</si>
  <si>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</si>
  <si>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</si>
  <si>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</si>
  <si>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</si>
  <si>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</si>
  <si>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</si>
  <si>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</si>
  <si>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</si>
  <si>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</si>
  <si>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</si>
  <si>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</si>
  <si>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</si>
  <si>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</si>
  <si>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</si>
  <si>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</si>
  <si>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</si>
  <si>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</si>
  <si>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</si>
  <si>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</si>
  <si>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</si>
  <si>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</si>
  <si>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</si>
  <si>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</si>
  <si>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</si>
  <si>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</si>
  <si>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</si>
  <si>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</si>
  <si>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</si>
  <si>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</si>
  <si>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</si>
  <si>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</si>
  <si>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</si>
  <si>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</si>
  <si>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</si>
  <si>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</si>
  <si>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</si>
  <si>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</si>
  <si>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</si>
  <si>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</si>
  <si>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</si>
  <si>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</si>
  <si>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</si>
  <si>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</si>
  <si>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</si>
  <si>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</si>
  <si>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</si>
  <si>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</si>
  <si>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</si>
  <si>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</si>
  <si>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</si>
  <si>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</si>
  <si>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</si>
  <si>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</si>
  <si>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</si>
  <si>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</si>
  <si>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</si>
  <si>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</si>
  <si>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</si>
  <si>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</si>
  <si>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</si>
  <si>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</si>
  <si>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</si>
  <si>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</si>
  <si>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</si>
  <si>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</si>
  <si>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</si>
  <si>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</si>
  <si>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</si>
  <si>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</si>
  <si>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</si>
  <si>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</si>
  <si>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</si>
  <si>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</si>
  <si>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</si>
  <si>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</si>
  <si>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</si>
  <si>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</si>
  <si>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</si>
  <si>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</si>
  <si>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</si>
  <si>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</si>
  <si>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</si>
  <si>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</si>
  <si>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</si>
  <si>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</si>
  <si>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</si>
  <si>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</si>
  <si>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</si>
  <si>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</si>
  <si>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</si>
  <si>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</si>
  <si>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</si>
  <si>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</si>
  <si>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</si>
  <si>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</si>
  <si>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</si>
  <si>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</si>
  <si>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</si>
  <si>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</si>
  <si>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</si>
  <si>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</si>
  <si>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</si>
  <si>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</si>
  <si>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</si>
  <si>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</si>
  <si>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</si>
  <si>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</si>
  <si>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</si>
  <si>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</si>
  <si>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</si>
  <si>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</si>
  <si>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</si>
  <si>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</si>
  <si>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</si>
  <si>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</si>
  <si>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</si>
  <si>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</si>
  <si>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</si>
  <si>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</si>
  <si>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</si>
  <si>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</si>
  <si>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</si>
  <si>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</si>
  <si>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</si>
  <si>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</si>
  <si>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</si>
  <si>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</si>
  <si>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</si>
  <si>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</si>
  <si>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</si>
  <si>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</si>
  <si>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</si>
  <si>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</si>
  <si>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</si>
  <si>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</si>
  <si>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</si>
  <si>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</si>
  <si>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</si>
  <si>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</si>
  <si>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</si>
  <si>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</si>
  <si>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</si>
  <si>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</si>
  <si>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</si>
  <si>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</si>
  <si>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</si>
  <si>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</si>
  <si>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</si>
  <si>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</si>
  <si>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</si>
  <si>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</si>
  <si>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</si>
  <si>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</si>
  <si>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</si>
  <si>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</si>
  <si>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</si>
  <si>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</si>
  <si>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</si>
  <si>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</si>
  <si>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</si>
  <si>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</si>
  <si>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</si>
  <si>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</si>
  <si>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</si>
  <si>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</si>
  <si>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</si>
  <si>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</si>
  <si>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</si>
  <si>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</si>
  <si>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</si>
  <si>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</si>
  <si>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</si>
  <si>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</si>
  <si>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</si>
  <si>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</si>
  <si>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</si>
  <si>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</si>
  <si>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</si>
  <si>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</si>
  <si>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</si>
  <si>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</si>
  <si>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</si>
  <si>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</si>
  <si>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</si>
  <si>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</si>
  <si>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</si>
  <si>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</si>
  <si>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</si>
  <si>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</si>
  <si>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</si>
  <si>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</si>
  <si>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</si>
  <si>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</si>
  <si>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</si>
  <si>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</si>
  <si>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</si>
  <si>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</si>
  <si>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</si>
  <si>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</si>
  <si>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</si>
  <si>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</si>
  <si>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</si>
  <si>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</si>
  <si>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</si>
  <si>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</si>
  <si>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</si>
  <si>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</si>
  <si>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</si>
  <si>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</si>
  <si>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</si>
  <si>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</si>
  <si>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</si>
  <si>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</si>
  <si>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</si>
  <si>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</si>
  <si>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</si>
  <si>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</si>
  <si>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</si>
  <si>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</si>
  <si>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</si>
  <si>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</si>
  <si>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</si>
  <si>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</si>
  <si>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</si>
  <si>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</si>
  <si>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</si>
  <si>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</si>
  <si>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</si>
  <si>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</si>
  <si>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</si>
  <si>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</si>
  <si>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</si>
  <si>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</si>
  <si>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</si>
  <si>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</si>
  <si>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</si>
  <si>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</si>
  <si>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</si>
  <si>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</si>
  <si>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</si>
  <si>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</si>
  <si>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</si>
  <si>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</si>
  <si>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</si>
  <si>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</si>
  <si>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</si>
  <si>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</si>
  <si>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</si>
  <si>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</si>
  <si>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</si>
  <si>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</si>
  <si>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</si>
  <si>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</si>
  <si>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</si>
  <si>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</si>
  <si>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</si>
  <si>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</si>
  <si>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</si>
  <si>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</si>
  <si>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</si>
  <si>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</si>
  <si>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</si>
  <si>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</si>
  <si>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</si>
  <si>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</si>
  <si>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</si>
  <si>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</si>
  <si>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</si>
  <si>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</si>
  <si>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</si>
  <si>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</si>
  <si>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</si>
  <si>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</si>
  <si>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</si>
  <si>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</si>
  <si>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</si>
  <si>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</si>
  <si>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</si>
  <si>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</si>
  <si>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</si>
  <si>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</si>
  <si>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</si>
  <si>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</si>
  <si>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</si>
  <si>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</si>
  <si>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</si>
  <si>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</si>
  <si>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</si>
  <si>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</si>
  <si>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</si>
  <si>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</si>
  <si>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</si>
  <si>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</si>
  <si>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</si>
  <si>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</si>
  <si>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</si>
  <si>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</si>
  <si>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</si>
  <si>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</si>
  <si>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</si>
  <si>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</si>
  <si>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</si>
  <si>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</si>
  <si>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</si>
  <si>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</si>
  <si>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</si>
  <si>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</si>
  <si>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</si>
  <si>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</si>
  <si>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</si>
  <si>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</si>
  <si>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</si>
  <si>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</si>
  <si>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</si>
  <si>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</si>
  <si>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</si>
  <si>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</si>
  <si>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</si>
  <si>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</si>
  <si>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</si>
  <si>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</si>
  <si>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</si>
  <si>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</si>
  <si>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</si>
  <si>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</si>
  <si>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</si>
  <si>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</si>
  <si>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</si>
  <si>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</si>
  <si>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</si>
  <si>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</si>
  <si>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</si>
  <si>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</si>
  <si>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</si>
  <si>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</si>
  <si>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</si>
  <si>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</si>
  <si>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</si>
  <si>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</si>
  <si>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</si>
  <si>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</si>
  <si>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</si>
  <si>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</si>
  <si>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</si>
  <si>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</si>
  <si>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</si>
  <si>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</si>
  <si>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</si>
  <si>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</si>
  <si>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</si>
  <si>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</si>
  <si>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</si>
  <si>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</si>
  <si>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</si>
  <si>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</si>
  <si>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</si>
  <si>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</si>
  <si>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</si>
  <si>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</si>
  <si>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</si>
  <si>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</si>
  <si>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</si>
  <si>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</si>
  <si>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</si>
  <si>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</si>
  <si>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</si>
  <si>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</si>
  <si>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</si>
  <si>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</si>
  <si>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</si>
  <si>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</si>
  <si>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</si>
  <si>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</si>
  <si>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</si>
  <si>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</si>
  <si>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</si>
  <si>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</si>
  <si>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</si>
  <si>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</si>
  <si>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</si>
  <si>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</si>
  <si>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</si>
  <si>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</si>
  <si>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</si>
  <si>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</si>
  <si>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</si>
  <si>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</si>
  <si>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</si>
  <si>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</si>
  <si>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</si>
  <si>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</si>
  <si>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</si>
  <si>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</si>
  <si>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</si>
  <si>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</si>
  <si>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</si>
  <si>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</si>
  <si>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</si>
  <si>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</si>
  <si>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</si>
  <si>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</si>
  <si>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</si>
  <si>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</si>
  <si>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</si>
  <si>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</si>
  <si>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</si>
  <si>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</si>
  <si>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</si>
  <si>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</si>
  <si>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</si>
  <si>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</si>
  <si>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</si>
  <si>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</si>
  <si>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</si>
  <si>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</si>
  <si>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</si>
  <si>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</si>
  <si>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</si>
  <si>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</si>
  <si>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</si>
  <si>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</si>
  <si>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</si>
  <si>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</si>
  <si>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</si>
  <si>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</si>
  <si>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</si>
  <si>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</si>
  <si>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</si>
  <si>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</si>
  <si>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</si>
  <si>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</si>
  <si>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</si>
  <si>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</si>
  <si>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</si>
  <si>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</si>
  <si>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</si>
  <si>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</si>
  <si>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</si>
  <si>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</si>
  <si>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</si>
  <si>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</si>
  <si>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</si>
  <si>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</si>
  <si>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</si>
  <si>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</si>
  <si>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</si>
  <si>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</si>
  <si>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</si>
  <si>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</si>
  <si>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</si>
  <si>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</si>
  <si>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</si>
  <si>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</si>
  <si>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</si>
  <si>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</si>
  <si>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</si>
  <si>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</si>
  <si>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</si>
  <si>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</si>
  <si>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</si>
  <si>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</si>
  <si>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</si>
  <si>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</si>
  <si>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</si>
  <si>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</si>
  <si>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</si>
  <si>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</si>
  <si>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</si>
  <si>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</si>
  <si>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</si>
  <si>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</si>
  <si>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</si>
  <si>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</si>
  <si>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</si>
  <si>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</si>
  <si>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</si>
  <si>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</si>
  <si>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</si>
  <si>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</si>
  <si>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</si>
  <si>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</si>
  <si>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</si>
  <si>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</si>
  <si>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</si>
  <si>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</si>
  <si>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</si>
  <si>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</si>
  <si>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</si>
  <si>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</si>
  <si>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</si>
  <si>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</si>
  <si>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</si>
  <si>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</si>
  <si>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</si>
  <si>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</si>
  <si>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</si>
  <si>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</si>
  <si>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</si>
  <si>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</si>
  <si>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</si>
  <si>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</si>
  <si>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</si>
  <si>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</si>
  <si>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</si>
  <si>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</si>
  <si>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</si>
  <si>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</si>
  <si>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</si>
  <si>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</si>
  <si>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</si>
  <si>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</si>
  <si>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</si>
  <si>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</si>
  <si>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</si>
  <si>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</si>
  <si>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</si>
  <si>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</si>
  <si>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</si>
  <si>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</si>
  <si>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</si>
  <si>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</si>
  <si>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</si>
  <si>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</si>
  <si>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</si>
  <si>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</si>
  <si>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</si>
  <si>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</si>
  <si>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</si>
  <si>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</si>
  <si>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</si>
  <si>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</si>
  <si>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</si>
  <si>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</si>
  <si>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</si>
  <si>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</si>
  <si>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</si>
  <si>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</si>
  <si>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</si>
  <si>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</si>
  <si>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</si>
  <si>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</si>
  <si>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</si>
  <si>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</si>
  <si>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</si>
  <si>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</si>
  <si>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</si>
  <si>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</si>
  <si>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</si>
  <si>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</si>
  <si>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</si>
  <si>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</si>
  <si>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</si>
  <si>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</si>
  <si>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</si>
  <si>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</si>
  <si>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</si>
  <si>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</si>
  <si>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</si>
  <si>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</si>
  <si>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</si>
  <si>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</si>
  <si>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</si>
  <si>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</si>
  <si>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</si>
  <si>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</si>
  <si>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</si>
  <si>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</si>
  <si>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</si>
  <si>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</si>
  <si>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</si>
  <si>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</si>
  <si>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</si>
  <si>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</si>
  <si>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</si>
  <si>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</si>
  <si>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</si>
  <si>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</si>
  <si>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</si>
  <si>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</si>
  <si>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</si>
  <si>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</si>
  <si>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</si>
  <si>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</si>
  <si>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</si>
  <si>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</si>
  <si>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</si>
  <si>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</si>
  <si>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</si>
  <si>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</si>
  <si>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</si>
  <si>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</si>
  <si>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</si>
  <si>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</si>
  <si>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</si>
  <si>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</si>
  <si>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</si>
  <si>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</si>
  <si>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</si>
  <si>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</si>
  <si>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</si>
  <si>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</si>
  <si>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</si>
  <si>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</si>
  <si>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</si>
  <si>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</si>
  <si>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</si>
  <si>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</si>
  <si>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</si>
  <si>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</si>
  <si>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</si>
  <si>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</si>
  <si>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</si>
  <si>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</si>
  <si>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</si>
  <si>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</si>
  <si>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</si>
  <si>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</si>
  <si>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</si>
  <si>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</si>
  <si>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</si>
  <si>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</si>
  <si>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</si>
  <si>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</si>
  <si>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</si>
  <si>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</si>
  <si>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</si>
  <si>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</si>
  <si>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</si>
  <si>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</si>
  <si>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</si>
  <si>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</si>
  <si>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</si>
  <si>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</si>
  <si>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</si>
  <si>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</si>
  <si>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</si>
  <si>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</si>
  <si>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</si>
  <si>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</si>
  <si>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</si>
  <si>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</si>
  <si>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</si>
  <si>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</si>
  <si>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</si>
  <si>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</si>
  <si>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</si>
  <si>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</si>
  <si>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</si>
  <si>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</si>
  <si>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</si>
  <si>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</si>
  <si>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</si>
  <si>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</si>
  <si>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</si>
  <si>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</si>
  <si>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</si>
  <si>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</si>
  <si>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</si>
  <si>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</si>
  <si>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</si>
  <si>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</si>
  <si>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</si>
  <si>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</si>
  <si>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</si>
  <si>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</si>
  <si>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</si>
  <si>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</si>
  <si>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</si>
  <si>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</si>
  <si>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</si>
  <si>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</si>
  <si>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</si>
  <si>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</si>
  <si>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</si>
  <si>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</si>
  <si>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</si>
  <si>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</si>
  <si>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</si>
  <si>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</si>
  <si>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</si>
  <si>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</si>
  <si>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</si>
  <si>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</si>
  <si>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</si>
  <si>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</si>
  <si>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</si>
  <si>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</si>
  <si>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</si>
  <si>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</si>
  <si>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</si>
  <si>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</si>
  <si>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</si>
  <si>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</si>
  <si>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</si>
  <si>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</si>
  <si>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</si>
  <si>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</si>
  <si>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</si>
  <si>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</si>
  <si>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</si>
  <si>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</si>
  <si>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</si>
  <si>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</si>
  <si>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</si>
  <si>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</si>
  <si>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</si>
  <si>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</si>
  <si>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</si>
  <si>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</si>
  <si>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</si>
  <si>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</si>
  <si>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</si>
  <si>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</si>
  <si>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</si>
  <si>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</si>
  <si>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</si>
  <si>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</si>
  <si>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</si>
  <si>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</si>
  <si>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</si>
  <si>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</si>
  <si>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</si>
  <si>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</si>
  <si>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</si>
  <si>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</si>
  <si>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</si>
  <si>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</si>
  <si>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</si>
  <si>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</si>
  <si>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</si>
  <si>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</si>
  <si>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</si>
  <si>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</si>
  <si>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</si>
  <si>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</si>
  <si>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</si>
  <si>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</si>
  <si>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</si>
  <si>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</si>
  <si>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</si>
  <si>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</si>
  <si>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</si>
  <si>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</si>
  <si>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</si>
  <si>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</si>
  <si>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</si>
  <si>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</si>
  <si>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</si>
  <si>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</si>
  <si>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</si>
  <si>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</si>
  <si>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</si>
  <si>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</si>
  <si>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</si>
  <si>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</si>
  <si>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</si>
  <si>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</si>
  <si>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</si>
  <si>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</si>
  <si>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</si>
  <si>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</si>
  <si>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</si>
  <si>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</si>
  <si>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</si>
  <si>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</si>
  <si>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</si>
  <si>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</si>
  <si>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</si>
  <si>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</si>
  <si>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</si>
  <si>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</si>
  <si>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</si>
  <si>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</si>
  <si>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</si>
  <si>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</si>
  <si>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</si>
  <si>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</si>
  <si>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</si>
  <si>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</si>
  <si>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</si>
  <si>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</si>
  <si>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</si>
  <si>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</si>
  <si>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</si>
  <si>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</si>
  <si>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</si>
  <si>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</si>
  <si>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</si>
  <si>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</si>
  <si>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</si>
  <si>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</si>
  <si>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</si>
  <si>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</si>
  <si>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</si>
  <si>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</si>
  <si>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</si>
  <si>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</si>
  <si>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</si>
  <si>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</si>
  <si>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</si>
  <si>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</si>
  <si>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</si>
  <si>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</si>
  <si>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</si>
  <si>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</si>
  <si>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</si>
  <si>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</si>
  <si>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</si>
  <si>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</si>
  <si>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</si>
  <si>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</si>
  <si>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</si>
  <si>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</si>
  <si>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</si>
  <si>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</si>
  <si>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</si>
  <si>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</si>
  <si>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</si>
  <si>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</si>
  <si>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</si>
  <si>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</si>
  <si>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</si>
  <si>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</si>
  <si>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</si>
  <si>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</si>
  <si>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</si>
  <si>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</si>
  <si>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</si>
  <si>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</si>
  <si>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</si>
  <si>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</si>
  <si>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</si>
  <si>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</si>
  <si>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</si>
  <si>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</si>
  <si>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</si>
  <si>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</si>
  <si>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</si>
  <si>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</si>
  <si>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</si>
  <si>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</si>
  <si>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</si>
  <si>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</si>
  <si>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</si>
  <si>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</si>
  <si>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</si>
  <si>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</si>
  <si>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</si>
  <si>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</si>
  <si>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</si>
  <si>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</si>
  <si>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</si>
  <si>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</si>
  <si>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</si>
  <si>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</si>
  <si>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</si>
  <si>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</si>
  <si>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</si>
  <si>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</si>
  <si>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</si>
  <si>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</si>
  <si>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</si>
  <si>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</si>
  <si>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</si>
  <si>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</si>
  <si>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</si>
  <si>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</si>
  <si>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</si>
  <si>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</si>
  <si>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</si>
  <si>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</si>
  <si>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</si>
  <si>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</si>
  <si>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</si>
  <si>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</si>
  <si>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</si>
  <si>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</si>
  <si>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</si>
  <si>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</si>
  <si>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</si>
  <si>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</si>
  <si>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</si>
  <si>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</si>
  <si>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</si>
  <si>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</si>
  <si>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</si>
  <si>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</si>
  <si>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</si>
  <si>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</si>
  <si>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</si>
  <si>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</si>
  <si>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</si>
  <si>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</si>
  <si>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</si>
  <si>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</si>
  <si>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</si>
  <si>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</si>
  <si>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</si>
  <si>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</si>
  <si>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</si>
  <si>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</si>
  <si>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</si>
  <si>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</si>
  <si>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</si>
  <si>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</si>
  <si>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</si>
  <si>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</si>
  <si>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</si>
  <si>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</si>
  <si>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</si>
  <si>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</si>
  <si>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</si>
  <si>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</si>
  <si>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</si>
  <si>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</si>
  <si>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</si>
  <si>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</si>
  <si>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</si>
  <si>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</si>
  <si>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</si>
  <si>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</si>
  <si>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</si>
  <si>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</si>
  <si>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</si>
  <si>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</si>
  <si>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</si>
  <si>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</si>
  <si>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</si>
  <si>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</si>
  <si>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</si>
  <si>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</si>
  <si>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</si>
  <si>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</si>
  <si>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</si>
  <si>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</si>
  <si>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</si>
  <si>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</si>
  <si>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</si>
  <si>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</si>
  <si>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</si>
  <si>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</si>
  <si>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</si>
  <si>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</si>
  <si>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</si>
  <si>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</si>
  <si>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</si>
  <si>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</si>
  <si>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</si>
  <si>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</si>
  <si>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</si>
  <si>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</si>
  <si>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</si>
  <si>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</si>
  <si>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</si>
  <si>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</si>
  <si>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</si>
  <si>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</si>
  <si>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</si>
  <si>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</si>
  <si>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</si>
  <si>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</si>
  <si>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</si>
  <si>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</si>
  <si>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</si>
  <si>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</si>
  <si>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</si>
  <si>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</si>
  <si>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</si>
  <si>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</si>
  <si>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</si>
  <si>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</si>
  <si>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</si>
  <si>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</si>
  <si>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</si>
  <si>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</si>
  <si>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</si>
  <si>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</si>
  <si>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</si>
  <si>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</si>
  <si>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</si>
  <si>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</si>
  <si>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</si>
  <si>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</si>
  <si>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</si>
  <si>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</si>
  <si>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</si>
  <si>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</si>
  <si>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</si>
  <si>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</si>
  <si>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</si>
  <si>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</si>
  <si>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</si>
  <si>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</si>
  <si>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</si>
  <si>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</si>
  <si>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</si>
  <si>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</si>
  <si>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</si>
  <si>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</si>
  <si>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</si>
  <si>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</si>
  <si>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</si>
  <si>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</si>
  <si>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</si>
  <si>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</si>
  <si>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</si>
  <si>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</si>
  <si>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</si>
  <si>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</si>
  <si>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</si>
  <si>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</si>
  <si>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</si>
  <si>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</si>
  <si>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</si>
  <si>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</si>
  <si>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</si>
  <si>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</si>
  <si>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</si>
  <si>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</si>
  <si>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</si>
  <si>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</si>
  <si>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</si>
  <si>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</si>
  <si>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</si>
  <si>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</si>
  <si>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</si>
  <si>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</si>
  <si>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</si>
  <si>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</si>
  <si>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</si>
  <si>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</si>
  <si>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</si>
  <si>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</si>
  <si>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</si>
  <si>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</si>
  <si>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</si>
  <si>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</si>
  <si>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</si>
  <si>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</si>
  <si>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</si>
  <si>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</si>
  <si>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</si>
  <si>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</si>
  <si>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</si>
  <si>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</si>
  <si>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</si>
  <si>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</si>
  <si>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</si>
  <si>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</si>
  <si>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</si>
  <si>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</si>
  <si>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</si>
  <si>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</si>
  <si>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</si>
  <si>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</si>
  <si>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</si>
  <si>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</si>
  <si>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</si>
  <si>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</si>
  <si>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</si>
  <si>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</si>
  <si>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</si>
  <si>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</si>
  <si>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</si>
  <si>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</si>
  <si>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</si>
  <si>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</si>
  <si>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</si>
  <si>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</si>
  <si>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</si>
  <si>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</si>
  <si>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</si>
  <si>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</si>
  <si>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</si>
  <si>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</si>
  <si>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</si>
  <si>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</si>
  <si>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</si>
  <si>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</si>
  <si>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</si>
  <si>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</si>
  <si>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</si>
  <si>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</si>
  <si>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</si>
  <si>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</si>
  <si>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</si>
  <si>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</si>
  <si>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</si>
  <si>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</si>
  <si>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</si>
  <si>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</si>
  <si>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</si>
  <si>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</si>
  <si>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</si>
  <si>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</si>
  <si>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</si>
  <si>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</si>
  <si>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</si>
  <si>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</si>
  <si>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</si>
  <si>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</si>
  <si>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</si>
  <si>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</si>
  <si>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</si>
  <si>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</si>
  <si>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</si>
  <si>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</si>
  <si>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</si>
  <si>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</si>
  <si>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</si>
  <si>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</si>
  <si>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</si>
  <si>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</si>
  <si>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</si>
  <si>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</si>
  <si>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</si>
  <si>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</si>
  <si>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</si>
  <si>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</si>
  <si>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</si>
  <si>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</si>
  <si>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</si>
  <si>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</si>
  <si>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</si>
  <si>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</si>
  <si>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</si>
  <si>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</si>
  <si>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</si>
  <si>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</si>
  <si>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</si>
  <si>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</si>
  <si>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</si>
  <si>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</si>
  <si>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</si>
  <si>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</si>
  <si>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</si>
  <si>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</si>
  <si>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</si>
  <si>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</si>
  <si>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</si>
  <si>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</si>
  <si>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</si>
  <si>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</si>
  <si>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</si>
  <si>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</si>
  <si>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</si>
  <si>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</si>
  <si>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</si>
  <si>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</si>
  <si>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</si>
  <si>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</si>
  <si>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</si>
  <si>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</si>
  <si>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</si>
  <si>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</si>
  <si>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</si>
  <si>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</si>
  <si>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</si>
  <si>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</si>
  <si>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</si>
  <si>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</si>
  <si>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</si>
  <si>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</si>
  <si>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</si>
  <si>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</si>
  <si>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</si>
  <si>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</si>
  <si>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</si>
  <si>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</si>
  <si>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</si>
  <si>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</si>
  <si>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</si>
  <si>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</si>
  <si>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</si>
  <si>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</si>
  <si>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</si>
  <si>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</si>
  <si>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</si>
  <si>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</si>
  <si>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</si>
  <si>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</si>
  <si>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</si>
  <si>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</si>
  <si>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</si>
  <si>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</si>
  <si>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</si>
  <si>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</si>
  <si>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</si>
  <si>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</si>
  <si>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</si>
  <si>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</si>
  <si>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</si>
  <si>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</si>
  <si>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</si>
  <si>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</si>
  <si>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</si>
  <si>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</si>
  <si>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</si>
  <si>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</si>
  <si>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</si>
  <si>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</si>
  <si>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</si>
  <si>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</si>
  <si>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</si>
  <si>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</si>
  <si>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</si>
  <si>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</si>
  <si>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</si>
  <si>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</si>
  <si>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</si>
  <si>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</si>
  <si>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</si>
  <si>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</si>
  <si>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</si>
  <si>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</si>
  <si>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</si>
  <si>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</si>
  <si>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</si>
  <si>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</si>
  <si>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</si>
  <si>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</si>
  <si>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</si>
  <si>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</si>
  <si>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</si>
  <si>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</si>
  <si>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</si>
  <si>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</si>
  <si>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</si>
  <si>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</si>
  <si>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</si>
  <si>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</si>
  <si>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</si>
  <si>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</si>
  <si>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</si>
  <si>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</si>
  <si>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</si>
  <si>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</si>
  <si>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</si>
  <si>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</si>
  <si>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</si>
  <si>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</si>
  <si>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</si>
  <si>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</si>
  <si>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</si>
  <si>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</si>
  <si>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</si>
  <si>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</si>
  <si>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</si>
  <si>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</si>
  <si>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</si>
  <si>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</si>
  <si>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</si>
  <si>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</si>
  <si>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</si>
  <si>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</si>
  <si>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</si>
  <si>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</si>
  <si>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</si>
  <si>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</si>
  <si>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</si>
  <si>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</si>
  <si>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</si>
  <si>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</si>
  <si>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</si>
  <si>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</si>
  <si>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</si>
  <si>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</si>
  <si>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</si>
  <si>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</si>
  <si>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</si>
  <si>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</si>
  <si>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</si>
  <si>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</si>
  <si>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</si>
  <si>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</si>
  <si>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</si>
  <si>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</si>
  <si>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</si>
  <si>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</si>
  <si>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</si>
  <si>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</si>
  <si>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</si>
  <si>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</si>
  <si>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</si>
  <si>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</si>
  <si>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</si>
  <si>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</si>
  <si>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</si>
  <si>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</si>
  <si>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</si>
  <si>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</si>
  <si>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</si>
  <si>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</si>
  <si>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</si>
  <si>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</si>
  <si>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</si>
  <si>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</si>
  <si>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</si>
  <si>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</si>
  <si>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</si>
  <si>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</si>
  <si>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</si>
  <si>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</si>
  <si>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</si>
  <si>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</si>
  <si>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</si>
  <si>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</si>
  <si>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</si>
  <si>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</si>
  <si>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</si>
  <si>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</si>
  <si>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</si>
  <si>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</si>
  <si>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</si>
  <si>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</si>
  <si>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</si>
  <si>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</si>
  <si>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</si>
  <si>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</si>
  <si>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</si>
  <si>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</si>
  <si>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</si>
  <si>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</si>
  <si>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</si>
  <si>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</si>
  <si>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</si>
  <si>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</si>
  <si>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</si>
  <si>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</si>
  <si>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</si>
  <si>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</si>
  <si>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</si>
  <si>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</si>
  <si>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</si>
  <si>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</si>
  <si>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</si>
  <si>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</si>
  <si>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</si>
  <si>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</si>
  <si>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</si>
  <si>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</si>
  <si>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</si>
  <si>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</si>
  <si>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</si>
  <si>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</si>
  <si>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</si>
  <si>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</si>
  <si>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</si>
  <si>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</si>
  <si>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</si>
  <si>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</si>
  <si>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</si>
  <si>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</si>
  <si>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</si>
  <si>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</si>
  <si>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</si>
  <si>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</si>
  <si>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</si>
  <si>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</si>
  <si>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</si>
  <si>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</si>
  <si>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</si>
  <si>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</si>
  <si>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</si>
  <si>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</si>
  <si>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</si>
  <si>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</si>
  <si>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</si>
  <si>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</si>
  <si>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</si>
  <si>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</si>
  <si>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</si>
  <si>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</si>
  <si>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</si>
  <si>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</si>
  <si>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</si>
  <si>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</si>
  <si>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</si>
  <si>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</si>
  <si>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</si>
  <si>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</si>
  <si>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</si>
  <si>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</si>
  <si>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</si>
  <si>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</si>
  <si>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</si>
  <si>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</si>
  <si>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</si>
  <si>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</si>
  <si>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</si>
  <si>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</si>
  <si>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</si>
  <si>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</si>
  <si>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</si>
  <si>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</si>
  <si>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</si>
  <si>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</si>
  <si>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</si>
  <si>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</si>
  <si>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</si>
  <si>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</si>
  <si>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</si>
  <si>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</si>
  <si>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</si>
  <si>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</si>
  <si>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</si>
  <si>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</si>
  <si>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</si>
  <si>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</si>
  <si>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</si>
  <si>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</si>
  <si>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</si>
  <si>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</si>
  <si>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</si>
  <si>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</si>
  <si>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</si>
  <si>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</si>
  <si>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</si>
  <si>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</si>
  <si>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</si>
  <si>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</si>
  <si>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</si>
  <si>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</si>
  <si>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</si>
  <si>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</si>
  <si>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</si>
  <si>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</si>
  <si>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</si>
  <si>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</si>
  <si>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</si>
  <si>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</si>
  <si>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</si>
  <si>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</si>
  <si>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</si>
  <si>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</si>
  <si>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</si>
  <si>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</si>
  <si>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</si>
  <si>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</si>
  <si>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</si>
  <si>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</si>
  <si>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</si>
  <si>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</si>
  <si>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</si>
  <si>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</si>
  <si>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</si>
  <si>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</si>
  <si>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</si>
  <si>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</si>
  <si>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</si>
  <si>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</si>
  <si>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</si>
  <si>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</si>
  <si>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</si>
  <si>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</si>
  <si>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</si>
  <si>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</si>
  <si>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</si>
  <si>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</si>
  <si>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</si>
  <si>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</si>
  <si>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</si>
  <si>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</si>
  <si>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</si>
  <si>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</si>
  <si>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</si>
  <si>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</si>
  <si>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</si>
  <si>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</si>
  <si>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</si>
  <si>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</si>
  <si>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</si>
  <si>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</si>
  <si>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</si>
  <si>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</si>
  <si>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</si>
  <si>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</si>
  <si>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</si>
  <si>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</si>
  <si>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</si>
  <si>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</si>
  <si>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</si>
  <si>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</si>
  <si>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</si>
  <si>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</si>
  <si>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</si>
  <si>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</si>
  <si>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</si>
  <si>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</si>
  <si>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</si>
  <si>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</si>
  <si>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</si>
  <si>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</si>
  <si>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</si>
  <si>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</si>
  <si>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</si>
  <si>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</si>
  <si>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</si>
  <si>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</si>
  <si>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</si>
  <si>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</si>
  <si>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</si>
  <si>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</si>
  <si>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</si>
  <si>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</si>
  <si>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</si>
  <si>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</si>
  <si>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</si>
  <si>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</si>
  <si>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</si>
  <si>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</si>
  <si>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</si>
  <si>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</si>
  <si>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</si>
  <si>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</si>
  <si>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</si>
  <si>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</si>
  <si>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</si>
  <si>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</si>
  <si>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</si>
  <si>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</si>
  <si>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</si>
  <si>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</si>
  <si>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</si>
  <si>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</si>
  <si>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</si>
  <si>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</si>
  <si>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</si>
  <si>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</si>
  <si>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</si>
  <si>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</si>
  <si>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</si>
  <si>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</si>
  <si>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</si>
  <si>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</si>
  <si>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</si>
  <si>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</si>
  <si>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</si>
  <si>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</si>
  <si>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</si>
  <si>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</si>
  <si>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</si>
  <si>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</si>
  <si>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</si>
  <si>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</si>
  <si>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</si>
  <si>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</si>
  <si>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</si>
  <si>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</si>
  <si>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</si>
  <si>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</si>
  <si>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</si>
  <si>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</si>
  <si>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</si>
  <si>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</si>
  <si>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</si>
  <si>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</si>
  <si>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</si>
  <si>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</si>
  <si>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</si>
  <si>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</si>
  <si>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</si>
  <si>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</si>
  <si>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</si>
  <si>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</si>
  <si>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</si>
  <si>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</si>
  <si>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</si>
  <si>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</si>
  <si>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</si>
  <si>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</si>
  <si>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</si>
  <si>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</si>
  <si>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</si>
  <si>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</si>
  <si>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</si>
  <si>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</si>
  <si>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</si>
  <si>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</si>
  <si>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</si>
  <si>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</si>
  <si>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</si>
  <si>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</si>
  <si>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</si>
  <si>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</si>
  <si>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</si>
  <si>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</si>
  <si>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</si>
  <si>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</si>
  <si>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</si>
  <si>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</si>
  <si>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</si>
  <si>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</si>
  <si>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</si>
  <si>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</si>
  <si>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</si>
  <si>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</si>
  <si>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</si>
  <si>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</si>
  <si>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</si>
  <si>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</si>
  <si>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</si>
  <si>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</si>
  <si>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</si>
  <si>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</si>
  <si>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</si>
  <si>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</si>
  <si>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</si>
  <si>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</si>
  <si>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</si>
  <si>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</si>
  <si>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</si>
  <si>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</si>
  <si>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</si>
  <si>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</si>
  <si>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</si>
  <si>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</si>
  <si>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</si>
  <si>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</si>
  <si>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</si>
  <si>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</si>
  <si>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</si>
  <si>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</si>
  <si>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</si>
  <si>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</si>
  <si>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</si>
  <si>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</si>
  <si>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</si>
  <si>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</si>
  <si>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</si>
  <si>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</si>
  <si>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</si>
  <si>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</si>
  <si>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</si>
  <si>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</si>
  <si>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</si>
  <si>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</si>
  <si>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</si>
  <si>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</si>
  <si>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</si>
  <si>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</si>
  <si>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</si>
  <si>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</si>
  <si>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</si>
  <si>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</si>
  <si>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</si>
  <si>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</si>
  <si>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</si>
  <si>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</si>
  <si>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</si>
  <si>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</si>
  <si>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</si>
  <si>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</si>
  <si>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</si>
  <si>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</si>
  <si>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</si>
  <si>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</si>
  <si>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</si>
  <si>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</si>
  <si>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</si>
  <si>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</si>
  <si>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</si>
  <si>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</si>
  <si>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</si>
  <si>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</si>
  <si>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</si>
  <si>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</si>
  <si>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</si>
  <si>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</si>
  <si>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</si>
  <si>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</si>
  <si>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</si>
  <si>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</si>
  <si>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</si>
  <si>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</si>
  <si>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</si>
  <si>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</si>
  <si>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</si>
  <si>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</si>
  <si>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</si>
  <si>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</si>
  <si>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</si>
  <si>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</si>
  <si>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</si>
  <si>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</si>
  <si>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</si>
  <si>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</si>
  <si>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</si>
  <si>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</si>
  <si>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</si>
  <si>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</si>
  <si>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</si>
  <si>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</si>
  <si>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</si>
  <si>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</si>
  <si>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</si>
  <si>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</si>
  <si>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</si>
  <si>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</si>
  <si>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</si>
  <si>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</si>
  <si>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</si>
  <si>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</si>
  <si>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</si>
  <si>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</si>
  <si>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</si>
  <si>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</si>
  <si>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</si>
  <si>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</si>
  <si>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</si>
  <si>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</si>
  <si>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</si>
  <si>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</si>
  <si>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</si>
  <si>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</si>
  <si>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</si>
  <si>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</si>
  <si>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</si>
  <si>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</si>
  <si>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</si>
  <si>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</si>
  <si>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</si>
  <si>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</si>
  <si>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</si>
  <si>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</si>
  <si>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</si>
  <si>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</si>
  <si>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</si>
  <si>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</si>
  <si>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</si>
  <si>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</si>
  <si>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</si>
  <si>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</si>
  <si>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</si>
  <si>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</si>
  <si>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</si>
  <si>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</si>
  <si>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</si>
  <si>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</si>
  <si>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</si>
  <si>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</si>
  <si>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</si>
  <si>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</si>
  <si>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</si>
  <si>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</si>
  <si>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</si>
  <si>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</si>
  <si>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</si>
  <si>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</si>
  <si>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</si>
  <si>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</si>
  <si>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</si>
  <si>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</si>
  <si>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</si>
  <si>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</si>
  <si>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</si>
  <si>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</si>
  <si>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</si>
  <si>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</si>
  <si>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</si>
  <si>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</si>
  <si>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</si>
  <si>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</si>
  <si>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</si>
  <si>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</si>
  <si>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</si>
  <si>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</si>
  <si>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</si>
  <si>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</si>
  <si>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</si>
  <si>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</si>
  <si>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</si>
  <si>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</si>
  <si>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</si>
  <si>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</si>
  <si>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</si>
  <si>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</si>
  <si>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</si>
  <si>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</si>
  <si>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</si>
  <si>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</si>
  <si>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</si>
  <si>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</si>
  <si>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</si>
  <si>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</si>
  <si>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</si>
  <si>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</si>
  <si>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</si>
  <si>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</si>
  <si>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</si>
  <si>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</si>
  <si>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</si>
  <si>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</si>
  <si>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</si>
  <si>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</si>
  <si>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</si>
  <si>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</si>
  <si>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</si>
  <si>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</si>
  <si>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</si>
  <si>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</si>
  <si>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</si>
  <si>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</si>
  <si>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</si>
  <si>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</si>
  <si>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</si>
  <si>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</si>
  <si>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</si>
  <si>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</si>
  <si>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</si>
  <si>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</si>
  <si>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</si>
  <si>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</si>
  <si>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</si>
  <si>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</si>
  <si>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</si>
  <si>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</si>
  <si>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</si>
  <si>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</si>
  <si>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</si>
  <si>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</si>
  <si>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</si>
  <si>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</si>
  <si>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</si>
  <si>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</si>
  <si>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</si>
  <si>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</si>
  <si>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</si>
  <si>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</si>
  <si>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</si>
  <si>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</si>
  <si>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</si>
  <si>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</si>
  <si>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</si>
  <si>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</si>
  <si>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</si>
  <si>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</si>
  <si>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</si>
  <si>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</si>
  <si>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</si>
  <si>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</si>
  <si>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</si>
  <si>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</si>
  <si>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</si>
  <si>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</si>
  <si>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</si>
  <si>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</si>
  <si>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</si>
  <si>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</si>
  <si>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</si>
  <si>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</si>
  <si>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</si>
  <si>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</si>
  <si>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</si>
  <si>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</si>
  <si>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</si>
  <si>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</si>
  <si>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</si>
  <si>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</si>
  <si>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</si>
  <si>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</si>
  <si>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</si>
  <si>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</si>
  <si>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</si>
  <si>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</si>
  <si>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</si>
  <si>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</si>
  <si>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</si>
  <si>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</si>
  <si>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</si>
  <si>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</si>
  <si>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</si>
  <si>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</si>
  <si>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</si>
  <si>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</si>
  <si>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</si>
  <si>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</si>
  <si>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</si>
  <si>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</si>
  <si>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</si>
  <si>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</si>
  <si>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</si>
  <si>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</si>
  <si>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</si>
  <si>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</si>
  <si>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</si>
  <si>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</si>
  <si>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</si>
  <si>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</si>
  <si>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</si>
  <si>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</si>
  <si>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</si>
  <si>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</si>
  <si>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</si>
  <si>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</si>
  <si>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</si>
  <si>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</si>
  <si>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</si>
  <si>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</si>
  <si>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</si>
  <si>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</si>
  <si>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</si>
  <si>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</si>
  <si>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</si>
  <si>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</si>
  <si>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</si>
  <si>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</si>
  <si>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</si>
  <si>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</si>
  <si>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</si>
  <si>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</si>
  <si>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</si>
  <si>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</si>
  <si>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</si>
  <si>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</si>
  <si>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</si>
  <si>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</si>
  <si>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</si>
  <si>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</si>
  <si>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</si>
  <si>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</si>
  <si>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</si>
  <si>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</si>
  <si>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</si>
  <si>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</si>
  <si>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</si>
  <si>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</si>
  <si>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</si>
  <si>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</si>
  <si>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</si>
  <si>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</si>
  <si>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</si>
  <si>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</si>
  <si>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</si>
  <si>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</si>
  <si>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</si>
  <si>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</si>
  <si>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</si>
  <si>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</si>
  <si>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</si>
  <si>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</si>
  <si>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</si>
  <si>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</si>
  <si>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</si>
  <si>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</si>
  <si>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</si>
  <si>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</si>
  <si>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</si>
  <si>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</si>
  <si>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</si>
  <si>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</si>
  <si>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</si>
  <si>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</si>
  <si>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</si>
  <si>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</si>
  <si>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</si>
  <si>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</si>
  <si>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</si>
  <si>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</si>
  <si>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</si>
  <si>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</si>
  <si>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</si>
  <si>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</si>
  <si>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</si>
  <si>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</si>
  <si>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</si>
  <si>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</si>
  <si>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</si>
  <si>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</si>
  <si>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</si>
  <si>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</si>
  <si>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</si>
  <si>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</si>
  <si>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</si>
  <si>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</si>
  <si>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</si>
  <si>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</si>
  <si>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</si>
  <si>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</si>
  <si>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</si>
  <si>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</si>
  <si>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</si>
  <si>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</si>
  <si>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</si>
  <si>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</si>
  <si>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</si>
  <si>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</si>
  <si>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</si>
  <si>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</si>
  <si>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</si>
  <si>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</si>
  <si>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</si>
  <si>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</si>
  <si>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</si>
  <si>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</si>
  <si>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</si>
  <si>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</si>
  <si>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</si>
  <si>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</si>
  <si>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</si>
  <si>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</si>
  <si>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</si>
  <si>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</si>
  <si>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</si>
  <si>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</si>
  <si>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</si>
  <si>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</si>
  <si>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</si>
  <si>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</si>
  <si>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</si>
  <si>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</si>
  <si>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</si>
  <si>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</si>
  <si>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</si>
  <si>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</si>
  <si>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</si>
  <si>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</si>
  <si>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</si>
  <si>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</si>
  <si>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</si>
  <si>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</si>
  <si>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</si>
  <si>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</si>
  <si>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</si>
  <si>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</si>
  <si>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</si>
  <si>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</si>
  <si>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</si>
  <si>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</si>
  <si>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</si>
  <si>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</si>
  <si>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</si>
  <si>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</si>
  <si>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</si>
  <si>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</si>
  <si>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</si>
  <si>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</si>
  <si>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</si>
  <si>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</si>
  <si>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</si>
  <si>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</si>
  <si>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</si>
  <si>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</si>
  <si>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</si>
  <si>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</si>
  <si>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</si>
  <si>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</si>
  <si>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</si>
  <si>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</si>
  <si>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</si>
  <si>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</si>
  <si>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</si>
  <si>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</si>
  <si>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</si>
  <si>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</si>
  <si>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</si>
  <si>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</si>
  <si>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</si>
  <si>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</si>
  <si>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</si>
  <si>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</si>
  <si>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</si>
  <si>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</si>
  <si>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</si>
  <si>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</si>
  <si>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</si>
  <si>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</si>
  <si>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</si>
  <si>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</si>
  <si>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</si>
  <si>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</si>
  <si>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</si>
  <si>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</si>
  <si>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</si>
  <si>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</si>
  <si>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</si>
  <si>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</si>
  <si>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</si>
  <si>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</si>
  <si>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</si>
  <si>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</si>
  <si>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</si>
  <si>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</si>
  <si>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</si>
  <si>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</si>
  <si>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</si>
  <si>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</si>
  <si>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</si>
  <si>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</si>
  <si>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</si>
  <si>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</si>
  <si>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</si>
  <si>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</si>
  <si>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</si>
  <si>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</si>
  <si>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</si>
  <si>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</si>
  <si>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</si>
  <si>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</si>
  <si>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</si>
  <si>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</si>
  <si>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</si>
  <si>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</si>
  <si>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</si>
  <si>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</si>
  <si>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</si>
  <si>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</si>
  <si>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</si>
  <si>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</si>
  <si>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</si>
  <si>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</si>
  <si>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</si>
  <si>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</si>
  <si>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</si>
  <si>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</si>
  <si>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</si>
  <si>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</si>
  <si>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</si>
  <si>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</si>
  <si>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</si>
  <si>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</si>
  <si>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</si>
  <si>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</si>
  <si>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</si>
  <si>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</si>
  <si>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</si>
  <si>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</si>
  <si>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</si>
  <si>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</si>
  <si>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</si>
  <si>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</si>
  <si>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</si>
  <si>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</si>
  <si>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</si>
  <si>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</si>
  <si>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</si>
  <si>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</si>
  <si>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</si>
  <si>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</si>
  <si>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</si>
  <si>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</si>
  <si>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</si>
  <si>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</si>
  <si>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</si>
  <si>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</si>
  <si>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</si>
  <si>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</si>
  <si>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</si>
  <si>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</si>
  <si>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</si>
  <si>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</si>
  <si>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</si>
  <si>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</si>
  <si>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</si>
  <si>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</si>
  <si>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</si>
  <si>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</si>
  <si>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</si>
  <si>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</si>
  <si>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</si>
  <si>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</si>
  <si>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</si>
  <si>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</si>
  <si>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</si>
  <si>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</si>
  <si>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</si>
  <si>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</si>
  <si>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</si>
  <si>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</si>
  <si>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</si>
  <si>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</si>
  <si>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</si>
  <si>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</si>
  <si>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</si>
  <si>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</si>
  <si>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</si>
  <si>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</si>
  <si>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</si>
  <si>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</si>
  <si>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</si>
  <si>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</si>
  <si>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</si>
  <si>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</si>
  <si>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</si>
  <si>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</si>
  <si>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</si>
  <si>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</si>
  <si>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</si>
  <si>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</si>
  <si>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</si>
  <si>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</si>
  <si>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</si>
  <si>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</si>
  <si>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</si>
  <si>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</si>
  <si>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</si>
  <si>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</si>
  <si>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</si>
  <si>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</si>
  <si>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</si>
  <si>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</si>
  <si>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</si>
  <si>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</si>
  <si>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</si>
  <si>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</si>
  <si>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</si>
  <si>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</si>
  <si>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</si>
  <si>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</si>
  <si>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</si>
  <si>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</si>
  <si>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</si>
  <si>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</si>
  <si>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</si>
  <si>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</si>
  <si>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</si>
  <si>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</si>
  <si>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</si>
  <si>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</si>
  <si>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</si>
  <si>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</si>
  <si>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</si>
  <si>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</si>
  <si>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</si>
  <si>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</si>
  <si>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</si>
  <si>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</si>
  <si>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</si>
  <si>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</si>
  <si>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</si>
  <si>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</si>
  <si>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</si>
  <si>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</si>
  <si>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</si>
  <si>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</si>
  <si>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</si>
  <si>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</si>
  <si>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</si>
  <si>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</si>
  <si>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</si>
  <si>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</si>
  <si>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</si>
  <si>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</si>
  <si>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</si>
  <si>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</si>
  <si>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</si>
  <si>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</si>
  <si>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</si>
  <si>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</si>
  <si>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</si>
  <si>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</si>
  <si>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</si>
  <si>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</si>
  <si>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</si>
  <si>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</si>
  <si>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</si>
  <si>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</si>
  <si>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</si>
  <si>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</si>
  <si>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</si>
  <si>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</si>
  <si>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</si>
  <si>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</si>
  <si>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</si>
  <si>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</si>
  <si>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</si>
  <si>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</si>
  <si>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</si>
  <si>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</si>
  <si>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</si>
  <si>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</si>
  <si>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</si>
  <si>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</si>
  <si>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</si>
  <si>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</si>
  <si>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</si>
  <si>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</si>
  <si>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</si>
  <si>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</si>
  <si>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</si>
  <si>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</si>
  <si>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</si>
  <si>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</si>
  <si>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</si>
  <si>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</si>
  <si>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</si>
  <si>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</si>
  <si>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</si>
  <si>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</si>
  <si>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</si>
  <si>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</si>
  <si>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</si>
  <si>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</si>
  <si>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</si>
  <si>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</si>
  <si>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</si>
  <si>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</si>
  <si>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</si>
  <si>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</si>
  <si>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</si>
  <si>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</si>
  <si>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</si>
  <si>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</si>
  <si>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</si>
  <si>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</si>
  <si>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</si>
  <si>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</si>
  <si>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</si>
  <si>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</si>
  <si>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</si>
  <si>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</si>
  <si>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</si>
  <si>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</si>
  <si>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</si>
  <si>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</si>
  <si>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</si>
  <si>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</si>
  <si>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</si>
  <si>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</si>
  <si>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</si>
  <si>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</si>
  <si>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</si>
  <si>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</si>
  <si>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</si>
  <si>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</si>
  <si>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</si>
  <si>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</si>
  <si>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</si>
  <si>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</si>
  <si>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</si>
  <si>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</si>
  <si>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</si>
  <si>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</si>
  <si>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</si>
  <si>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</si>
  <si>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</si>
  <si>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</si>
  <si>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</si>
  <si>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</si>
  <si>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</si>
  <si>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</si>
  <si>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</si>
  <si>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</si>
  <si>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</si>
  <si>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</si>
  <si>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</si>
  <si>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</si>
  <si>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</si>
  <si>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</si>
  <si>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</si>
  <si>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</si>
  <si>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</si>
  <si>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</si>
  <si>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</si>
  <si>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</si>
  <si>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</si>
  <si>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</si>
  <si>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</si>
  <si>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</si>
  <si>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</si>
  <si>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</si>
  <si>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</si>
  <si>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</si>
  <si>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</si>
  <si>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</si>
  <si>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</si>
  <si>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</si>
  <si>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</si>
  <si>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</si>
  <si>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</si>
  <si>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</si>
  <si>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</si>
  <si>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</si>
  <si>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</si>
  <si>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</si>
  <si>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</si>
  <si>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</si>
  <si>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</si>
  <si>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</si>
  <si>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</si>
  <si>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</si>
  <si>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</si>
  <si>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</si>
  <si>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</si>
  <si>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</si>
  <si>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</si>
  <si>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</si>
  <si>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</si>
  <si>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</si>
  <si>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</si>
  <si>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</si>
  <si>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</si>
  <si>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</si>
  <si>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</si>
  <si>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</si>
  <si>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</si>
  <si>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</si>
  <si>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</si>
  <si>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</si>
  <si>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</si>
  <si>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</si>
  <si>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</si>
  <si>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</si>
  <si>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</si>
  <si>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</si>
  <si>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</si>
  <si>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</si>
  <si>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</si>
  <si>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</si>
  <si>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</si>
  <si>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</si>
  <si>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</si>
  <si>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</si>
  <si>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</si>
  <si>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</si>
  <si>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</si>
  <si>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</si>
  <si>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</si>
  <si>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</si>
  <si>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</si>
  <si>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</si>
  <si>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</si>
  <si>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</si>
  <si>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</si>
  <si>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</si>
  <si>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</si>
  <si>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</si>
  <si>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</si>
  <si>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</si>
  <si>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</si>
  <si>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</si>
  <si>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</si>
  <si>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</si>
  <si>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</si>
  <si>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</si>
  <si>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</si>
  <si>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</si>
  <si>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</si>
  <si>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</si>
  <si>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</si>
  <si>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</si>
  <si>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</si>
  <si>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</si>
  <si>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</si>
  <si>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</si>
  <si>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</si>
  <si>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</si>
  <si>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</si>
  <si>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</si>
  <si>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</si>
  <si>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</si>
  <si>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</si>
  <si>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</si>
  <si>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</si>
  <si>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</si>
  <si>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</si>
  <si>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</si>
  <si>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</si>
  <si>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</si>
  <si>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</si>
  <si>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</si>
  <si>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</si>
  <si>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</si>
  <si>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</si>
  <si>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</si>
  <si>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</si>
  <si>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</si>
  <si>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</si>
  <si>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</si>
  <si>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</si>
  <si>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</si>
  <si>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</si>
  <si>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</si>
  <si>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</si>
  <si>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</si>
  <si>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</si>
  <si>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</si>
  <si>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</si>
  <si>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</si>
  <si>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</si>
  <si>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</si>
  <si>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</si>
  <si>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</si>
  <si>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</si>
  <si>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</si>
  <si>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</si>
  <si>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</si>
  <si>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</si>
  <si>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</si>
  <si>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</si>
  <si>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</si>
  <si>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</si>
  <si>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</si>
  <si>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</si>
  <si>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</si>
  <si>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</si>
  <si>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</si>
  <si>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</si>
  <si>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</si>
  <si>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</si>
  <si>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</si>
  <si>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</si>
  <si>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</si>
  <si>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</si>
  <si>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</si>
  <si>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</si>
  <si>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</si>
  <si>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</si>
  <si>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</si>
  <si>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</si>
  <si>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</si>
  <si>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</si>
  <si>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</si>
  <si>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</si>
  <si>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</si>
  <si>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</si>
  <si>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</si>
  <si>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</si>
  <si>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</si>
  <si>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</si>
  <si>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</si>
  <si>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</si>
  <si>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</si>
  <si>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</si>
  <si>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</si>
  <si>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</si>
  <si>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</si>
  <si>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</si>
  <si>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</si>
  <si>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</si>
  <si>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</si>
  <si>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</si>
  <si>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</si>
  <si>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</si>
  <si>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</si>
  <si>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</si>
  <si>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</si>
  <si>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</si>
  <si>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</si>
  <si>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</si>
  <si>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</si>
  <si>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</si>
  <si>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</si>
  <si>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</si>
  <si>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</si>
  <si>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</si>
  <si>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</si>
  <si>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</si>
  <si>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</si>
  <si>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</si>
  <si>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</si>
  <si>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</si>
  <si>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</si>
  <si>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</si>
  <si>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</si>
  <si>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</si>
  <si>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</si>
  <si>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</si>
  <si>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</si>
  <si>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</si>
  <si>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</si>
  <si>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</si>
  <si>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</si>
  <si>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</si>
  <si>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</si>
  <si>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</si>
  <si>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</si>
  <si>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</si>
  <si>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</si>
  <si>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</si>
  <si>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</si>
  <si>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</si>
  <si>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</si>
  <si>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</si>
  <si>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</si>
  <si>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</si>
  <si>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</si>
  <si>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</si>
  <si>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</si>
  <si>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</si>
  <si>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</si>
  <si>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</si>
  <si>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</si>
  <si>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</si>
  <si>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</si>
  <si>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</si>
  <si>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</si>
  <si>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</si>
  <si>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</si>
  <si>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</si>
  <si>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</si>
  <si>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</si>
  <si>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</si>
  <si>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</si>
  <si>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</si>
  <si>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</si>
  <si>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</si>
  <si>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</si>
  <si>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</si>
  <si>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</si>
  <si>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</si>
  <si>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</si>
  <si>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</si>
  <si>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</si>
  <si>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</si>
  <si>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</si>
  <si>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</si>
  <si>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</si>
  <si>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</si>
  <si>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</si>
  <si>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</si>
  <si>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</si>
  <si>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</si>
  <si>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</si>
  <si>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</si>
  <si>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</si>
  <si>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</si>
  <si>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</si>
  <si>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</si>
  <si>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</si>
  <si>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</si>
  <si>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</si>
  <si>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</si>
  <si>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</si>
  <si>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</si>
  <si>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</si>
  <si>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</si>
  <si>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</si>
  <si>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</si>
  <si>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</si>
  <si>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</si>
  <si>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</si>
  <si>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</si>
  <si>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</si>
  <si>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</si>
  <si>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</si>
  <si>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</si>
  <si>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</si>
  <si>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</si>
  <si>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</si>
  <si>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</si>
  <si>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</si>
  <si>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</si>
  <si>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</si>
  <si>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</si>
  <si>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</si>
  <si>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</si>
  <si>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</si>
  <si>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</si>
  <si>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</si>
  <si>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</si>
  <si>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</si>
  <si>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</si>
  <si>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</si>
  <si>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</si>
  <si>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</si>
  <si>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</si>
  <si>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</si>
  <si>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</si>
  <si>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</si>
  <si>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</si>
  <si>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</si>
  <si>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</si>
  <si>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</si>
  <si>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</si>
  <si>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</si>
  <si>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</si>
  <si>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</si>
  <si>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</si>
  <si>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</si>
  <si>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</si>
  <si>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</si>
  <si>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</si>
  <si>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</si>
  <si>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</si>
  <si>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</si>
  <si>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</si>
  <si>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</si>
  <si>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</si>
  <si>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</si>
  <si>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</si>
  <si>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</si>
  <si>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</si>
  <si>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</si>
  <si>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</si>
  <si>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</si>
  <si>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</si>
  <si>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</si>
  <si>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</si>
  <si>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</si>
  <si>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</si>
  <si>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</si>
  <si>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</si>
  <si>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</si>
  <si>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</si>
  <si>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</si>
  <si>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</si>
  <si>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</si>
  <si>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</si>
  <si>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</si>
  <si>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</si>
  <si>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</si>
  <si>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</si>
  <si>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</si>
  <si>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</si>
  <si>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</si>
  <si>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</si>
  <si>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</si>
  <si>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</si>
  <si>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</si>
  <si>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</si>
  <si>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</si>
  <si>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</si>
  <si>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</si>
  <si>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</si>
  <si>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</si>
  <si>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</si>
  <si>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</si>
  <si>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</si>
  <si>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</si>
  <si>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</si>
  <si>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</si>
  <si>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</si>
  <si>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</si>
  <si>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</si>
  <si>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</si>
  <si>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</si>
  <si>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</si>
  <si>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</si>
  <si>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</si>
  <si>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</si>
  <si>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</si>
  <si>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</si>
  <si>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</si>
  <si>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</si>
  <si>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</si>
  <si>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</si>
  <si>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</si>
  <si>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</si>
  <si>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</si>
  <si>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</si>
  <si>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</si>
  <si>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</si>
  <si>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</si>
  <si>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</si>
  <si>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</si>
  <si>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</si>
  <si>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</si>
  <si>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</si>
  <si>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</si>
  <si>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</si>
  <si>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</si>
  <si>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</si>
  <si>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</si>
  <si>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</si>
  <si>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</si>
  <si>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</si>
  <si>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</si>
  <si>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</si>
  <si>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</si>
  <si>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</si>
  <si>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</si>
  <si>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</si>
  <si>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</si>
  <si>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</si>
  <si>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</si>
  <si>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</si>
  <si>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</si>
  <si>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</si>
  <si>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</si>
  <si>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</si>
  <si>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</si>
  <si>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</si>
  <si>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</si>
  <si>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</si>
  <si>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</si>
  <si>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</si>
  <si>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</si>
  <si>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</si>
  <si>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</si>
  <si>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</si>
  <si>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</si>
  <si>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</si>
  <si>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</si>
  <si>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</si>
  <si>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</si>
  <si>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</si>
  <si>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</si>
  <si>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</si>
  <si>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</si>
  <si>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</si>
  <si>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</si>
  <si>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</si>
  <si>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</si>
  <si>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</si>
  <si>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</si>
  <si>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</si>
  <si>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</si>
  <si>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</si>
  <si>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</si>
  <si>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</si>
  <si>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</si>
  <si>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</si>
  <si>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</si>
  <si>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</si>
  <si>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</si>
  <si>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</si>
  <si>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</si>
  <si>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</si>
  <si>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</si>
  <si>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</si>
  <si>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</si>
  <si>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</si>
  <si>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</si>
  <si>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</si>
  <si>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</si>
  <si>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</si>
  <si>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</si>
  <si>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</si>
  <si>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</si>
  <si>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</si>
  <si>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</si>
  <si>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</si>
  <si>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</si>
  <si>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</si>
  <si>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</si>
  <si>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</si>
  <si>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</si>
  <si>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</si>
  <si>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</si>
  <si>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</si>
  <si>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</si>
  <si>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</si>
  <si>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</si>
  <si>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</si>
  <si>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</si>
  <si>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</si>
  <si>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</si>
  <si>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</si>
  <si>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</si>
  <si>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</si>
  <si>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</si>
  <si>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</si>
  <si>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</si>
  <si>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</si>
  <si>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</si>
  <si>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</si>
  <si>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</si>
  <si>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</si>
  <si>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</si>
  <si>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</si>
  <si>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</si>
  <si>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</si>
  <si>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</si>
  <si>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</si>
  <si>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</si>
  <si>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</si>
  <si>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</si>
  <si>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</si>
  <si>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</si>
  <si>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</si>
  <si>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</si>
  <si>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</si>
  <si>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</si>
  <si>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</si>
  <si>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</si>
  <si>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</si>
  <si>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</si>
  <si>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</si>
  <si>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</si>
  <si>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</si>
  <si>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</si>
  <si>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</si>
  <si>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</si>
  <si>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</si>
  <si>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</si>
  <si>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</si>
  <si>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</si>
  <si>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</si>
  <si>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</si>
  <si>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</si>
  <si>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</si>
  <si>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</si>
  <si>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</si>
  <si>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</si>
  <si>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</si>
  <si>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</si>
  <si>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</si>
  <si>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</si>
  <si>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</si>
  <si>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</si>
  <si>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</si>
  <si>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</si>
  <si>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</si>
  <si>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</si>
  <si>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</si>
  <si>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</si>
  <si>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</si>
  <si>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</si>
  <si>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</si>
  <si>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</si>
  <si>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</si>
  <si>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</si>
  <si>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</si>
  <si>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</si>
  <si>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</si>
  <si>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</si>
  <si>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</si>
  <si>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</si>
  <si>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</si>
  <si>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</si>
  <si>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</si>
  <si>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</si>
  <si>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</si>
  <si>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</si>
  <si>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</si>
  <si>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</si>
  <si>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</si>
  <si>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</si>
  <si>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</si>
  <si>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</si>
  <si>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</si>
  <si>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</si>
  <si>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</si>
  <si>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</si>
  <si>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</si>
  <si>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</si>
  <si>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</si>
  <si>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</si>
  <si>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</si>
  <si>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</si>
  <si>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</si>
  <si>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</si>
  <si>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</si>
  <si>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</si>
  <si>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</si>
  <si>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</si>
  <si>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</si>
  <si>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</si>
  <si>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</si>
  <si>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</si>
  <si>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</si>
  <si>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</si>
  <si>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</si>
  <si>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</si>
  <si>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</si>
  <si>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</si>
  <si>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</si>
  <si>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</si>
  <si>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</si>
  <si>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</si>
  <si>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</si>
  <si>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</si>
  <si>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</si>
  <si>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</si>
  <si>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</si>
  <si>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</si>
  <si>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</si>
  <si>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</si>
  <si>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</si>
  <si>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</si>
  <si>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</si>
  <si>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</si>
  <si>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</si>
  <si>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</si>
  <si>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</si>
  <si>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</si>
  <si>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</si>
  <si>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</si>
  <si>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</si>
  <si>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</si>
  <si>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</si>
  <si>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</si>
  <si>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</si>
  <si>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</si>
  <si>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</si>
  <si>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</si>
  <si>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</si>
  <si>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</si>
  <si>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</si>
  <si>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</si>
  <si>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</si>
  <si>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</si>
  <si>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</si>
  <si>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</si>
  <si>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</si>
  <si>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</si>
  <si>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</si>
  <si>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</si>
  <si>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</si>
  <si>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</si>
  <si>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</si>
  <si>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</si>
  <si>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</si>
  <si>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</si>
  <si>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</si>
  <si>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</si>
  <si>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</si>
  <si>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</si>
  <si>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</si>
  <si>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</si>
  <si>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</si>
  <si>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</si>
  <si>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</si>
  <si>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</si>
  <si>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</si>
  <si>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</si>
  <si>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</si>
  <si>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</si>
  <si>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</si>
  <si>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</si>
  <si>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</si>
  <si>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</si>
  <si>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</si>
  <si>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</si>
  <si>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</si>
  <si>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</si>
  <si>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</si>
  <si>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</si>
  <si>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</si>
  <si>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</si>
  <si>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</si>
  <si>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</si>
  <si>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</si>
  <si>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</si>
  <si>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</si>
  <si>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</si>
  <si>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</si>
  <si>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</si>
  <si>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</si>
  <si>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</si>
  <si>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</si>
  <si>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</si>
  <si>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</si>
  <si>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</si>
  <si>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</si>
  <si>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</si>
  <si>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</si>
  <si>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</si>
  <si>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</si>
  <si>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</si>
  <si>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</si>
  <si>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</si>
  <si>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</si>
  <si>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</si>
  <si>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</si>
  <si>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</si>
  <si>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</si>
  <si>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</si>
  <si>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</si>
  <si>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</si>
  <si>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</si>
  <si>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</si>
  <si>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</si>
  <si>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</si>
  <si>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</si>
  <si>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</si>
  <si>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</si>
  <si>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</si>
  <si>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</si>
  <si>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</si>
  <si>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</si>
  <si>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</si>
  <si>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</si>
  <si>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</si>
  <si>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</si>
  <si>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</si>
  <si>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</si>
  <si>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</si>
  <si>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</si>
  <si>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</si>
  <si>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</si>
  <si>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</si>
  <si>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</si>
  <si>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</si>
  <si>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</si>
  <si>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</si>
  <si>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</si>
  <si>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</si>
  <si>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</si>
  <si>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</si>
  <si>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</si>
  <si>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</si>
  <si>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</si>
  <si>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</si>
  <si>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</si>
  <si>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</si>
  <si>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</si>
  <si>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</si>
  <si>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</si>
  <si>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</si>
  <si>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</si>
  <si>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</si>
  <si>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</si>
  <si>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</si>
  <si>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</si>
  <si>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</si>
  <si>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</si>
  <si>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</si>
  <si>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</si>
  <si>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</si>
  <si>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</si>
  <si>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</si>
  <si>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</si>
  <si>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</si>
  <si>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</si>
  <si>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</si>
  <si>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</si>
  <si>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</si>
  <si>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</si>
  <si>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</si>
  <si>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</si>
  <si>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</si>
  <si>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</si>
  <si>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</si>
  <si>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</si>
  <si>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</si>
  <si>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</si>
  <si>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</si>
  <si>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</si>
  <si>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</si>
  <si>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</si>
  <si>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</si>
  <si>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</si>
  <si>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</si>
  <si>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</si>
  <si>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</si>
  <si>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</si>
  <si>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</si>
  <si>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</si>
  <si>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</si>
  <si>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</si>
  <si>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</si>
  <si>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</si>
  <si>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</si>
  <si>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</si>
  <si>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</si>
  <si>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</si>
  <si>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</si>
  <si>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</si>
  <si>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</si>
  <si>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</si>
  <si>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</si>
  <si>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</si>
  <si>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</si>
  <si>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</si>
  <si>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</si>
  <si>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</si>
  <si>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</si>
  <si>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</si>
  <si>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</si>
  <si>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</si>
  <si>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</si>
  <si>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</si>
  <si>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</si>
  <si>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</si>
  <si>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</si>
  <si>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</si>
  <si>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</si>
  <si>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</si>
  <si>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</si>
  <si>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</si>
  <si>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</si>
  <si>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</si>
  <si>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</si>
  <si>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</si>
  <si>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</si>
  <si>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</si>
  <si>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</si>
  <si>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</si>
  <si>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</si>
  <si>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</si>
  <si>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</si>
  <si>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</si>
  <si>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</si>
  <si>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</si>
  <si>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</si>
  <si>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</si>
  <si>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</si>
  <si>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</si>
  <si>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</si>
  <si>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</si>
  <si>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</si>
  <si>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</si>
  <si>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</si>
  <si>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</si>
  <si>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</si>
  <si>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</si>
  <si>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</si>
  <si>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</si>
  <si>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</si>
  <si>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</si>
  <si>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</si>
  <si>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</si>
  <si>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</si>
  <si>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</si>
  <si>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</si>
  <si>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</si>
  <si>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</si>
  <si>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</si>
  <si>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</si>
  <si>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</si>
  <si>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</si>
  <si>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</si>
  <si>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</si>
  <si>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</si>
  <si>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</si>
  <si>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</si>
  <si>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</si>
  <si>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</si>
  <si>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</si>
  <si>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</si>
  <si>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</si>
  <si>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</si>
  <si>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</si>
  <si>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</si>
  <si>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</si>
  <si>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</si>
  <si>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</si>
  <si>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</si>
  <si>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</si>
  <si>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</si>
  <si>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</si>
  <si>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</si>
  <si>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</si>
  <si>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</si>
  <si>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</si>
  <si>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</si>
  <si>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</si>
  <si>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</si>
  <si>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</si>
  <si>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</si>
  <si>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</si>
  <si>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</si>
  <si>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</si>
  <si>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</si>
  <si>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</si>
  <si>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</si>
  <si>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</si>
  <si>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</si>
  <si>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</si>
  <si>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</si>
  <si>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</si>
  <si>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</si>
  <si>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</si>
  <si>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</si>
  <si>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</si>
  <si>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</si>
  <si>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</si>
  <si>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</si>
  <si>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</si>
  <si>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</si>
  <si>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</si>
  <si>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</si>
  <si>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</si>
  <si>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</si>
  <si>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</si>
  <si>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</si>
  <si>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</si>
  <si>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</si>
  <si>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</si>
  <si>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</si>
  <si>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</si>
  <si>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</si>
  <si>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</si>
  <si>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</si>
  <si>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</si>
  <si>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</si>
  <si>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</si>
  <si>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</si>
  <si>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</si>
  <si>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</si>
  <si>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</si>
  <si>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</si>
  <si>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</si>
  <si>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</si>
  <si>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</si>
  <si>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</si>
  <si>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</si>
  <si>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</si>
  <si>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</si>
  <si>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</si>
  <si>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</si>
  <si>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</si>
  <si>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</si>
  <si>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</si>
  <si>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</si>
  <si>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</si>
  <si>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</si>
  <si>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</si>
  <si>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</si>
  <si>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</si>
  <si>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</si>
  <si>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</si>
  <si>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</si>
  <si>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</si>
  <si>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</si>
  <si>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</si>
  <si>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</si>
  <si>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</si>
  <si>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</si>
  <si>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</si>
  <si>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</si>
  <si>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</si>
  <si>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</si>
  <si>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</si>
  <si>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</si>
  <si>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</si>
  <si>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</si>
  <si>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</si>
  <si>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</si>
  <si>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</si>
  <si>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</si>
  <si>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</si>
  <si>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</si>
  <si>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</si>
  <si>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</si>
  <si>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</si>
  <si>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</si>
  <si>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</si>
  <si>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</si>
  <si>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</si>
  <si>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</si>
  <si>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</si>
  <si>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</si>
  <si>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</si>
  <si>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</si>
  <si>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</si>
  <si>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</si>
  <si>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</si>
  <si>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</si>
  <si>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</si>
  <si>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</si>
  <si>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</si>
  <si>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</si>
  <si>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</si>
  <si>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</si>
  <si>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</si>
  <si>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</si>
  <si>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</si>
  <si>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</si>
  <si>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</si>
  <si>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</si>
  <si>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</si>
  <si>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</si>
  <si>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</si>
  <si>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</si>
  <si>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</si>
  <si>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</si>
  <si>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</si>
  <si>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</si>
  <si>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</si>
  <si>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</si>
  <si>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</si>
  <si>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</si>
  <si>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</si>
  <si>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</si>
  <si>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</si>
  <si>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</si>
  <si>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</si>
  <si>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</si>
  <si>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</si>
  <si>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</si>
  <si>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</si>
  <si>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</si>
  <si>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</si>
  <si>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</si>
  <si>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</si>
  <si>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</si>
  <si>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</si>
  <si>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</si>
  <si>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</si>
  <si>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</si>
  <si>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</si>
  <si>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</si>
  <si>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</si>
  <si>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</si>
  <si>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</si>
  <si>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</si>
  <si>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</si>
  <si>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</si>
  <si>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</si>
  <si>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</si>
  <si>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</si>
  <si>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</si>
  <si>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</si>
  <si>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</si>
  <si>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</si>
  <si>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</si>
  <si>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</si>
  <si>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</si>
  <si>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</si>
  <si>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</si>
  <si>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</si>
  <si>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</si>
  <si>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</si>
  <si>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</si>
  <si>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</si>
  <si>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</si>
  <si>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</si>
  <si>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</si>
  <si>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</si>
  <si>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</si>
  <si>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</si>
  <si>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</si>
  <si>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</si>
  <si>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</si>
  <si>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</si>
  <si>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</si>
  <si>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</si>
  <si>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</si>
  <si>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</si>
  <si>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</si>
  <si>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</si>
  <si>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</si>
  <si>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</si>
  <si>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</si>
  <si>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</si>
  <si>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</si>
  <si>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</si>
  <si>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</si>
  <si>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</si>
  <si>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</si>
  <si>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</si>
  <si>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</si>
  <si>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</si>
  <si>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</si>
  <si>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</si>
  <si>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</si>
  <si>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</si>
  <si>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</si>
  <si>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</si>
  <si>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</si>
  <si>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</si>
  <si>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</si>
  <si>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</si>
  <si>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</si>
  <si>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</si>
  <si>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</si>
  <si>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</si>
  <si>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</si>
  <si>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</si>
  <si>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</si>
  <si>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</si>
  <si>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</si>
  <si>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</si>
  <si>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</si>
  <si>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</si>
  <si>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</si>
  <si>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</si>
  <si>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</si>
  <si>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</si>
  <si>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</si>
  <si>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</si>
  <si>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</si>
  <si>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</si>
  <si>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</si>
  <si>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</si>
  <si>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</si>
  <si>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</si>
  <si>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</si>
  <si>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</si>
  <si>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</si>
  <si>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</si>
  <si>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</si>
  <si>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</si>
  <si>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</si>
  <si>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</si>
  <si>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</si>
  <si>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</si>
  <si>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</si>
  <si>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</si>
  <si>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</si>
  <si>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</si>
  <si>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</si>
  <si>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</si>
  <si>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</si>
  <si>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</si>
  <si>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</si>
  <si>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</si>
  <si>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</si>
  <si>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</si>
  <si>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</si>
  <si>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</si>
  <si>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</si>
  <si>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</si>
  <si>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</si>
  <si>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</si>
  <si>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</si>
  <si>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</si>
  <si>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</si>
  <si>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</si>
  <si>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</si>
  <si>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</si>
  <si>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</si>
  <si>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</si>
  <si>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</si>
  <si>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</si>
  <si>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</si>
  <si>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</si>
  <si>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</si>
  <si>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</si>
  <si>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</si>
  <si>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</si>
  <si>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</si>
  <si>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</si>
  <si>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</si>
  <si>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</si>
  <si>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</si>
  <si>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</si>
  <si>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</si>
  <si>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</si>
  <si>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</si>
  <si>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</si>
  <si>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</si>
  <si>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</si>
  <si>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</si>
  <si>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</si>
  <si>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</si>
  <si>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</si>
  <si>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</si>
  <si>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</si>
  <si>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</si>
  <si>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</si>
  <si>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</si>
  <si>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</si>
  <si>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</si>
  <si>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</si>
  <si>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</si>
  <si>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</si>
  <si>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</si>
  <si>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</si>
  <si>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</si>
  <si>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</si>
  <si>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</si>
  <si>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</si>
  <si>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</si>
  <si>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</si>
  <si>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</si>
  <si>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</si>
  <si>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</si>
  <si>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</si>
  <si>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</si>
  <si>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</si>
  <si>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</si>
  <si>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</si>
  <si>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</si>
  <si>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</si>
  <si>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</si>
  <si>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</si>
  <si>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</si>
  <si>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</si>
  <si>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</si>
  <si>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</si>
  <si>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</si>
  <si>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</si>
  <si>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</si>
  <si>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</si>
  <si>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</si>
  <si>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</si>
  <si>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</si>
  <si>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</si>
  <si>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</si>
  <si>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</si>
  <si>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</si>
  <si>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</si>
  <si>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</si>
  <si>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</si>
  <si>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</si>
  <si>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</si>
  <si>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</si>
  <si>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</si>
  <si>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</si>
  <si>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</si>
  <si>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</si>
  <si>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</si>
  <si>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</si>
  <si>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</si>
  <si>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</si>
  <si>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</si>
  <si>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</si>
  <si>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</si>
  <si>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</si>
  <si>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</si>
  <si>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</si>
  <si>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</si>
  <si>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</si>
  <si>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</si>
  <si>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</si>
  <si>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</si>
  <si>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</si>
  <si>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</si>
  <si>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</si>
  <si>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</si>
  <si>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</si>
  <si>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</si>
  <si>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</si>
  <si>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</si>
  <si>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</si>
  <si>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</si>
  <si>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</si>
  <si>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</si>
  <si>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</si>
  <si>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</si>
  <si>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</si>
  <si>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</si>
  <si>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</si>
  <si>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</si>
  <si>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</si>
  <si>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</si>
  <si>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</si>
  <si>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</si>
  <si>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</si>
  <si>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</si>
  <si>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</si>
  <si>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</si>
  <si>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</si>
  <si>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</si>
  <si>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</si>
  <si>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</si>
  <si>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</si>
  <si>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</si>
  <si>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</si>
  <si>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</si>
  <si>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</si>
  <si>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</si>
  <si>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</si>
  <si>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</si>
  <si>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</si>
  <si>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</si>
  <si>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</si>
  <si>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</si>
  <si>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</si>
  <si>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</si>
  <si>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</si>
  <si>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</si>
  <si>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</si>
  <si>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</si>
  <si>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</si>
  <si>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</si>
  <si>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</si>
  <si>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</si>
  <si>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</si>
  <si>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</si>
  <si>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</si>
  <si>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</si>
  <si>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</si>
  <si>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</si>
  <si>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</si>
  <si>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</si>
  <si>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</si>
  <si>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</si>
  <si>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</si>
  <si>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</si>
  <si>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</si>
  <si>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</si>
  <si>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</si>
  <si>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</si>
  <si>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</si>
  <si>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</si>
  <si>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</si>
  <si>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</si>
  <si>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</si>
  <si>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</si>
  <si>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</si>
  <si>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</si>
  <si>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</si>
  <si>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</si>
  <si>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</si>
  <si>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</si>
  <si>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</si>
  <si>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</si>
  <si>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</si>
  <si>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</si>
  <si>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</si>
  <si>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</si>
  <si>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</si>
  <si>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</si>
  <si>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</si>
  <si>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</si>
  <si>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</si>
  <si>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</si>
  <si>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</si>
  <si>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</si>
  <si>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</si>
  <si>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</si>
  <si>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</si>
  <si>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</si>
  <si>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</si>
  <si>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</si>
  <si>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</si>
  <si>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</si>
  <si>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</si>
  <si>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</si>
  <si>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</si>
  <si>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</si>
  <si>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</si>
  <si>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</si>
  <si>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</si>
  <si>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</si>
  <si>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</si>
  <si>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</si>
  <si>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</si>
  <si>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</si>
  <si>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</si>
  <si>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</si>
  <si>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</si>
  <si>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</si>
  <si>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</si>
  <si>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</si>
  <si>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</si>
  <si>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</si>
  <si>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</si>
  <si>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</si>
  <si>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</si>
  <si>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</si>
  <si>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</si>
  <si>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</si>
  <si>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</si>
  <si>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</si>
  <si>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</si>
  <si>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</si>
  <si>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</si>
  <si>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</si>
  <si>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</si>
  <si>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</si>
  <si>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</si>
  <si>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</si>
  <si>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</si>
  <si>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</si>
  <si>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</si>
  <si>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</si>
  <si>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</si>
  <si>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</si>
  <si>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</si>
  <si>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</si>
  <si>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</si>
  <si>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</si>
  <si>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</si>
  <si>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</si>
  <si>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</si>
  <si>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</si>
  <si>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</si>
  <si>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</si>
  <si>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</si>
  <si>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</si>
  <si>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</si>
  <si>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</si>
  <si>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</si>
  <si>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</si>
  <si>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</si>
  <si>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</si>
  <si>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</si>
  <si>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</si>
  <si>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</si>
  <si>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</si>
  <si>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</si>
  <si>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</si>
  <si>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</si>
  <si>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</si>
  <si>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</si>
  <si>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</si>
  <si>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</si>
  <si>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</si>
  <si>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</si>
  <si>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</si>
  <si>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</si>
  <si>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</si>
  <si>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</si>
  <si>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</si>
  <si>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</si>
  <si>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</si>
  <si>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</si>
  <si>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</si>
  <si>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</si>
  <si>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</si>
  <si>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</si>
  <si>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</si>
  <si>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</si>
  <si>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</si>
  <si>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</si>
  <si>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</si>
  <si>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</si>
  <si>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</si>
  <si>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</si>
  <si>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</si>
  <si>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</si>
  <si>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</si>
  <si>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</si>
  <si>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</si>
  <si>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</si>
  <si>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</si>
  <si>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</si>
  <si>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</si>
  <si>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</si>
  <si>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</si>
  <si>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</si>
  <si>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</si>
  <si>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</si>
  <si>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</si>
  <si>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</si>
  <si>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</si>
  <si>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</si>
  <si>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</si>
  <si>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</si>
  <si>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</si>
  <si>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</si>
  <si>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</si>
  <si>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</si>
  <si>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</si>
  <si>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</si>
  <si>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</si>
  <si>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</si>
  <si>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</si>
  <si>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</si>
  <si>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</si>
  <si>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</si>
  <si>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</si>
  <si>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</si>
  <si>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</si>
  <si>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</si>
  <si>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</si>
  <si>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</si>
  <si>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</si>
  <si>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</si>
  <si>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</si>
  <si>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</si>
  <si>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</si>
  <si>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</si>
  <si>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</si>
  <si>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</si>
  <si>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</si>
  <si>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</si>
  <si>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</si>
  <si>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</si>
  <si>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</si>
  <si>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</si>
  <si>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</si>
  <si>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</si>
  <si>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</si>
  <si>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</si>
  <si>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</si>
  <si>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</si>
  <si>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</si>
  <si>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</si>
  <si>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</si>
  <si>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</si>
  <si>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</si>
  <si>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</si>
  <si>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</si>
  <si>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</si>
  <si>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</si>
  <si>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</si>
  <si>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</si>
  <si>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</si>
  <si>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</si>
  <si>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</si>
  <si>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</si>
  <si>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</si>
  <si>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</si>
  <si>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</si>
  <si>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</si>
  <si>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</si>
  <si>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</si>
  <si>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</si>
  <si>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</si>
  <si>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</si>
  <si>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</si>
  <si>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</si>
  <si>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</si>
  <si>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</si>
  <si>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</si>
  <si>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</si>
  <si>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</si>
  <si>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</si>
  <si>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</si>
  <si>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</si>
  <si>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</si>
  <si>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</si>
  <si>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</si>
  <si>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</si>
  <si>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</si>
  <si>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</si>
  <si>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</si>
  <si>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</si>
  <si>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</si>
  <si>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</si>
  <si>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</si>
  <si>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</si>
  <si>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</si>
  <si>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</si>
  <si>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</si>
  <si>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</si>
  <si>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</si>
  <si>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</si>
  <si>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</si>
  <si>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</si>
  <si>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</si>
  <si>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</si>
  <si>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</si>
  <si>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</si>
  <si>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</si>
  <si>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</si>
  <si>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</si>
  <si>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</si>
  <si>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</si>
  <si>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</si>
  <si>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</si>
  <si>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</si>
  <si>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</si>
  <si>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</si>
  <si>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</si>
  <si>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</si>
  <si>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</si>
  <si>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</si>
  <si>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</si>
  <si>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</si>
  <si>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</si>
  <si>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</si>
  <si>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</si>
  <si>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</si>
  <si>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</si>
  <si>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</si>
  <si>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</si>
  <si>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</si>
  <si>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</si>
  <si>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</si>
  <si>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</si>
  <si>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</si>
  <si>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</si>
  <si>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</si>
  <si>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</si>
  <si>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</si>
  <si>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</si>
  <si>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</si>
  <si>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</si>
  <si>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</si>
  <si>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</si>
  <si>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</si>
  <si>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</si>
  <si>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</si>
  <si>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</si>
  <si>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</si>
  <si>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</si>
  <si>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</si>
  <si>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</si>
  <si>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</si>
  <si>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</si>
  <si>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</si>
  <si>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</si>
  <si>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</si>
  <si>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</si>
  <si>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</si>
  <si>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</si>
  <si>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</si>
  <si>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</si>
  <si>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</si>
  <si>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</si>
  <si>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</si>
  <si>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</si>
  <si>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</si>
  <si>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</si>
  <si>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</si>
  <si>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</si>
  <si>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</si>
  <si>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</si>
  <si>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</si>
  <si>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</si>
  <si>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</si>
  <si>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</si>
  <si>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</si>
  <si>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</si>
  <si>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</si>
  <si>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</si>
  <si>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</si>
  <si>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</si>
  <si>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</si>
  <si>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</si>
  <si>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</si>
  <si>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</si>
  <si>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</si>
  <si>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</si>
  <si>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</si>
  <si>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</si>
  <si>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</si>
  <si>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</si>
  <si>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</si>
  <si>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</si>
  <si>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</si>
  <si>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</si>
  <si>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</si>
  <si>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</si>
  <si>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</si>
  <si>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</si>
  <si>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</si>
  <si>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</si>
  <si>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</si>
  <si>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</si>
  <si>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</si>
  <si>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</si>
  <si>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</si>
  <si>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</si>
  <si>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</si>
  <si>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</si>
  <si>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</si>
  <si>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</si>
  <si>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</si>
  <si>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</si>
  <si>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</si>
  <si>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</si>
  <si>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</si>
  <si>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</si>
  <si>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</si>
  <si>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</si>
  <si>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</si>
  <si>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</si>
  <si>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</si>
  <si>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</si>
  <si>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</si>
  <si>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</si>
  <si>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</si>
  <si>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</si>
  <si>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</si>
  <si>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</si>
  <si>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</si>
  <si>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</si>
  <si>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</si>
  <si>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</si>
  <si>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</si>
  <si>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</si>
  <si>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</si>
  <si>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</si>
  <si>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</si>
  <si>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</si>
  <si>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</si>
  <si>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</si>
  <si>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</si>
  <si>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</si>
  <si>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</si>
  <si>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</si>
  <si>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</si>
  <si>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</si>
  <si>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</si>
  <si>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</si>
  <si>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</si>
  <si>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</si>
  <si>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</si>
  <si>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</si>
  <si>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</si>
  <si>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</si>
  <si>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</si>
  <si>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</si>
  <si>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</si>
  <si>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</si>
  <si>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</si>
  <si>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</si>
  <si>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</si>
  <si>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</si>
  <si>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</si>
  <si>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</si>
  <si>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</si>
  <si>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</si>
  <si>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</si>
  <si>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</si>
  <si>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</si>
  <si>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</si>
  <si>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</si>
  <si>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</si>
  <si>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</si>
  <si>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</si>
  <si>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</si>
  <si>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</si>
  <si>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</si>
  <si>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</si>
  <si>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</si>
  <si>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</si>
  <si>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</si>
  <si>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</si>
  <si>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</si>
  <si>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</si>
  <si>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</si>
  <si>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</si>
  <si>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</si>
  <si>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</si>
  <si>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</si>
  <si>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</si>
  <si>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</si>
  <si>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</si>
  <si>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</si>
  <si>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</si>
  <si>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</si>
  <si>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</si>
  <si>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</si>
  <si>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</si>
  <si>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</si>
  <si>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</si>
  <si>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</si>
  <si>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</si>
  <si>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</si>
  <si>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</si>
  <si>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</si>
  <si>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</si>
  <si>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</si>
  <si>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</si>
  <si>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</si>
  <si>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</si>
  <si>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</si>
  <si>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</si>
  <si>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</si>
  <si>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</si>
  <si>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</si>
  <si>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</si>
  <si>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</si>
  <si>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</si>
  <si>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</si>
  <si>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</si>
  <si>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</si>
  <si>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</si>
  <si>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</si>
  <si>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</si>
  <si>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</si>
  <si>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</si>
  <si>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</si>
  <si>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</si>
  <si>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</si>
  <si>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</si>
  <si>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</si>
  <si>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</si>
  <si>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</si>
  <si>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</si>
  <si>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</si>
  <si>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</si>
  <si>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</si>
  <si>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</si>
  <si>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</si>
  <si>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</si>
  <si>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</si>
  <si>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</si>
  <si>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</si>
  <si>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</si>
  <si>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</si>
  <si>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</si>
  <si>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</si>
  <si>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</si>
  <si>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</si>
  <si>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</si>
  <si>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</si>
  <si>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</si>
  <si>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</si>
  <si>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</si>
  <si>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</si>
  <si>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</si>
  <si>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</si>
  <si>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</si>
  <si>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</si>
  <si>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</si>
  <si>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</si>
  <si>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</si>
  <si>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</si>
  <si>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</si>
  <si>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</si>
  <si>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</si>
  <si>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</si>
  <si>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</si>
  <si>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</si>
  <si>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</si>
  <si>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</si>
  <si>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</si>
  <si>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</si>
  <si>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</si>
  <si>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</si>
  <si>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</si>
  <si>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</si>
  <si>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</si>
  <si>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</si>
  <si>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</si>
  <si>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</si>
  <si>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</si>
  <si>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</si>
  <si>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</si>
  <si>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</si>
  <si>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</si>
  <si>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</si>
  <si>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</si>
  <si>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</si>
  <si>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</si>
  <si>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</si>
  <si>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</si>
  <si>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</si>
  <si>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</si>
  <si>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</si>
  <si>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</si>
  <si>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</si>
  <si>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</si>
  <si>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</si>
  <si>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</si>
  <si>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</si>
  <si>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</si>
  <si>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</si>
  <si>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</si>
  <si>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</si>
  <si>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</si>
  <si>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</si>
  <si>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</si>
  <si>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</si>
  <si>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</si>
  <si>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</si>
  <si>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</si>
  <si>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</si>
  <si>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</si>
  <si>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</si>
  <si>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</si>
  <si>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</si>
  <si>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</si>
  <si>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</si>
  <si>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</si>
  <si>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</si>
  <si>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</si>
  <si>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</si>
  <si>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</si>
  <si>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</si>
  <si>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</si>
  <si>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</si>
  <si>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</si>
  <si>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</si>
  <si>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</si>
  <si>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</si>
  <si>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</si>
  <si>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</si>
  <si>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</si>
  <si>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</si>
  <si>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</si>
  <si>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</si>
  <si>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</si>
  <si>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</si>
  <si>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</si>
  <si>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</si>
  <si>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</si>
  <si>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</si>
  <si>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</si>
  <si>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</si>
  <si>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</si>
  <si>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</si>
  <si>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</si>
  <si>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</si>
  <si>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</si>
  <si>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</si>
  <si>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</si>
  <si>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</si>
  <si>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</si>
  <si>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</si>
  <si>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</si>
  <si>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</si>
  <si>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</si>
  <si>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</si>
  <si>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</si>
  <si>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</si>
  <si>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</si>
  <si>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</si>
  <si>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</si>
  <si>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</si>
  <si>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</si>
  <si>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</si>
  <si>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</si>
  <si>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</si>
  <si>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</si>
  <si>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</si>
  <si>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</si>
  <si>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</si>
  <si>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</si>
  <si>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</si>
  <si>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</si>
  <si>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</si>
  <si>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</si>
  <si>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</si>
  <si>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</si>
  <si>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</si>
  <si>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</si>
  <si>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</si>
  <si>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</si>
  <si>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</si>
  <si>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</si>
  <si>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</si>
  <si>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</si>
  <si>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</si>
  <si>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</si>
  <si>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</si>
  <si>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</si>
  <si>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</si>
  <si>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</si>
  <si>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</si>
  <si>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</si>
  <si>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</si>
  <si>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</si>
  <si>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</si>
  <si>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</si>
  <si>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</si>
  <si>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</si>
  <si>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</si>
  <si>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</si>
  <si>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</si>
  <si>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</si>
  <si>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</si>
  <si>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</si>
  <si>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</si>
  <si>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</si>
  <si>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</si>
  <si>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</si>
  <si>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</si>
  <si>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</si>
  <si>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</si>
  <si>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</si>
  <si>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</si>
  <si>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</si>
  <si>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</si>
  <si>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</si>
  <si>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</si>
  <si>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</si>
  <si>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</si>
  <si>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</si>
  <si>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</si>
  <si>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</si>
  <si>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</si>
  <si>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</si>
  <si>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</si>
  <si>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</si>
  <si>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</si>
  <si>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</si>
  <si>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</si>
  <si>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</si>
  <si>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</si>
  <si>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</si>
  <si>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</si>
  <si>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</si>
  <si>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</si>
  <si>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</si>
  <si>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</si>
  <si>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</si>
  <si>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</si>
  <si>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</si>
  <si>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</si>
  <si>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</si>
  <si>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</si>
  <si>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</si>
  <si>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</si>
  <si>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</si>
  <si>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</si>
  <si>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</si>
  <si>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</si>
  <si>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</si>
  <si>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</si>
  <si>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</si>
  <si>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</si>
  <si>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</si>
  <si>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</si>
  <si>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</si>
  <si>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</si>
  <si>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</si>
  <si>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</si>
  <si>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</si>
  <si>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</si>
  <si>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</si>
  <si>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</si>
  <si>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</si>
  <si>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</si>
  <si>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</si>
  <si>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</si>
  <si>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</si>
  <si>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</si>
  <si>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</si>
  <si>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</si>
  <si>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</si>
  <si>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</si>
  <si>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</si>
  <si>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</si>
  <si>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</si>
  <si>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</si>
  <si>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</si>
  <si>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</si>
  <si>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</si>
  <si>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</si>
  <si>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</si>
  <si>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</si>
  <si>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</si>
  <si>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</si>
  <si>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</si>
  <si>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</si>
  <si>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</si>
  <si>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</si>
  <si>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</si>
  <si>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</si>
  <si>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</si>
  <si>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</si>
  <si>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</si>
  <si>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</si>
  <si>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</si>
  <si>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</si>
  <si>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</si>
  <si>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</si>
  <si>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</si>
  <si>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</si>
  <si>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</si>
  <si>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</si>
  <si>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</si>
  <si>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</si>
  <si>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</si>
  <si>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</si>
  <si>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</si>
  <si>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</si>
  <si>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</si>
  <si>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</si>
  <si>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</si>
  <si>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</si>
  <si>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</si>
  <si>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</si>
  <si>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</si>
  <si>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</si>
  <si>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</si>
  <si>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</si>
  <si>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</si>
  <si>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</si>
  <si>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</si>
  <si>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</si>
  <si>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</si>
  <si>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</si>
  <si>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</si>
  <si>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</si>
  <si>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</si>
  <si>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</si>
  <si>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</si>
  <si>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</si>
  <si>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</si>
  <si>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</si>
  <si>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</si>
  <si>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</si>
  <si>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</si>
  <si>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</si>
  <si>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</si>
  <si>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</si>
  <si>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</si>
  <si>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</si>
  <si>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</si>
  <si>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</si>
  <si>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</si>
  <si>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</si>
  <si>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</si>
  <si>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</si>
  <si>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</si>
  <si>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</si>
  <si>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</si>
  <si>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</si>
  <si>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</si>
  <si>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</si>
  <si>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</si>
  <si>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</si>
  <si>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</si>
  <si>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</si>
  <si>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</si>
  <si>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</si>
  <si>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</si>
  <si>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</si>
  <si>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</si>
  <si>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</si>
  <si>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</si>
  <si>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</si>
  <si>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</si>
  <si>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</si>
  <si>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</si>
  <si>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</si>
  <si>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</si>
  <si>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</si>
  <si>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</si>
  <si>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</si>
  <si>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</si>
  <si>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</si>
  <si>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</si>
  <si>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</si>
  <si>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</si>
  <si>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</si>
  <si>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</si>
  <si>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</si>
  <si>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</si>
  <si>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</si>
  <si>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</si>
  <si>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</si>
  <si>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</si>
  <si>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</si>
  <si>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</si>
  <si>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</si>
  <si>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</si>
  <si>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</si>
  <si>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</si>
  <si>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</si>
  <si>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</si>
  <si>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</si>
  <si>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</si>
  <si>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</si>
  <si>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</si>
  <si>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</si>
  <si>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</si>
  <si>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</si>
  <si>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</si>
  <si>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</si>
  <si>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</si>
  <si>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</si>
  <si>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</si>
  <si>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</si>
  <si>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</si>
  <si>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</si>
  <si>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</si>
  <si>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</si>
  <si>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</si>
  <si>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</si>
  <si>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</si>
  <si>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</si>
  <si>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</si>
  <si>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</si>
  <si>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</si>
  <si>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</si>
  <si>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</si>
  <si>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</si>
  <si>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</si>
  <si>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</si>
  <si>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</si>
  <si>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</si>
  <si>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</si>
  <si>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</si>
  <si>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</si>
  <si>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</si>
  <si>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</si>
  <si>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</si>
  <si>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</si>
  <si>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</si>
  <si>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</si>
  <si>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</si>
  <si>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</si>
  <si>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</si>
  <si>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</si>
  <si>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</si>
  <si>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</si>
  <si>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</si>
  <si>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</si>
  <si>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</si>
  <si>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</si>
  <si>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</si>
  <si>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</si>
  <si>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</si>
  <si>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</si>
  <si>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</si>
  <si>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</si>
  <si>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</si>
  <si>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</si>
  <si>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</si>
  <si>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</si>
  <si>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</si>
  <si>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</si>
  <si>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</si>
  <si>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</si>
  <si>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</si>
  <si>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</si>
  <si>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</si>
  <si>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</si>
  <si>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</si>
  <si>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</si>
  <si>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</si>
  <si>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</si>
  <si>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</si>
  <si>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</si>
  <si>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</si>
  <si>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</si>
  <si>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</si>
  <si>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</si>
  <si>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</si>
  <si>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</si>
  <si>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</si>
  <si>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</si>
  <si>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</si>
  <si>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</si>
  <si>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</si>
  <si>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</si>
  <si>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</si>
  <si>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</si>
  <si>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</si>
  <si>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</si>
  <si>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</si>
  <si>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</si>
  <si>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</si>
  <si>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</si>
  <si>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</si>
  <si>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</si>
  <si>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</si>
  <si>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</si>
  <si>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</si>
  <si>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</si>
  <si>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</si>
  <si>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</si>
  <si>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</si>
  <si>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</si>
  <si>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</si>
  <si>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</si>
  <si>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</si>
  <si>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</si>
  <si>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</si>
  <si>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</si>
  <si>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</si>
  <si>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</si>
  <si>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</si>
  <si>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</si>
  <si>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</si>
  <si>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</si>
  <si>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</si>
  <si>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</si>
  <si>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</si>
  <si>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</si>
  <si>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</si>
  <si>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TEST1</t>
  </si>
  <si>
    <t>Test</t>
  </si>
  <si>
    <t>Test site</t>
  </si>
  <si>
    <t>Prout</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</si>
  <si>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</si>
  <si>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</si>
  <si>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</si>
  <si>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</si>
  <si>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</si>
  <si>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</si>
  <si>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</si>
  <si>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</si>
  <si>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</si>
  <si>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</si>
  <si>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</si>
  <si>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</si>
  <si>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</si>
  <si>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</si>
  <si>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</si>
  <si>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</si>
  <si>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</si>
  <si>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</si>
  <si>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</si>
  <si>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</si>
  <si>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</si>
  <si>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</si>
  <si>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</si>
  <si>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</si>
  <si>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Uc5 22</t>
  </si>
  <si>
    <t>NAWW_Lethbridge</t>
  </si>
  <si>
    <t>NAWW_Mandan</t>
  </si>
  <si>
    <t>NAWW_Tryon</t>
  </si>
  <si>
    <t>NAWW_Manhattan</t>
  </si>
  <si>
    <t>NAWW_Lubbock</t>
  </si>
  <si>
    <t>Deep Yellow Sand</t>
  </si>
  <si>
    <t>Typic Haploborolls</t>
  </si>
  <si>
    <t>Typic Argiborolls</t>
  </si>
  <si>
    <t>Typic Ustipsaments</t>
  </si>
  <si>
    <t>Cumulic Haplustolls</t>
  </si>
  <si>
    <t>Aridic Paleustolls</t>
  </si>
  <si>
    <t>14 km west of Moora</t>
  </si>
  <si>
    <t>Lethbridge</t>
  </si>
  <si>
    <t>Mandan</t>
  </si>
  <si>
    <t>Tryon</t>
  </si>
  <si>
    <t>Manhattan</t>
  </si>
  <si>
    <t>Lubbock</t>
  </si>
  <si>
    <t>USA</t>
  </si>
  <si>
    <t>AB</t>
  </si>
  <si>
    <t>ND</t>
  </si>
  <si>
    <t>NE</t>
  </si>
  <si>
    <t>KS</t>
  </si>
  <si>
    <t>TX</t>
  </si>
  <si>
    <t>Lethbridge1988</t>
  </si>
  <si>
    <t>Mandan1988</t>
  </si>
  <si>
    <t>Tryon1988</t>
  </si>
  <si>
    <t>Manhattan1988</t>
  </si>
  <si>
    <t>Lubbock1988</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</si>
  <si>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</si>
  <si>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</si>
  <si>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</si>
  <si>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</si>
  <si>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</si>
  <si>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</si>
  <si>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</si>
  <si>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</si>
  <si>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</si>
  <si>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</si>
  <si>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</si>
  <si>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</si>
  <si>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</si>
  <si>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</si>
  <si>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</si>
  <si>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</si>
  <si>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</si>
  <si>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</si>
  <si>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</si>
  <si>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</si>
  <si>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</si>
  <si>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</si>
  <si>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</si>
  <si>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</si>
  <si>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</si>
  <si>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</si>
  <si>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</si>
  <si>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</si>
  <si>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</si>
  <si>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</si>
  <si>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</si>
  <si>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</si>
  <si>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</si>
  <si>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</si>
  <si>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</si>
  <si>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</si>
  <si>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</si>
  <si>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</si>
  <si>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</si>
  <si>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</si>
  <si>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</si>
  <si>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</si>
  <si>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</si>
  <si>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</si>
  <si>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</si>
  <si>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</si>
  <si>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</si>
  <si>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</si>
  <si>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</si>
  <si>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</si>
  <si>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</si>
  <si>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</si>
  <si>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</si>
  <si>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</si>
  <si>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</si>
  <si>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</si>
  <si>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</si>
  <si>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</si>
  <si>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</si>
  <si>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</si>
  <si>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</si>
  <si>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</si>
  <si>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</si>
  <si>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</si>
  <si>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</si>
  <si>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</si>
  <si>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</si>
  <si>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</si>
  <si>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</si>
  <si>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</si>
  <si>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</si>
  <si>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</si>
  <si>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</si>
  <si>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</si>
  <si>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</si>
  <si>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</si>
  <si>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</si>
  <si>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</si>
  <si>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</si>
  <si>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</si>
  <si>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</si>
  <si>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</si>
  <si>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</si>
  <si>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</si>
  <si>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Winter wheat response to water and nitrogen in the north american great plains*</t>
  </si>
  <si>
    <t>Victoria</t>
  </si>
  <si>
    <t>Horsham</t>
  </si>
  <si>
    <t>Lupinus angustifolius</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</si>
  <si>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</si>
  <si>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</si>
  <si>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</si>
  <si>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</si>
  <si>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</si>
  <si>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</si>
  <si>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</si>
  <si>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</si>
  <si>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</si>
  <si>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</si>
  <si>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</si>
  <si>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Triesdorf varietal nitrogen trial</t>
  </si>
  <si>
    <t>DC</t>
  </si>
  <si>
    <t>duplicate id, from ICASA MULCH_ADD subsection</t>
  </si>
  <si>
    <t>SPFACE1501</t>
  </si>
  <si>
    <t>FACE2015</t>
  </si>
  <si>
    <t>Shoukat_2024_method</t>
  </si>
  <si>
    <t>nitrogen</t>
  </si>
  <si>
    <t>Shoukat_2024_method_soil</t>
  </si>
  <si>
    <t>Zhouzhou Experimental Station of China Agricultural University</t>
  </si>
  <si>
    <t>Hebei</t>
  </si>
  <si>
    <t>Baoding</t>
  </si>
  <si>
    <t>Shoukat_2024_method_weather</t>
  </si>
  <si>
    <t>China Agricultural University, Baoding, Heibei, China</t>
  </si>
  <si>
    <t xml:space="preserve">USDA </t>
  </si>
  <si>
    <t>Zhouzhou Experimental Station</t>
  </si>
  <si>
    <t>randomized complete block design (RCBD) with three repetitions</t>
  </si>
  <si>
    <t>Nongda 212</t>
  </si>
  <si>
    <t>irrigation_note</t>
  </si>
  <si>
    <t>overwintering</t>
  </si>
  <si>
    <t>regreening</t>
  </si>
  <si>
    <t>early jointing</t>
  </si>
  <si>
    <t>late jointing</t>
  </si>
  <si>
    <t>heading</t>
  </si>
  <si>
    <t>anthesis</t>
  </si>
  <si>
    <t>early filling</t>
  </si>
  <si>
    <t>late filling</t>
  </si>
  <si>
    <t>irrigation in growing season 2020-2021</t>
  </si>
  <si>
    <t>irrigation in growing season 2021-2022</t>
  </si>
  <si>
    <t>N54_2020_2021</t>
  </si>
  <si>
    <t>N54_2021_2022</t>
  </si>
  <si>
    <t>N121_2020_2021</t>
  </si>
  <si>
    <t>N121_2021_2022</t>
  </si>
  <si>
    <t>N187_2020_2021</t>
  </si>
  <si>
    <t>N187_2021_2022</t>
  </si>
  <si>
    <t>N254_2020_2021</t>
  </si>
  <si>
    <t>N254_2021_2022</t>
  </si>
  <si>
    <t>N321_2020_2021</t>
  </si>
  <si>
    <t>N321_2021_2022</t>
  </si>
  <si>
    <t>Basal</t>
  </si>
  <si>
    <t>Regreening</t>
  </si>
  <si>
    <t>Jointing</t>
  </si>
  <si>
    <t>Anthesis</t>
  </si>
  <si>
    <t>harvest for 2020_2021</t>
  </si>
  <si>
    <t>harvest for 2021_2022</t>
  </si>
  <si>
    <t>2020_2021_N54</t>
  </si>
  <si>
    <t>2021_2022_N54</t>
  </si>
  <si>
    <t>1 | Nongda 212</t>
  </si>
  <si>
    <t>Rainfed + Irrig_2020_2021</t>
  </si>
  <si>
    <t>Rainfed + Irrig_2021_2022</t>
  </si>
  <si>
    <t>1 | Rainfed + Irrig_2020_2021</t>
  </si>
  <si>
    <t>2 | Rainfed + Irrig_2021_2022</t>
  </si>
  <si>
    <t>1 | N54_2020_2021</t>
  </si>
  <si>
    <t>2 | N54_2021_2022</t>
  </si>
  <si>
    <t>2020_2021_N121</t>
  </si>
  <si>
    <t>2020_2021_N187</t>
  </si>
  <si>
    <t>2021_2022_N121</t>
  </si>
  <si>
    <t>2021_2022_N187</t>
  </si>
  <si>
    <t>2020_2021_N254</t>
  </si>
  <si>
    <t>2021_2022_N254</t>
  </si>
  <si>
    <t>2020_2021_N321</t>
  </si>
  <si>
    <t>2021_2022_N321</t>
  </si>
  <si>
    <t>3 | N121_2020_2021</t>
  </si>
  <si>
    <t>4 | N121_2021_2022</t>
  </si>
  <si>
    <t>5 | N187_2020_2021</t>
  </si>
  <si>
    <t>6 | N187_2021_2022</t>
  </si>
  <si>
    <t>7 | N254_2020_2021</t>
  </si>
  <si>
    <t>8 | N254_2021_2022</t>
  </si>
  <si>
    <t>9 | N321_2020_2021</t>
  </si>
  <si>
    <t>Weather note</t>
  </si>
  <si>
    <t>The weather data, which includes the maximum temperature, minimum temperature, and precipitation, were gathered within a 100-m radius of the measurement site usin a HOBO U30 automated weather station manufactured by Onset Computer Co., located in Massachusetts, USA.</t>
  </si>
  <si>
    <t>Hunsaker_1996_method</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</si>
  <si>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</si>
  <si>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</si>
  <si>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</si>
  <si>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</si>
  <si>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</si>
  <si>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</si>
  <si>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</si>
  <si>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</si>
  <si>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The Unibersity of Arizona, Maricopa Agricultural Central, in central Arizona</t>
  </si>
  <si>
    <t>Arizona University</t>
  </si>
  <si>
    <t>strip-split-plot (G. V. Richardson, personal communication, 1994), with two levels of the main treatment, CO2 concetration, replicated four times</t>
  </si>
  <si>
    <t>Triticum aestivum L., cv. Yecora Rojo</t>
  </si>
  <si>
    <t>Hard red spring wheat</t>
  </si>
  <si>
    <t>winter trial in 2020_2021 growing season</t>
  </si>
  <si>
    <t>winter trial in 2021_2022 growing season</t>
  </si>
  <si>
    <t>Rainfed+Irrigated_1992_1993_WET</t>
  </si>
  <si>
    <t>Rainfed+Irrigated_1992_1993_Dry</t>
  </si>
  <si>
    <t>Rainfed+Irrigated_1993_1994_WET</t>
  </si>
  <si>
    <t>Rainfed+Irrigated_1994_1995_Dry</t>
  </si>
  <si>
    <t>irrigation in 1992_1993_WET</t>
  </si>
  <si>
    <t>irrigation in 1992_1993_Dry</t>
  </si>
  <si>
    <t>irrigation in 1993_1994_WET</t>
  </si>
  <si>
    <t>irrigation in 1994_1995_Dry</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</si>
  <si>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</si>
  <si>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</si>
  <si>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</si>
  <si>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</si>
  <si>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N+P_1992_1993</t>
  </si>
  <si>
    <t>N+P_1993_1994</t>
  </si>
  <si>
    <t>Plant nurtients were managed according to recommendations of The University of Arizona Cooperative Extension Service and research staff(Pinter et al.1995).</t>
  </si>
  <si>
    <t>harvest for 1992_1993</t>
  </si>
  <si>
    <t>harvest for 1993_1994</t>
  </si>
  <si>
    <t>machine harvesting 20 m^ of undisturbed areas within each subplot</t>
  </si>
  <si>
    <t>25/05/1993 to 27/05/1993</t>
  </si>
  <si>
    <t>1 | Triticum aestivum L., cv. Yecora Rojo</t>
  </si>
  <si>
    <t>07/12/1993 to 08/12/1993</t>
  </si>
  <si>
    <t>1 | Rainfed+Irrigated_1992_1993_WET</t>
  </si>
  <si>
    <t>Hunsaker_1996_method_soil</t>
  </si>
  <si>
    <t>1 | N+P_1992_1993</t>
  </si>
  <si>
    <t>10 | N321_2021_2022</t>
  </si>
  <si>
    <t>Hunsaker_1996_method_weather</t>
  </si>
  <si>
    <t>irrigation_1992_1993_WET</t>
  </si>
  <si>
    <t xml:space="preserve">2 | </t>
  </si>
  <si>
    <t xml:space="preserve">3 | </t>
  </si>
  <si>
    <t xml:space="preserve">4 | </t>
  </si>
  <si>
    <t xml:space="preserve">5 | </t>
  </si>
  <si>
    <t xml:space="preserve">6 | </t>
  </si>
  <si>
    <t xml:space="preserve">7 | </t>
  </si>
  <si>
    <t xml:space="preserve">8 | </t>
  </si>
  <si>
    <t>1 | winter trial in 2020_2021 growing season</t>
  </si>
  <si>
    <t>2 | winter trial in 2021_2022 growing season</t>
  </si>
  <si>
    <t>irrigation_1992_1993_DRY</t>
  </si>
  <si>
    <t>2 | Rainfed+Irrigated_1992_1993_Dry</t>
  </si>
  <si>
    <t>irrigation_1993_1994_WET</t>
  </si>
  <si>
    <t>irrigation_1993_1994_DRY</t>
  </si>
  <si>
    <t>3 | Rainfed+Irrigated_1993_1994_WET</t>
  </si>
  <si>
    <t>4 | Rainfed+Irrigated_1994_1995_Dry</t>
  </si>
  <si>
    <t>2 | N+P_1993_1994</t>
  </si>
  <si>
    <t>Bustos-Korts_2013_method</t>
  </si>
  <si>
    <t>Experiment station of the Universidad Austral de Chile in Valdivia</t>
  </si>
  <si>
    <t>plant densities with cultivars</t>
  </si>
  <si>
    <t>Bustos-Korts_2013_method_soil</t>
  </si>
  <si>
    <t>Bustos-Korts_2013_method_weather</t>
  </si>
  <si>
    <t>experimental station of the Universidad Austral de Chile</t>
  </si>
  <si>
    <t>Valdivoa</t>
  </si>
  <si>
    <t>The Universidad Austral de Chile in Valdivia</t>
  </si>
  <si>
    <t>Universtiy experiment station</t>
  </si>
  <si>
    <t>soil_note</t>
  </si>
  <si>
    <t>Typic Hapludand soil</t>
  </si>
  <si>
    <t>experimental station of the Universidad Austral de Chile in Valdivia</t>
  </si>
  <si>
    <t>Valdivia</t>
  </si>
  <si>
    <t>Exp.1 was set in a randomized complete block. Each block concissted of a continuous plot where every genetype was sown in three rows of 1.5m long. In Exp.2 the design corresponded to a spilt-plot arragement with three replications. Plots of conventional density were 1.35m wide and 2.0m long and the ones of low density were squared plots of 1.5 by 1.5m</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</si>
  <si>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</si>
  <si>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</si>
  <si>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</si>
  <si>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</si>
  <si>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</si>
  <si>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</si>
  <si>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</si>
  <si>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</si>
  <si>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</si>
  <si>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</si>
  <si>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Rainfed+Irrigated</t>
  </si>
  <si>
    <t>Water was supplied by irrigation when ncessary to complement rainfall in all experiments, avoiding any risk of water stress</t>
  </si>
  <si>
    <t>N+P2O5+K2O_Exp1</t>
  </si>
  <si>
    <t>N+P2O5+K2O_Exp2</t>
  </si>
  <si>
    <t>All fertilization dosages were designed based on soil analysis guranteeing that the crop would not suffer for any nutrient limitation</t>
  </si>
  <si>
    <t>fertilized at sowing</t>
  </si>
  <si>
    <t>applied at tillering</t>
  </si>
  <si>
    <t>added at tillering</t>
  </si>
  <si>
    <t>Exp1_105_gen_2008_2009</t>
  </si>
  <si>
    <t>1 | Rainfed+Irrigated</t>
  </si>
  <si>
    <t>1 | N+P2O5+K2O_Exp1</t>
  </si>
  <si>
    <t>Exp1_INIA_2008_2009</t>
  </si>
  <si>
    <t>2 | Pandora-INIA</t>
  </si>
  <si>
    <t>Exp1_105_gen_2009_2010</t>
  </si>
  <si>
    <t>Exp1_INIA_2009_2010</t>
  </si>
  <si>
    <t>Exp2_S1_2010_2011_density1</t>
  </si>
  <si>
    <t>Exp2_S1_2010_2011_density2</t>
  </si>
  <si>
    <t>Exp2_S2_2010_2011_density1</t>
  </si>
  <si>
    <t>Exp2_S2_2010_2011_density2</t>
  </si>
  <si>
    <t>Exp2_INIA_2010_2011_density1</t>
  </si>
  <si>
    <t>Exp2_INIA_2010_2011_density2</t>
  </si>
  <si>
    <t>Exp2_BAER_2010_2011_density2</t>
  </si>
  <si>
    <t>Exp2_BAER_2010_2011_density1</t>
  </si>
  <si>
    <t>3 | DH1</t>
  </si>
  <si>
    <t>4 | DH2</t>
  </si>
  <si>
    <t>5 | Pandora-INIA</t>
  </si>
  <si>
    <t>6 | Invento-BAER</t>
  </si>
  <si>
    <t>2 | N+P2O5+K2O_Exp2</t>
  </si>
  <si>
    <t>Oelofse_2015_method</t>
  </si>
  <si>
    <t>national field trials</t>
  </si>
  <si>
    <t>different irrigation amounts on wheat response to CO2</t>
  </si>
  <si>
    <t>five different treatments, including the application of nitrogen (N), were conducted</t>
  </si>
  <si>
    <t>quantify crop response of N fertilizer applications, relating both to fertilizer type and to determination of the econmoically optimal N application rate</t>
  </si>
  <si>
    <t>N fertilizer applications, relating both fertilizer type</t>
  </si>
  <si>
    <t>Oelofse_2015_method_weather</t>
  </si>
  <si>
    <t>all climatic regions in Denmark</t>
  </si>
  <si>
    <t>Oelofse_2015_method_soil_JB1</t>
  </si>
  <si>
    <t>one soil types in Denmark</t>
  </si>
  <si>
    <t>Oelofse_2015_method_soil_JB2</t>
  </si>
  <si>
    <t>Oelofse_2015_method_soil_JB3</t>
  </si>
  <si>
    <t>Oelofse_2015_method_soil_JB4</t>
  </si>
  <si>
    <t>Oelofse_2015_method_soil_JB5</t>
  </si>
  <si>
    <t>Oelofse_2015_method_soil_JB6</t>
  </si>
  <si>
    <t>Oelofse_2015_method_soil_JB7</t>
  </si>
  <si>
    <t>Oelofse_2015_method_soil_JB8</t>
  </si>
  <si>
    <t>Danish soil classification system</t>
  </si>
  <si>
    <t>coarse sandy clay</t>
  </si>
  <si>
    <t>coarse sany clay</t>
  </si>
  <si>
    <t>fine sandy clay</t>
  </si>
  <si>
    <t>fine sandy clay loam</t>
  </si>
  <si>
    <t>(0-5)</t>
  </si>
  <si>
    <t>(5-10)</t>
  </si>
  <si>
    <t>(0-20)</t>
  </si>
  <si>
    <t>(50-100)</t>
  </si>
  <si>
    <t>(0-50)</t>
  </si>
  <si>
    <t>(0-25)</t>
  </si>
  <si>
    <t>(0-40)</t>
  </si>
  <si>
    <t>(40-95)</t>
  </si>
  <si>
    <t>(10-15)</t>
  </si>
  <si>
    <t>(0-30)</t>
  </si>
  <si>
    <t>(40-90)</t>
  </si>
  <si>
    <t>(15-25)</t>
  </si>
  <si>
    <t>(25-45)</t>
  </si>
  <si>
    <t>(0-35)</t>
  </si>
  <si>
    <t>(0-45)</t>
  </si>
  <si>
    <t>Danmark</t>
  </si>
  <si>
    <t>25-35</t>
  </si>
  <si>
    <t>winter wheat</t>
  </si>
  <si>
    <t>spring barely</t>
  </si>
  <si>
    <t>normal ploughing not minimal tillage</t>
  </si>
  <si>
    <t>spring wheat in  1992_1993 growing season</t>
  </si>
  <si>
    <t>spring wheat in 1993_1994 growing season</t>
  </si>
  <si>
    <t>spring wheat in 2011_2012_density1</t>
  </si>
  <si>
    <t>spring wheat in 2011_2012_density2</t>
  </si>
  <si>
    <t>spring wheat in 2008_2009 growing season</t>
  </si>
  <si>
    <t>spring wheat in 2009_2010 growing season</t>
  </si>
  <si>
    <t>The wheat crop was sown at the end of September or early October each year</t>
  </si>
  <si>
    <t>The barely crop was sown in late March or April each year.</t>
  </si>
  <si>
    <t>Rainfed+Irrigated_winter_wheat</t>
  </si>
  <si>
    <t>Rainfed+Irrigated_spring_barely</t>
  </si>
  <si>
    <t>42 sites of 560 winter wheat farmer field sites were irrigated, their mean value was 5.7 and st.dev was 23.7</t>
  </si>
  <si>
    <t>58 sites of 309 spring barely sites were irrigated, their mean value were 12.0 and st.dev were 33.1.</t>
  </si>
  <si>
    <t>N_winter_wheat_N1</t>
  </si>
  <si>
    <t>N_sping_barely_N1</t>
  </si>
  <si>
    <t>N_spring_barely_N2</t>
  </si>
  <si>
    <t>N_spring_barely_N4</t>
  </si>
  <si>
    <t>N_sping_barely_N3</t>
  </si>
  <si>
    <t>N_spring_barely_N5</t>
  </si>
  <si>
    <t>N_spring_barely_N6</t>
  </si>
  <si>
    <t>N_winter_wheat_N2</t>
  </si>
  <si>
    <t>N_winter_wheat_N3</t>
  </si>
  <si>
    <t>N_winter_wheat_N4</t>
  </si>
  <si>
    <t>N_winter_wheat_N5</t>
  </si>
  <si>
    <t>N_winter_wheat_N6</t>
  </si>
  <si>
    <t>No fertilizer</t>
  </si>
  <si>
    <t>mid-March</t>
  </si>
  <si>
    <t>end of April</t>
  </si>
  <si>
    <t>mid-Marvh</t>
  </si>
  <si>
    <t>mid- March</t>
  </si>
  <si>
    <t>at the time of sowing</t>
  </si>
  <si>
    <t>1 | Rainfed+Irrigated_winter_wheat</t>
  </si>
  <si>
    <t>1 | N_winter_wheat_N1</t>
  </si>
  <si>
    <t>2 | N_winter_wheat_N2</t>
  </si>
  <si>
    <t>2 | Rainfed+Irrigated_spring_barely</t>
  </si>
  <si>
    <t>10 | N_spring_barely_N4</t>
  </si>
  <si>
    <t>8 | N_spring_barely_N2</t>
  </si>
  <si>
    <t>3 | N_winter_wheat_N3</t>
  </si>
  <si>
    <t>4 | N_winter_wheat_N4</t>
  </si>
  <si>
    <t>5 | N_winter_wheat_N5</t>
  </si>
  <si>
    <t>6 | N_winter_wheat_N6</t>
  </si>
  <si>
    <t>winter wheat in 1989_2009 growing season</t>
  </si>
  <si>
    <t>spring barely in 1992_2009 growing season</t>
  </si>
  <si>
    <t>JB1_soil_1989_2009_N1_wheat</t>
  </si>
  <si>
    <t>JB2_soil_1989_2009_N1_wheat</t>
  </si>
  <si>
    <t>JB3_soil_1989_2009_N1_wheat</t>
  </si>
  <si>
    <t>JB4_soil_1989_2009_N1_wheat</t>
  </si>
  <si>
    <t>JB5_soil_1989_2009_N1_wheat</t>
  </si>
  <si>
    <t>JB6_soil_1989_2009_N1_wheat</t>
  </si>
  <si>
    <t>JB7_soil_1989_2009_N1_wheat</t>
  </si>
  <si>
    <t>JB8_soil_1989_2009_N1_wheat</t>
  </si>
  <si>
    <t>JB1_soil_1989_2009_N2_wheat</t>
  </si>
  <si>
    <t>JB2_soil_1989_2009_N2_wheat</t>
  </si>
  <si>
    <t>JB3_soil_1989_2009_N2_wheat</t>
  </si>
  <si>
    <t>JB4_soil_1989_2009_N2_wheat</t>
  </si>
  <si>
    <t>JB5_soil_1989_2009_N2_wheat</t>
  </si>
  <si>
    <t>JB6_soil_1989_2009_N2_wheat</t>
  </si>
  <si>
    <t>JB7_soil_1989_2009_N2_wheat</t>
  </si>
  <si>
    <t>JB8_soil_1989_2009_N2_wheat</t>
  </si>
  <si>
    <t>JB1_soil_1989_2009_N3_wheat</t>
  </si>
  <si>
    <t>JB2_soil_1989_2009_N3_wheat</t>
  </si>
  <si>
    <t>JB3_soil_1989_2009_N3_wheat</t>
  </si>
  <si>
    <t>JB4_soil_1989_2009_N3_wheat</t>
  </si>
  <si>
    <t>JB5_soil_1989_2009_N3_wheat</t>
  </si>
  <si>
    <t>JB6_soil_1989_2009_N3_wheat</t>
  </si>
  <si>
    <t>JB7_soil_1989_2009_N3_wheat</t>
  </si>
  <si>
    <t>JB8_soil_1989_2009_N3_wheat</t>
  </si>
  <si>
    <t>JB1_soil_1989_2009_N4_wheat</t>
  </si>
  <si>
    <t>JB2_soil_1989_2009_N4_wheat</t>
  </si>
  <si>
    <t>JB3_soil_1989_2009_N4_wheat</t>
  </si>
  <si>
    <t>JB4_soil_1989_2009_N4_wheat</t>
  </si>
  <si>
    <t>JB5_soil_1989_2009_N4_wheat</t>
  </si>
  <si>
    <t>JB6_soil_1989_2009_N4_wheat</t>
  </si>
  <si>
    <t>JB7_soil_1989_2009_N4_wheat</t>
  </si>
  <si>
    <t>JB8_soil_1989_2009_N4_wheat</t>
  </si>
  <si>
    <t>JB1_soil_1989_2009_N5_wheat</t>
  </si>
  <si>
    <t>JB2_soil_1989_2009_N5_wheat</t>
  </si>
  <si>
    <t>JB3_soil_1989_2009_N5_wheat</t>
  </si>
  <si>
    <t>JB4_soil_1989_2009_N5_wheat</t>
  </si>
  <si>
    <t>JB5_soil_1989_2009_N5_wheat</t>
  </si>
  <si>
    <t>JB6_soil_1989_2009_N5_wheat</t>
  </si>
  <si>
    <t>JB7_soil_1989_2009_N5_wheat</t>
  </si>
  <si>
    <t>JB8_soil_1989_2009_N5_wheat</t>
  </si>
  <si>
    <t>JB1_soil_1989_2009_N6_wheat</t>
  </si>
  <si>
    <t>JB2_soil_1989_2009_N6_wheat</t>
  </si>
  <si>
    <t>JB3_soil_1989_2009_N6_wheat</t>
  </si>
  <si>
    <t>JB4_soil_1989_2009_N6_wheat</t>
  </si>
  <si>
    <t>JB5_soil_1989_2009_N6_wheat</t>
  </si>
  <si>
    <t>JB6_soil_1989_2009_N6_wheat</t>
  </si>
  <si>
    <t>JB7_soil_1989_2009_N6_wheat</t>
  </si>
  <si>
    <t>JB8_soil_1989_2009_N6_wheat</t>
  </si>
  <si>
    <t>1 | winter wheat in 1989_2009 growing season</t>
  </si>
  <si>
    <t>7 | N_sping_barely_N1</t>
  </si>
  <si>
    <t>2 | spring barely in 1992_2009 growing season</t>
  </si>
  <si>
    <t>1 | spring wheat in 2008_2009 growing season</t>
  </si>
  <si>
    <t>4 | spring wheat in 2011_2012_density2</t>
  </si>
  <si>
    <t>1 | spring wheat in  1992_1993 growing season</t>
  </si>
  <si>
    <t>2 | spring wheat in 1993_1994 growing season</t>
  </si>
  <si>
    <t>2 | spring wheat in 2009_2010 growing season</t>
  </si>
  <si>
    <t>3 | spring wheat in 2011_2012_density1</t>
  </si>
  <si>
    <t>JB1_soil_1992_2009_N1_barely</t>
  </si>
  <si>
    <t>JB2_soil_1992_2009_N1_barely</t>
  </si>
  <si>
    <t>JB3_soil_1992_2009_N1_barely</t>
  </si>
  <si>
    <t>JB4_soil_1992_2009_N1_barely</t>
  </si>
  <si>
    <t>JB5_soil_1992_2009_N1_barely</t>
  </si>
  <si>
    <t>JB6_soil_1992_2009_N1_barely</t>
  </si>
  <si>
    <t>JB7_soil_1992_2009_N1_barely</t>
  </si>
  <si>
    <t>JB8_soil_1992_2009_N1_barely</t>
  </si>
  <si>
    <t>JB1_soil_1992_2009_N2_barely</t>
  </si>
  <si>
    <t>JB2_soil_1992_2009_N2_barely</t>
  </si>
  <si>
    <t>JB3_soil_1992_2009_N2_barely</t>
  </si>
  <si>
    <t>JB4_soil_1992_2009_N2_barely</t>
  </si>
  <si>
    <t>JB5_soil_1992_2009_N2_barely</t>
  </si>
  <si>
    <t>JB6_soil_1992_2009_N2_barely</t>
  </si>
  <si>
    <t>JB7_soil_1992_2009_N2_barely</t>
  </si>
  <si>
    <t>JB8_soil_1992_2009_N2_barely</t>
  </si>
  <si>
    <t>JB1_soil_1992_2009_N3_barely</t>
  </si>
  <si>
    <t>JB2_soil_1992_2009_N3_barely</t>
  </si>
  <si>
    <t>JB3_soil_1992_2009_N3_barely</t>
  </si>
  <si>
    <t>JB4_soil_1992_2009_N3_barely</t>
  </si>
  <si>
    <t>JB5_soil_1992_2009_N3_barely</t>
  </si>
  <si>
    <t>JB6_soil_1992_2009_N3_barely</t>
  </si>
  <si>
    <t>JB7_soil_1992_2009_N3_barely</t>
  </si>
  <si>
    <t>JB8_soil_1992_2009_N3_barely</t>
  </si>
  <si>
    <t>JB1_soil_1992_2009_N4_barely</t>
  </si>
  <si>
    <t>JB2_soil_1992_2009_N4_barely</t>
  </si>
  <si>
    <t>JB3_soil_1992_2009_N4_barely</t>
  </si>
  <si>
    <t>JB4_soil_1992_2009_N4_barely</t>
  </si>
  <si>
    <t>JB5_soil_1992_2009_N4_barely</t>
  </si>
  <si>
    <t>JB6_soil_1992_2009_N4_barely</t>
  </si>
  <si>
    <t>JB7_soil_1992_2009_N4_barely</t>
  </si>
  <si>
    <t>JB8_soil_1992_2009_N4_barely</t>
  </si>
  <si>
    <t>JB1_soil_1992_2009_N5_barely</t>
  </si>
  <si>
    <t>JB2_soil_1992_2009_N5_barely</t>
  </si>
  <si>
    <t>JB3_soil_1992_2009_N5_barely</t>
  </si>
  <si>
    <t>JB4_soil_1992_2009_N5_barely</t>
  </si>
  <si>
    <t>JB5_soil_1992_2009_N5_barely</t>
  </si>
  <si>
    <t>JB6_soil_1992_2009_N5_barely</t>
  </si>
  <si>
    <t>JB7_soil_1992_2009_N5_barely</t>
  </si>
  <si>
    <t>JB8_soil_1992_2009_N5_barely</t>
  </si>
  <si>
    <t>JB1_soil_1992_2009_N6_barely</t>
  </si>
  <si>
    <t>JB2_soil_1992_2009_N6_barely</t>
  </si>
  <si>
    <t>JB3_soil_1992_2009_N6_barely</t>
  </si>
  <si>
    <t>JB4_soil_1992_2009_N6_barely</t>
  </si>
  <si>
    <t>JB5_soil_1992_2009_N6_barely</t>
  </si>
  <si>
    <t>JB6_soil_1992_2009_N6_barely</t>
  </si>
  <si>
    <t>JB7_soil_1992_2009_N6_barely</t>
  </si>
  <si>
    <t>JB8_soil_1992_2009_N6_barely</t>
  </si>
  <si>
    <t>9 | N_sping_barely_N3</t>
  </si>
  <si>
    <t>11 | N_spring_barely_N5</t>
  </si>
  <si>
    <t>12 | N_spring_barely_N6</t>
  </si>
  <si>
    <t>Ventrella_2016_method</t>
  </si>
  <si>
    <t>field experiment</t>
  </si>
  <si>
    <t>a randomized block with five replicates, unit plots of 80-m2 size and eight crop residue (CR) management treatments.</t>
  </si>
  <si>
    <t>crop residue (CR) management treatments</t>
  </si>
  <si>
    <t>crop residue (CR) managemnt residue</t>
  </si>
  <si>
    <t>Ventrella_2016_method_soil</t>
  </si>
  <si>
    <t>Foggia</t>
  </si>
  <si>
    <t>clay-loam texture of alluvial origin, classified by Soil Taxonomy-USDA as fine, mesic, Typic Chromoxerert (Soil Survey Staff, 1992)</t>
  </si>
  <si>
    <t>Ventrella_2016_method_weather</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</si>
  <si>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</si>
  <si>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</si>
  <si>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</si>
  <si>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</si>
  <si>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residue_note</t>
  </si>
  <si>
    <t>buring of crop residues</t>
  </si>
  <si>
    <t>crop_residue_T1</t>
  </si>
  <si>
    <t>crop_residue_T2</t>
  </si>
  <si>
    <t>incorporation of stubble and straw (CR)into the soil</t>
  </si>
  <si>
    <t>CR incorporation + 50kg ha-1 of N (as urea) spread on CR</t>
  </si>
  <si>
    <t>CR incorporation +100kg ha-1 of N spread on CR</t>
  </si>
  <si>
    <t>CR incorporation +150 kg ha-1 of N spread on CR</t>
  </si>
  <si>
    <t>as T4 treatment +500 m3 ha-1 of water on CR</t>
  </si>
  <si>
    <t>as T5 treatment + 500 m3 ha-1 of water on CR</t>
  </si>
  <si>
    <t>a randomized block with five replicates</t>
  </si>
  <si>
    <t>Chemically with herbicide</t>
  </si>
  <si>
    <t>applied in March before stem elongation and in accordance to local practices</t>
  </si>
  <si>
    <t>pesticides+chemical applications</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</si>
  <si>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</si>
  <si>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</si>
  <si>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2 | Main harvest</t>
  </si>
  <si>
    <t>3 | Main harvest</t>
  </si>
  <si>
    <t>2 | harvest for 2021_2022</t>
  </si>
  <si>
    <t>1 | harvest for 2020_2021</t>
  </si>
  <si>
    <t>1 | pesticides+chemical applications</t>
  </si>
  <si>
    <t>1 | normal ploughing not minimal tillage</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</si>
  <si>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</si>
  <si>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</si>
  <si>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</si>
  <si>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</si>
  <si>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</si>
  <si>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</si>
  <si>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</si>
  <si>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</si>
  <si>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</si>
  <si>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</si>
  <si>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</si>
  <si>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</si>
  <si>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</si>
  <si>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</si>
  <si>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</si>
  <si>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crop_residue_T3</t>
  </si>
  <si>
    <t>crop_residue_T4</t>
  </si>
  <si>
    <t>crop_residue_T5</t>
  </si>
  <si>
    <t>crop_residue_T6</t>
  </si>
  <si>
    <t>crop_residue_T7</t>
  </si>
  <si>
    <t>crop_residue_T8</t>
  </si>
  <si>
    <t>ploughing of 40cm</t>
  </si>
  <si>
    <t>Durum wheat in 1977_2012 growing season</t>
  </si>
  <si>
    <t>30-40</t>
  </si>
  <si>
    <t>The sowin is usually carried out in October or November but it may deplayed to December adverse meteorological conditions. Durum wheat is sown in all plots pn the same day with a conventional sowing machine</t>
  </si>
  <si>
    <t>Rainfed+irrigation</t>
  </si>
  <si>
    <t>During the research period, 1977-2012, due to the particularly dry conditions, supplemental irrigations were done in eight years during the entire experiment with irrigation depth ranging 30-70mm and mostly from January to April.</t>
  </si>
  <si>
    <t>as T3 treatment +500 m3 ha-1 of water on CR</t>
  </si>
  <si>
    <t>Fertilzer</t>
  </si>
  <si>
    <t>Fertilzer_before_main_tillage</t>
  </si>
  <si>
    <t>Fertilzer_as_top_dressing</t>
  </si>
  <si>
    <t xml:space="preserve">P2O5 were applied before main tillage </t>
  </si>
  <si>
    <t>harvest for 1977_2012</t>
  </si>
  <si>
    <t>typicaly occuring in the middle of June</t>
  </si>
  <si>
    <t>1 | Valgerardo</t>
  </si>
  <si>
    <t>1 | crop_residue_T1</t>
  </si>
  <si>
    <t>1 | Durum wheat in 1977_2012 growing season</t>
  </si>
  <si>
    <t>1 | Rainfed+irrigation</t>
  </si>
  <si>
    <t>1 | Fertilzer</t>
  </si>
  <si>
    <t>tillage</t>
  </si>
  <si>
    <t>1 | tillage</t>
  </si>
  <si>
    <t>1 | harvest for 1992_1993</t>
  </si>
  <si>
    <t>2 | harvest for 1993_1994</t>
  </si>
  <si>
    <t>Val_gen_CR_T1_1977_1981</t>
  </si>
  <si>
    <t>4 | Main harvest</t>
  </si>
  <si>
    <t>5 | Main harvest</t>
  </si>
  <si>
    <t>6 | Main harvest</t>
  </si>
  <si>
    <t>7 | Main harvest</t>
  </si>
  <si>
    <t>1 | harvest for 1977_2012</t>
  </si>
  <si>
    <t>2 | Appulo</t>
  </si>
  <si>
    <t>2 | crop_residue_T2</t>
  </si>
  <si>
    <t>Val_gen_CR_T2_1977_1981</t>
  </si>
  <si>
    <t>Val_gen_CR_T3_1977_1981</t>
  </si>
  <si>
    <t>3 | crop_residue_T3</t>
  </si>
  <si>
    <t>4 | Appio</t>
  </si>
  <si>
    <t>4 | crop_residue_T4</t>
  </si>
  <si>
    <t>Val_gen_CR_T4_1977_1981</t>
  </si>
  <si>
    <t>5 | crop_residue_T5</t>
  </si>
  <si>
    <t>6 | crop_residue_T6</t>
  </si>
  <si>
    <t>7 | crop_residue_T7</t>
  </si>
  <si>
    <t>8 | crop_residue_T8</t>
  </si>
  <si>
    <t>App_gen_CR_T1_1982_1986</t>
  </si>
  <si>
    <t>Val_gen_CR_T8_1977_1981</t>
  </si>
  <si>
    <t>Val_gen_CR_T7_1977_1981</t>
  </si>
  <si>
    <t>Val_gen_CR_T6_1977_1981</t>
  </si>
  <si>
    <t>Val_gen_CR_T5_1977_1981</t>
  </si>
  <si>
    <t>App_gen_CR_T2_1982_1986</t>
  </si>
  <si>
    <t>App_gen_CR_T3_1982_1986</t>
  </si>
  <si>
    <t>App_gen_CR_T4_1982_1986</t>
  </si>
  <si>
    <t>App_gen_CR_T5_1982_1986</t>
  </si>
  <si>
    <t>App_gen_CR_T6_1982_1986</t>
  </si>
  <si>
    <t>App_gen_CR_T7_1982_1986</t>
  </si>
  <si>
    <t>App_gen_CR_T8_1982_1986</t>
  </si>
  <si>
    <t>3 | Latino</t>
  </si>
  <si>
    <t>Lat_gen_CR_T1_1987_1991</t>
  </si>
  <si>
    <t>Lat_gen_CR_T2_1987_1991</t>
  </si>
  <si>
    <t>Lat_gen_CR_T3_1987_1991</t>
  </si>
  <si>
    <t>Lat_gen_CR_T4_1987_1991</t>
  </si>
  <si>
    <t>Lat_gen_CR_T5_1987_1991</t>
  </si>
  <si>
    <t>Lat_gen_CR_T6_1987_1991</t>
  </si>
  <si>
    <t>Lat_gen_CR_T7_1987_1991</t>
  </si>
  <si>
    <t>Lat_gen_CR_T8_1987_1991</t>
  </si>
  <si>
    <t>Appio_gen_CR_T1_1992_1995</t>
  </si>
  <si>
    <t>Appio_gen_CR_T2_1992_1995</t>
  </si>
  <si>
    <t>Appio_gen_CR_T3_1992_1995</t>
  </si>
  <si>
    <t>Appio_gen_CR_T4_1992_1995</t>
  </si>
  <si>
    <t>Appio_gen_CR_T5_1992_1995</t>
  </si>
  <si>
    <t>Appio_gen_CR_T6_1992_1995</t>
  </si>
  <si>
    <t>Appio_gen_CR_T7_1992_1995</t>
  </si>
  <si>
    <t>Appio_gen_CR_T8_1992_1995</t>
  </si>
  <si>
    <t>5 | Simeto</t>
  </si>
  <si>
    <t>Sim_gen_CR_T1_1996_1999_and_2006_2012</t>
  </si>
  <si>
    <t>Sim_gen_CR_T2_1996_1999_and_2006_2012</t>
  </si>
  <si>
    <t>Sim_gen_CR_T3_1996_1999_and_2006_2012</t>
  </si>
  <si>
    <t>Sim_gen_CR_T4_1996_1999_and_2006_2012</t>
  </si>
  <si>
    <t>Sim_gen_CR_T5_1996_1999_and_2006_2012</t>
  </si>
  <si>
    <t>Sim_gen_CR_T6_1996_1999_and_2006_2012</t>
  </si>
  <si>
    <t>Sim_gen_CR_T7_1996_1999_and_2006_2012</t>
  </si>
  <si>
    <t>Sim_gen_CR_T8_1996_1999_and_2006_2012</t>
  </si>
  <si>
    <t>6 | Ofanto</t>
  </si>
  <si>
    <t>Ofa_gen_CR_T1_2000_2005</t>
  </si>
  <si>
    <t>Ofa_gen_CR_T2_2000_2005</t>
  </si>
  <si>
    <t>Ofa_gen_CR_T3_2000_2005</t>
  </si>
  <si>
    <t>Ofa_gen_CR_T4_2000_2005</t>
  </si>
  <si>
    <t>Ofa_gen_CR_T5_2000_2005</t>
  </si>
  <si>
    <t>Ofa_gen_CR_T6_2000_2005</t>
  </si>
  <si>
    <t>Ofa_gen_CR_T7_2000_2005</t>
  </si>
  <si>
    <t>Ofa_gen_CR_T8_2000_2005</t>
  </si>
  <si>
    <t>Fernando_2013_method</t>
  </si>
  <si>
    <t>a complete randomized split-split block design with two [CO2] treatments (a[CO2] and e[co2]) as the main plot (fix factor)</t>
  </si>
  <si>
    <t>Fernando_2013_method_soil</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</si>
  <si>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</si>
  <si>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</si>
  <si>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</si>
  <si>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</si>
  <si>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</si>
  <si>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</si>
  <si>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sixteen plots were arranged into four blocks with four replications in each year</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</si>
  <si>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</si>
  <si>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</si>
  <si>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</si>
  <si>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</si>
  <si>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</si>
  <si>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</si>
  <si>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2007_TOS1</t>
  </si>
  <si>
    <t>2007_TOS2</t>
  </si>
  <si>
    <t>2008_TOS1</t>
  </si>
  <si>
    <t>2008_TOS2</t>
  </si>
  <si>
    <t>2009_TOS1</t>
  </si>
  <si>
    <t>2009_TOS2</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</si>
  <si>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</si>
  <si>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</si>
  <si>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</si>
  <si>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</si>
  <si>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</si>
  <si>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</si>
  <si>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</si>
  <si>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</si>
  <si>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</si>
  <si>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</si>
  <si>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</si>
  <si>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2007_TOS1</t>
  </si>
  <si>
    <t>1 | rainfed</t>
  </si>
  <si>
    <t>1 | e[CO2]</t>
  </si>
  <si>
    <t>1 | harvest for TOS1 in 2007</t>
  </si>
  <si>
    <t>Yitpi_TOS1_2007_rainfed_eCO2</t>
  </si>
  <si>
    <t>Yitpi_TOS1_2007_rainfed_aCO2</t>
  </si>
  <si>
    <t>Yitpi_TOS1_2007_irrigated_eCO2</t>
  </si>
  <si>
    <t>Yitpi_TOS1_2007_irrigated_aCO2</t>
  </si>
  <si>
    <t>Yitpi_TOS2_2007_rainfed_eCO2</t>
  </si>
  <si>
    <t>Yitpi_TOS2_2007_rainfed_aCO2</t>
  </si>
  <si>
    <t>Yitpi_TOS2_2007_irrigated_eCO2</t>
  </si>
  <si>
    <t>Yitpi_TOS2_2007_irrigated_aCO2</t>
  </si>
  <si>
    <t>Yitpi_TOS1_2008_rainfed_eCO2</t>
  </si>
  <si>
    <t>Yitpi_TOS1_2008_rainfed_aCO2</t>
  </si>
  <si>
    <t>Yitpi_TOS1_2008_irrigated_eCO2</t>
  </si>
  <si>
    <t>Yitpi_TOS1_2008_irrigated_aCO2</t>
  </si>
  <si>
    <t>Yitpi_TOS2_2008_rainfed_eCO2</t>
  </si>
  <si>
    <t>Yitpi_TOS2_2008_rainfed_aCO2</t>
  </si>
  <si>
    <t>Yitpi_TOS2_2008_irrigated_eCO2</t>
  </si>
  <si>
    <t>Yitpi_TOS2_2008_irrigated_aCO2</t>
  </si>
  <si>
    <t>Yitpi_TOS1_2009_rainfed_eCO2</t>
  </si>
  <si>
    <t>Yitpi_TOS1_2009_rainfed_aCO2</t>
  </si>
  <si>
    <t>Yitpi_TOS1_2009_irrigated_eCO2</t>
  </si>
  <si>
    <t>Yitpi_TOS1_2009_irrigated_aCO2</t>
  </si>
  <si>
    <t>Yitpi_TOS2_2009_rainfed_eCO2</t>
  </si>
  <si>
    <t>Yitpi_TOS2_2009_rainfed_aCO2</t>
  </si>
  <si>
    <t>Yitpi_TOS2_2009_irrigated_eCO2</t>
  </si>
  <si>
    <t>Yitpi_TOS2_2009_irrigated_aCO2</t>
  </si>
  <si>
    <t>Janz_TOS1_2007_rainfed_eCO2</t>
  </si>
  <si>
    <t>Janz_TOS1_2007_rainfed_aCO2</t>
  </si>
  <si>
    <t>Janz_TOS1_2007_irrigated_eCO2</t>
  </si>
  <si>
    <t>Janz_TOS1_2007_irrigated_aCO2</t>
  </si>
  <si>
    <t>Janz_TOS2_2007_rainfed_eCO2</t>
  </si>
  <si>
    <t>Janz_TOS2_2007_rainfed_aCO2</t>
  </si>
  <si>
    <t>Janz_TOS2_2007_irrigated_eCO2</t>
  </si>
  <si>
    <t>Janz_TOS2_2007_irrigated_aCO2</t>
  </si>
  <si>
    <t>Janz_TOS1_2008_rainfed_eCO2</t>
  </si>
  <si>
    <t>Janz_TOS1_2008_rainfed_aCO2</t>
  </si>
  <si>
    <t>Janz_TOS1_2008_irrigated_eCO2</t>
  </si>
  <si>
    <t>Janz_TOS1_2008_irrigated_aCO2</t>
  </si>
  <si>
    <t>Janz_TOS2_2008_rainfed_eCO2</t>
  </si>
  <si>
    <t>Janz_TOS2_2008_rainfed_aCO2</t>
  </si>
  <si>
    <t>Janz_TOS2_2008_irrigated_eCO2</t>
  </si>
  <si>
    <t>Janz_TOS2_2008_irrigated_aCO2</t>
  </si>
  <si>
    <t>Janz_TOS1_2009_rainfed_eCO2</t>
  </si>
  <si>
    <t>Janz_TOS1_2009_rainfed_aCO2</t>
  </si>
  <si>
    <t>Janz_TOS1_2009_irrigated_eCO2</t>
  </si>
  <si>
    <t>Janz_TOS1_2009_irrigated_aCO2</t>
  </si>
  <si>
    <t>Janz_TOS2_2009_rainfed_eCO2</t>
  </si>
  <si>
    <t>Janz_TOS2_2009_rainfed_aCO2</t>
  </si>
  <si>
    <t>Janz_TOS2_2009_irrigated_eCO2</t>
  </si>
  <si>
    <t>Janz_TOS2_2009_irrigated_aCO2</t>
  </si>
  <si>
    <t>2 | irrigated</t>
  </si>
  <si>
    <t>2 | 2007_TOS2</t>
  </si>
  <si>
    <t>3 | 2008_TOS1</t>
  </si>
  <si>
    <t>2 | a[CO2]</t>
  </si>
  <si>
    <t>2 | harvest for TOS2 in 2007</t>
  </si>
  <si>
    <t>3 | harvest for TOS1 in 2008</t>
  </si>
  <si>
    <t>4 | 2008_TOS2</t>
  </si>
  <si>
    <t>4 | harvest for TOS2 in 2008</t>
  </si>
  <si>
    <t>5 | 2009_TOS1</t>
  </si>
  <si>
    <t>6 | 2009_TOS2</t>
  </si>
  <si>
    <t>6 | harvest for TOS2 in 2009</t>
  </si>
  <si>
    <t>5 | harvest for TOS1 in 2009</t>
  </si>
  <si>
    <t>2 | Triticum aestivum L. cv. Janz</t>
  </si>
  <si>
    <t>Boulch_2021_method</t>
  </si>
  <si>
    <t>experimental farms</t>
  </si>
  <si>
    <t>experiment farms</t>
  </si>
  <si>
    <t>Experimental plots were replicated five times and assigned to a randomized complete block design.</t>
  </si>
  <si>
    <t>Boulch_2021_method_soil_beauvais</t>
  </si>
  <si>
    <t>Boulch_2021_method_soil_catillon</t>
  </si>
  <si>
    <t>Catillon-Fumechon</t>
  </si>
  <si>
    <t>Beauvais</t>
  </si>
  <si>
    <t>Boulch_2021_method_weather</t>
  </si>
  <si>
    <t>the experimental farms of the Institut Polytechnique UniLaSalle (Beauvais, France) and ANTEDIS company (Catillon-Fumechon, France)</t>
  </si>
  <si>
    <t>cec</t>
  </si>
  <si>
    <t>cmol kg-1</t>
  </si>
  <si>
    <t>N-NO3</t>
  </si>
  <si>
    <t>N-NO3 (mg / kg)</t>
  </si>
  <si>
    <t>N-NH4 (mg / kg)</t>
  </si>
  <si>
    <t>N-NH4</t>
  </si>
  <si>
    <t>N-organic (mg / kg)</t>
  </si>
  <si>
    <t>N-organic</t>
  </si>
  <si>
    <t>exchangable K (mg/kg)</t>
  </si>
  <si>
    <t>Olsen P</t>
  </si>
  <si>
    <t>OlsenP</t>
  </si>
  <si>
    <t>soil_layer_note</t>
  </si>
  <si>
    <t>the Institut Polytechnique UniLaSalle (Beauvais, France)</t>
  </si>
  <si>
    <t>ANTEDIS company (Catillon-Fumechon, France)</t>
  </si>
  <si>
    <t>Catilllon-Fumechon</t>
  </si>
  <si>
    <t>RGT Sirelia (MG 000)</t>
  </si>
  <si>
    <t>ES Mentor</t>
  </si>
  <si>
    <t>2009_Beauvais_1</t>
  </si>
  <si>
    <t>2009_Beauvais_2</t>
  </si>
  <si>
    <t>2009_Catillon-Fummenchon</t>
  </si>
  <si>
    <t>1 | RGT Sirelia (MG 000)</t>
  </si>
  <si>
    <t>2 | ES Mentor</t>
  </si>
  <si>
    <t>1 | 2009_Beauvais_1</t>
  </si>
  <si>
    <t>2 | 2009_Beauvais_2</t>
  </si>
  <si>
    <t>3 | 2009_Catillon-Fummenchon</t>
  </si>
  <si>
    <t>Li_2014_method</t>
  </si>
  <si>
    <t>long-term fertilizer experiment farm</t>
  </si>
  <si>
    <t>a randomized complete block design with three replications</t>
  </si>
  <si>
    <t>Li_2014_method_soil</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</si>
  <si>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</si>
  <si>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</si>
  <si>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</si>
  <si>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</si>
  <si>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</si>
  <si>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</si>
  <si>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Li_2014_method_weather</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</si>
  <si>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</si>
  <si>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</si>
  <si>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</si>
  <si>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</si>
  <si>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</si>
  <si>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</si>
  <si>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</si>
  <si>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tillage_1979</t>
  </si>
  <si>
    <t>tillage_1980</t>
  </si>
  <si>
    <t>tillage_1981</t>
  </si>
  <si>
    <t>These crop management data were obtained from the published data for this field site as described by Fan et al. (2004, 2005a, 2005b 2008) and Liu etal. (2010a, 2013a)</t>
  </si>
  <si>
    <t>tillage_1982</t>
  </si>
  <si>
    <t>tillage_1983</t>
  </si>
  <si>
    <t>tillage_1984</t>
  </si>
  <si>
    <t>tillage_1985</t>
  </si>
  <si>
    <t>tillage_1986</t>
  </si>
  <si>
    <t>tillage_1987</t>
  </si>
  <si>
    <t>tillage_1988</t>
  </si>
  <si>
    <t>tillage_1989</t>
  </si>
  <si>
    <t>tillage_1990</t>
  </si>
  <si>
    <t>tillage_1991</t>
  </si>
  <si>
    <t>tillage_1992</t>
  </si>
  <si>
    <t>deep tillage_1979</t>
  </si>
  <si>
    <t>deep tillage_1980</t>
  </si>
  <si>
    <t>deep tillage_1981</t>
  </si>
  <si>
    <t>deep_tillage_1982</t>
  </si>
  <si>
    <t>deep_tillage_1983</t>
  </si>
  <si>
    <t>deep_tillage_1984</t>
  </si>
  <si>
    <t>deep_tillage_1985</t>
  </si>
  <si>
    <t>deep_tillage_1986</t>
  </si>
  <si>
    <t>deep_tillage_1987</t>
  </si>
  <si>
    <t>deep_tillage_1988</t>
  </si>
  <si>
    <t>deep_tillage_1989</t>
  </si>
  <si>
    <t>deep_tillage_1990</t>
  </si>
  <si>
    <t>deep_tillage_1991</t>
  </si>
  <si>
    <t>deep_tillage_1992</t>
  </si>
  <si>
    <t>planting_1979</t>
  </si>
  <si>
    <t>planting_1980</t>
  </si>
  <si>
    <t>planting_1981</t>
  </si>
  <si>
    <t>planting_1982</t>
  </si>
  <si>
    <t>planting_1983</t>
  </si>
  <si>
    <t>planting_1984</t>
  </si>
  <si>
    <t>planting_1985</t>
  </si>
  <si>
    <t>planting_1986</t>
  </si>
  <si>
    <t>planting_1987</t>
  </si>
  <si>
    <t>planting_1988</t>
  </si>
  <si>
    <t>planting_1989</t>
  </si>
  <si>
    <t>planting_1990</t>
  </si>
  <si>
    <t>planting_1991</t>
  </si>
  <si>
    <t>planting_1992</t>
  </si>
  <si>
    <t>Fertilizer_1979_N0</t>
  </si>
  <si>
    <t>Fertilizer_1979_N90</t>
  </si>
  <si>
    <t>Fertilizer_1979_SN90</t>
  </si>
  <si>
    <t>Fertilizer_1979_MN90</t>
  </si>
  <si>
    <t>Fertilizer_1980_N0</t>
  </si>
  <si>
    <t>Fertilizer_1980_N90</t>
  </si>
  <si>
    <t>Fertilizer_1980_SN90</t>
  </si>
  <si>
    <t>Fertilizer_1980_MN90</t>
  </si>
  <si>
    <t>Fertilizer_1981_N0</t>
  </si>
  <si>
    <t>Fertilizer_1981_N90</t>
  </si>
  <si>
    <t>Fertilizer_1981_SN90</t>
  </si>
  <si>
    <t>Fertilizer_1981_MN90</t>
  </si>
  <si>
    <t>Fertilizer_1982_N0</t>
  </si>
  <si>
    <t>Fertilizer_1982_N90</t>
  </si>
  <si>
    <t>Fertilizer_1982_SN90</t>
  </si>
  <si>
    <t>Fertilizer_1982_MN90</t>
  </si>
  <si>
    <t>Fertilizer_1983_N0</t>
  </si>
  <si>
    <t>Fertilizer_1983_N90</t>
  </si>
  <si>
    <t>Fertilizer_1983_SN90</t>
  </si>
  <si>
    <t>Fertilizer_1983_MN90</t>
  </si>
  <si>
    <t>Fertilizer_1984_N0</t>
  </si>
  <si>
    <t>Fertilizer_1984_N90</t>
  </si>
  <si>
    <t>Fertilizer_1984_SN90</t>
  </si>
  <si>
    <t>Fertilizer_1984_MN90</t>
  </si>
  <si>
    <t>Fertilizer_1985_N0</t>
  </si>
  <si>
    <t>Fertilizer_1985_N90</t>
  </si>
  <si>
    <t>Fertilizer_1985_SN90</t>
  </si>
  <si>
    <t>Fertilizer_1985_MN90</t>
  </si>
  <si>
    <t>Fertilizer_1986_N0</t>
  </si>
  <si>
    <t>Fertilizer_1986_N90</t>
  </si>
  <si>
    <t>Fertilizer_1986_SN90</t>
  </si>
  <si>
    <t>Fertilizer_1986_MN90</t>
  </si>
  <si>
    <t>Fertilizer_1987_N0</t>
  </si>
  <si>
    <t>Fertilizer_1987_N90</t>
  </si>
  <si>
    <t>Fertilizer_1987_SN90</t>
  </si>
  <si>
    <t>Fertilizer_1987_MN90</t>
  </si>
  <si>
    <t>Fertilizer_1988_N0</t>
  </si>
  <si>
    <t>Fertilizer_1988_N90</t>
  </si>
  <si>
    <t>Fertilizer_1988_SN90</t>
  </si>
  <si>
    <t>Fertilizer_1988_MN90</t>
  </si>
  <si>
    <t>Fertilizer_1989_N0</t>
  </si>
  <si>
    <t>Fertilizer_1989_N90</t>
  </si>
  <si>
    <t>Fertilizer_1989_SN90</t>
  </si>
  <si>
    <t>Fertilizer_1989_MN90</t>
  </si>
  <si>
    <t>Fertilizer_1990_N0</t>
  </si>
  <si>
    <t>Fertilizer_1990_N90</t>
  </si>
  <si>
    <t>Fertilizer_1990_SN90</t>
  </si>
  <si>
    <t>Fertilizer_1990_MN90</t>
  </si>
  <si>
    <t>Fertilizer_1991_N0</t>
  </si>
  <si>
    <t>Fertilizer_1991_N90</t>
  </si>
  <si>
    <t>Fertilizer_1991_SN90</t>
  </si>
  <si>
    <t>Fertilizer_1991_MN90</t>
  </si>
  <si>
    <t>Fertilizer_1992_N0</t>
  </si>
  <si>
    <t>Fertilizer_1992_N90</t>
  </si>
  <si>
    <t>Fertilizer_1992_SN90</t>
  </si>
  <si>
    <t>Fertilizer_1992_MN90</t>
  </si>
  <si>
    <t>straw residue</t>
  </si>
  <si>
    <t>harvest_1979</t>
  </si>
  <si>
    <t>harvest_1980</t>
  </si>
  <si>
    <t>harvest_1981</t>
  </si>
  <si>
    <t>harvest_1982</t>
  </si>
  <si>
    <t>harvest_1983</t>
  </si>
  <si>
    <t>harvest_1984</t>
  </si>
  <si>
    <t>harvest_1985</t>
  </si>
  <si>
    <t>harvest_1986</t>
  </si>
  <si>
    <t>harvest_1987</t>
  </si>
  <si>
    <t>harvest_1988</t>
  </si>
  <si>
    <t>harvest_1989</t>
  </si>
  <si>
    <t>harvest_1990</t>
  </si>
  <si>
    <t>harvest_1991</t>
  </si>
  <si>
    <t>harvest_1992</t>
  </si>
  <si>
    <t>1 | MZ1985</t>
  </si>
  <si>
    <t>1 | planting_1979</t>
  </si>
  <si>
    <t>1 | Fertilizer_1979_N0</t>
  </si>
  <si>
    <t>1 | tillage_1979</t>
  </si>
  <si>
    <t>1 | harvest_1979</t>
  </si>
  <si>
    <t>2 | Fertilizer_1979_N90</t>
  </si>
  <si>
    <t>2 | harvest_1980</t>
  </si>
  <si>
    <t>3 | Fertilizer_1979_SN90</t>
  </si>
  <si>
    <t>4 | Fertilizer_1979_MN90</t>
  </si>
  <si>
    <t>2 | planting_1980</t>
  </si>
  <si>
    <t>5 | Fertilizer_1980_N0</t>
  </si>
  <si>
    <t>2 | tillage_1980</t>
  </si>
  <si>
    <t>6 | Fertilizer_1980_N90</t>
  </si>
  <si>
    <t>7 | Fertilizer_1980_SN90</t>
  </si>
  <si>
    <t>8 | Fertilizer_1980_MN90</t>
  </si>
  <si>
    <t>2 | WH1983</t>
  </si>
  <si>
    <t>3 | planting_1981</t>
  </si>
  <si>
    <t>9 | Fertilizer_1981_N0</t>
  </si>
  <si>
    <t>10 | Fertilizer_1981_N90</t>
  </si>
  <si>
    <t>3 | tillage_1981</t>
  </si>
  <si>
    <t>3 | harvest_1981</t>
  </si>
  <si>
    <t>11 | Fertilizer_1981_SN90</t>
  </si>
  <si>
    <t>12 | Fertilizer_1981_MN90</t>
  </si>
  <si>
    <t>4 | planting_1982</t>
  </si>
  <si>
    <t>13 | Fertilizer_1982_N0</t>
  </si>
  <si>
    <t>14 | Fertilizer_1982_N90</t>
  </si>
  <si>
    <t>15 | Fertilizer_1982_SN90</t>
  </si>
  <si>
    <t>16 | Fertilizer_1982_MN90</t>
  </si>
  <si>
    <t>4 | tillage_1982</t>
  </si>
  <si>
    <t>4 | harvest_1982</t>
  </si>
  <si>
    <t>5 | planting_1983</t>
  </si>
  <si>
    <t>17 | Fertilizer_1983_N0</t>
  </si>
  <si>
    <t>18 | Fertilizer_1983_N90</t>
  </si>
  <si>
    <t>19 | Fertilizer_1983_SN90</t>
  </si>
  <si>
    <t>20 | Fertilizer_1983_MN90</t>
  </si>
  <si>
    <t>5 | tillage_1983</t>
  </si>
  <si>
    <t>14 | harvest_1992</t>
  </si>
  <si>
    <t>6 | planting_1984</t>
  </si>
  <si>
    <t>21 | Fertilizer_1984_N0</t>
  </si>
  <si>
    <t>22 | Fertilizer_1984_N90</t>
  </si>
  <si>
    <t>23 | Fertilizer_1984_SN90</t>
  </si>
  <si>
    <t>24 | Fertilizer_1984_MN90</t>
  </si>
  <si>
    <t>6 | tillage_1984</t>
  </si>
  <si>
    <t>5 | harvest_1983</t>
  </si>
  <si>
    <t>6 | harvest_1984</t>
  </si>
  <si>
    <t>7 | planting_1985</t>
  </si>
  <si>
    <t>8 | planting_1986</t>
  </si>
  <si>
    <t>9 | planting_1987</t>
  </si>
  <si>
    <t>10 | planting_1988</t>
  </si>
  <si>
    <t>11 | planting_1989</t>
  </si>
  <si>
    <t>12 | planting_1990</t>
  </si>
  <si>
    <t>13 | planting_1991</t>
  </si>
  <si>
    <t>14 | planting_1992</t>
  </si>
  <si>
    <t>25 | Fertilizer_1985_N0</t>
  </si>
  <si>
    <t>26 | Fertilizer_1985_N90</t>
  </si>
  <si>
    <t>27 | Fertilizer_1985_SN90</t>
  </si>
  <si>
    <t>28 | Fertilizer_1985_MN90</t>
  </si>
  <si>
    <t>29 | Fertilizer_1986_N0</t>
  </si>
  <si>
    <t>30 | Fertilizer_1986_N90</t>
  </si>
  <si>
    <t>31 | Fertilizer_1986_SN90</t>
  </si>
  <si>
    <t>32 | Fertilizer_1986_MN90</t>
  </si>
  <si>
    <t>33 | Fertilizer_1987_N0</t>
  </si>
  <si>
    <t>34 | Fertilizer_1987_N90</t>
  </si>
  <si>
    <t>35 | Fertilizer_1987_SN90</t>
  </si>
  <si>
    <t>36 | Fertilizer_1987_MN90</t>
  </si>
  <si>
    <t>37 | Fertilizer_1988_N0</t>
  </si>
  <si>
    <t>38 | Fertilizer_1988_N90</t>
  </si>
  <si>
    <t>39 | Fertilizer_1988_SN90</t>
  </si>
  <si>
    <t>40 | Fertilizer_1988_MN90</t>
  </si>
  <si>
    <t>41 | Fertilizer_1989_N0</t>
  </si>
  <si>
    <t>42 | Fertilizer_1989_N90</t>
  </si>
  <si>
    <t>43 | Fertilizer_1989_SN90</t>
  </si>
  <si>
    <t>44 | Fertilizer_1989_MN90</t>
  </si>
  <si>
    <t>45 | Fertilizer_1990_N0</t>
  </si>
  <si>
    <t>46 | Fertilizer_1990_N90</t>
  </si>
  <si>
    <t>47 | Fertilizer_1990_SN90</t>
  </si>
  <si>
    <t>48 | Fertilizer_1990_MN90</t>
  </si>
  <si>
    <t>49 | Fertilizer_1991_N0</t>
  </si>
  <si>
    <t>51 | Fertilizer_1991_SN90</t>
  </si>
  <si>
    <t>50 | Fertilizer_1991_N90</t>
  </si>
  <si>
    <t>52 | Fertilizer_1991_MN90</t>
  </si>
  <si>
    <t>53 | Fertilizer_1992_N0</t>
  </si>
  <si>
    <t>54 | Fertilizer_1992_N90</t>
  </si>
  <si>
    <t>55 | Fertilizer_1992_SN90</t>
  </si>
  <si>
    <t>56 | Fertilizer_1992_MN90</t>
  </si>
  <si>
    <t>7 | harvest_1985</t>
  </si>
  <si>
    <t>7 | tillage_1985</t>
  </si>
  <si>
    <t>8 | tillage_1986</t>
  </si>
  <si>
    <t>9 | tillage_1987</t>
  </si>
  <si>
    <t>10 | tillage_1988</t>
  </si>
  <si>
    <t>11 | tillage_1989</t>
  </si>
  <si>
    <t>12 | tillage_1990</t>
  </si>
  <si>
    <t>13 | tillage_1991</t>
  </si>
  <si>
    <t>14 | tillage_1992</t>
  </si>
  <si>
    <t>8 | harvest_1986</t>
  </si>
  <si>
    <t>9 | harvest_1987</t>
  </si>
  <si>
    <t>10 | harvest_1988</t>
  </si>
  <si>
    <t>11 | harvest_1989</t>
  </si>
  <si>
    <t>12 | harvest_1990</t>
  </si>
  <si>
    <t>13 | harvest_1991</t>
  </si>
  <si>
    <t>Iqba_2014_method</t>
  </si>
  <si>
    <t>experimental station</t>
  </si>
  <si>
    <t>five kinds of deficit irrigation schedules were tested for winter wheat based on growth stages</t>
  </si>
  <si>
    <t>deficit irrigation schedules</t>
  </si>
  <si>
    <t>Iqba_2014_method_soil</t>
  </si>
  <si>
    <t>Luancheng</t>
  </si>
  <si>
    <t>a fertile topsoil, plenty of organic matter in loamy soil, and a high grain yield (Yhang et al., 2002)</t>
  </si>
  <si>
    <t>fertile topsoil and abundant organic matter in the loamy soil</t>
  </si>
  <si>
    <t>luancheng</t>
  </si>
  <si>
    <t>Gaozou No. 503</t>
  </si>
  <si>
    <t>planting_1998</t>
  </si>
  <si>
    <t>planting_1999</t>
  </si>
  <si>
    <t>planting_2000</t>
  </si>
  <si>
    <t>irrigated_treatmentA_1998</t>
  </si>
  <si>
    <t>irrigated_treatmentB_1998</t>
  </si>
  <si>
    <t>irrigated_treatmentC_1998</t>
  </si>
  <si>
    <t>irrigated_treatmentD_1998</t>
  </si>
  <si>
    <t>rainfed_treatmentE_1998</t>
  </si>
  <si>
    <t>irrigated_treatmentA_1999</t>
  </si>
  <si>
    <t>irrigated_treatmentB_1999</t>
  </si>
  <si>
    <t>irrigated_treatmentC_1999</t>
  </si>
  <si>
    <t>irrigated_treatmentD_1999</t>
  </si>
  <si>
    <t>rainfed_treatmentE_1999</t>
  </si>
  <si>
    <t>irrigated_treatmentA_2000</t>
  </si>
  <si>
    <t>irrigated_treatmentB_2000</t>
  </si>
  <si>
    <t>irrigated_treatmentC_2000</t>
  </si>
  <si>
    <t>irrigated_treatmentD_2000</t>
  </si>
  <si>
    <t>rainfed_treatmentE_2000</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</si>
  <si>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</si>
  <si>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</si>
  <si>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</si>
  <si>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</si>
  <si>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</si>
  <si>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</si>
  <si>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</si>
  <si>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irrigated_treatmentE_1998</t>
  </si>
  <si>
    <t>irrigated 281.5mm during the experiment</t>
  </si>
  <si>
    <t>irrigated 323.9mm during the experiment</t>
  </si>
  <si>
    <t>irrigated 247.9mm during the experiment</t>
  </si>
  <si>
    <t>irrigated 404.8mm during the experiment</t>
  </si>
  <si>
    <t>irrigated 90mm during the experiment</t>
  </si>
  <si>
    <t>irrigated_treatmentE_1999</t>
  </si>
  <si>
    <t>irrigated 234mm during the experiment</t>
  </si>
  <si>
    <t>irrigated 230mm during the experiment</t>
  </si>
  <si>
    <t>irrigated 216.7mm during the experiment</t>
  </si>
  <si>
    <t>irrigated 364.7mm during the experiment</t>
  </si>
  <si>
    <t>irrigated 80mm during the experiment</t>
  </si>
  <si>
    <t>irrigated_treatmentE_2000</t>
  </si>
  <si>
    <t>Fertilizer_1998_2000</t>
  </si>
  <si>
    <t>Fertilize_1998_2000</t>
  </si>
  <si>
    <t>before sowing, irrigation contain fertilization</t>
  </si>
  <si>
    <t>harvest_1998</t>
  </si>
  <si>
    <t>harvest_1999</t>
  </si>
  <si>
    <t>harvest_2000</t>
  </si>
  <si>
    <t>1 | Gaozou No. 503</t>
  </si>
  <si>
    <t>RGT_Bea_1_2009</t>
  </si>
  <si>
    <t>RGT_Bea_2_2009</t>
  </si>
  <si>
    <t>RGT_Cat_2009</t>
  </si>
  <si>
    <t>ES_Bea_1_2009</t>
  </si>
  <si>
    <t>ES_Bea_2_2009</t>
  </si>
  <si>
    <t>ES_Cat_2009</t>
  </si>
  <si>
    <t>MZ_1979_N0</t>
  </si>
  <si>
    <t>MZ_1979_N90</t>
  </si>
  <si>
    <t>MZ_1979_SN90</t>
  </si>
  <si>
    <t>MZ_1979_MN90</t>
  </si>
  <si>
    <t>MZ_1980_N0</t>
  </si>
  <si>
    <t>MZ_1980_N90</t>
  </si>
  <si>
    <t>MZ_1980_SN90</t>
  </si>
  <si>
    <t>MZ_1980_MN90</t>
  </si>
  <si>
    <t>WH_1981_N0</t>
  </si>
  <si>
    <t>WH_1981_N90</t>
  </si>
  <si>
    <t>WH_1981_SN90</t>
  </si>
  <si>
    <t>WH_1981_MN90</t>
  </si>
  <si>
    <t>WH_1982_N0</t>
  </si>
  <si>
    <t>WH_1982_N90</t>
  </si>
  <si>
    <t>WH_1982_SN90</t>
  </si>
  <si>
    <t>WH_1982_MN90</t>
  </si>
  <si>
    <t>WH_1983_N0</t>
  </si>
  <si>
    <t>WH_1983_N90</t>
  </si>
  <si>
    <t>WH_1983_SN90</t>
  </si>
  <si>
    <t>WH_1983_MN90</t>
  </si>
  <si>
    <t>WH_1984_N0</t>
  </si>
  <si>
    <t>WH_1984_N90</t>
  </si>
  <si>
    <t>WH_1984_SN90</t>
  </si>
  <si>
    <t>WH_1984_MN90</t>
  </si>
  <si>
    <t>MZ_1985_MN90</t>
  </si>
  <si>
    <t>MZ_1985_N0</t>
  </si>
  <si>
    <t>MZ_1985_N90</t>
  </si>
  <si>
    <t>MZ_1985_SN90</t>
  </si>
  <si>
    <t>MZ_1986_N0</t>
  </si>
  <si>
    <t>MZ_1986_N90</t>
  </si>
  <si>
    <t>MZ_1986_SN90</t>
  </si>
  <si>
    <t>MZ_1986_MN90</t>
  </si>
  <si>
    <t>WH_1987_N0</t>
  </si>
  <si>
    <t>WH_1987_N90</t>
  </si>
  <si>
    <t>WH_1987_SN90</t>
  </si>
  <si>
    <t>WH_1987_MN90</t>
  </si>
  <si>
    <t>WH_1988_N0</t>
  </si>
  <si>
    <t>WH_1988_N90</t>
  </si>
  <si>
    <t>WH_1989_SN90</t>
  </si>
  <si>
    <t>WH_1988_SN90</t>
  </si>
  <si>
    <t>WH_1988_MN90</t>
  </si>
  <si>
    <t>WH_1989_N0</t>
  </si>
  <si>
    <t>WH_1989_N90</t>
  </si>
  <si>
    <t>WH_1989_MN90</t>
  </si>
  <si>
    <t>WH_1990_N0</t>
  </si>
  <si>
    <t>WH_1990_N90</t>
  </si>
  <si>
    <t>WH_1990_SN90</t>
  </si>
  <si>
    <t>WH_1990_MN90</t>
  </si>
  <si>
    <t>MZ_1991_N0</t>
  </si>
  <si>
    <t>MZ_1991_N90</t>
  </si>
  <si>
    <t>MZ_1991_SN90</t>
  </si>
  <si>
    <t>MZ_1991_MN90</t>
  </si>
  <si>
    <t>MZ_1992_N0</t>
  </si>
  <si>
    <t>MZ_1992_N90</t>
  </si>
  <si>
    <t>MZ_1992_SN90</t>
  </si>
  <si>
    <t>MZ_1992_MN90</t>
  </si>
  <si>
    <t>1 | planting_1998</t>
  </si>
  <si>
    <t>1 | Fertilizer_1998_2000</t>
  </si>
  <si>
    <t>1 | irrigated_treatmentA_1998</t>
  </si>
  <si>
    <t>1 | harvest_1998</t>
  </si>
  <si>
    <t>2 | irrigated_treatmentB_1998</t>
  </si>
  <si>
    <t>3 | irrigated_treatmentC_1998</t>
  </si>
  <si>
    <t>4 | irrigated_treatmentD_1998</t>
  </si>
  <si>
    <t>5 | rainfed_treatmentE_1998</t>
  </si>
  <si>
    <t>2 | planting_1999</t>
  </si>
  <si>
    <t>6 | irrigated_treatmentA_1999</t>
  </si>
  <si>
    <t>2 | harvest_1999</t>
  </si>
  <si>
    <t>7 | irrigated_treatmentB_1999</t>
  </si>
  <si>
    <t>8 | irrigated_treatmentC_1999</t>
  </si>
  <si>
    <t>9 | irrigated_treatmentD_1999</t>
  </si>
  <si>
    <t>10 | rainfed_treatmentE_1999</t>
  </si>
  <si>
    <t>3 | planting_2000</t>
  </si>
  <si>
    <t>11 | irrigated_treatmentA_2000</t>
  </si>
  <si>
    <t>3 | harvest_2000</t>
  </si>
  <si>
    <t>12 | irrigated_treatmentB_2000</t>
  </si>
  <si>
    <t>15 | rainfed_treatmentE_2000</t>
  </si>
  <si>
    <t>14 | irrigated_treatmentD_2000</t>
  </si>
  <si>
    <t>13 | irrigated_treatmentC_2000</t>
  </si>
  <si>
    <t>experiment stations</t>
  </si>
  <si>
    <t>Basso_2010_method</t>
  </si>
  <si>
    <t xml:space="preserve">different fertilizer amount </t>
  </si>
  <si>
    <t>Basso_2010_method_soil</t>
  </si>
  <si>
    <t>note</t>
  </si>
  <si>
    <t>Triticum Durum, Desf.; cv. Ofanto)</t>
  </si>
  <si>
    <t>planting_1991_2006</t>
  </si>
  <si>
    <t>The sowing time windows of durum wheat in the study area was between mid-November and mid-December. Durum wheat was sown on 28 December 2006.</t>
  </si>
  <si>
    <t>no supplemental irrigation selected</t>
  </si>
  <si>
    <t>Fertilizer_1991_2006_plot1</t>
  </si>
  <si>
    <t>Fertilizer_1991_2006_plot2</t>
  </si>
  <si>
    <t>apply at sowing</t>
  </si>
  <si>
    <t>1 | Triticum Durum, Desf.; cv. Ofanto)</t>
  </si>
  <si>
    <t>1 | planting_1991_2006</t>
  </si>
  <si>
    <t>1 | no supplemental irrigation selected</t>
  </si>
  <si>
    <t>1 | Fertilizer_1991_2006_plot1</t>
  </si>
  <si>
    <t>2 | Fertilizer_1991_2006_plot2</t>
  </si>
  <si>
    <t>1998_irrigated_treatmentA</t>
  </si>
  <si>
    <t>1998_irrigated_treatmentB</t>
  </si>
  <si>
    <t>1998_irrigated_treatmentC</t>
  </si>
  <si>
    <t>1998_irrigated_treatmentD</t>
  </si>
  <si>
    <t>1998_irrigated_treatmentE</t>
  </si>
  <si>
    <t>1999_irrigated_treatmentA</t>
  </si>
  <si>
    <t>1999_irrigated_treatmentB</t>
  </si>
  <si>
    <t>1999_irrigated_treatmentC</t>
  </si>
  <si>
    <t>1999_irrigated_treatmentD</t>
  </si>
  <si>
    <t>1999_irrigated_treatmentE</t>
  </si>
  <si>
    <t>2000_irrigated_treatmentA</t>
  </si>
  <si>
    <t>2000_irrigated_treatmentB</t>
  </si>
  <si>
    <t>2000_irrigated_treatmentC</t>
  </si>
  <si>
    <t>2000_irrigated_treatmentD</t>
  </si>
  <si>
    <t>2000_irrigated_treatmentE</t>
  </si>
  <si>
    <t>experimetal station</t>
  </si>
  <si>
    <t>Ladha_2003_method</t>
  </si>
  <si>
    <t>long-term experiment (LTE)</t>
  </si>
  <si>
    <t>Ladha_2003_method_soil</t>
  </si>
  <si>
    <t>the AGFACE facility at Horsham, Victoria, Australia</t>
  </si>
  <si>
    <t>Gaoping Agronomy Farm, Pingliang, Gansu province, northwestern China</t>
  </si>
  <si>
    <t>Luancheng agro-ecosystem station</t>
  </si>
  <si>
    <t>the Cereal Research Centre, Foggia, Italy</t>
  </si>
  <si>
    <t>1 | China Agricultural University, Baoding, Heibei, China</t>
  </si>
  <si>
    <t>1 | The Unibersity of Arizona, Maricopa Agricultural Central, in central Arizona</t>
  </si>
  <si>
    <t>1 | The Universidad Austral de Chile in Valdivia</t>
  </si>
  <si>
    <t>1 | national field trials</t>
  </si>
  <si>
    <t>1 | field experiment farm "Podere"</t>
  </si>
  <si>
    <t>1 | the experimental farms of the Institut Polytechnique UniLaSalle (Beauvais, France) and ANTEDIS company (Catillon-Fumechon, France)</t>
  </si>
  <si>
    <t>1 | Gaoping Agronomy Farm, Pingliang, Gansu province, northwestern China</t>
  </si>
  <si>
    <t>1 | Luancheng agro-ecosystem station</t>
  </si>
  <si>
    <t>1 | the Cereal Research Centre, Foggia, Italy</t>
  </si>
  <si>
    <t>Haijun</t>
  </si>
  <si>
    <t>Yan</t>
  </si>
  <si>
    <t>yanhj@cau.deu.cn</t>
  </si>
  <si>
    <t>Douglas</t>
  </si>
  <si>
    <t>Hunsaker</t>
  </si>
  <si>
    <t>dhunsake@uswcl.ars.ag.gov</t>
  </si>
  <si>
    <t>Daniel</t>
  </si>
  <si>
    <t>Calderini</t>
  </si>
  <si>
    <t>F.</t>
  </si>
  <si>
    <t>daniel calderini@uach.cl</t>
  </si>
  <si>
    <t>Myles</t>
  </si>
  <si>
    <t>Oelofse</t>
  </si>
  <si>
    <t>myles@plen.ku.dk</t>
  </si>
  <si>
    <t>1 | the AGFACE facility at Horsham, Victoria, Australia</t>
  </si>
  <si>
    <t>Domenico</t>
  </si>
  <si>
    <t>Ventrella</t>
  </si>
  <si>
    <t>domenico.ventrella@entecra.it</t>
  </si>
  <si>
    <t>Saman</t>
  </si>
  <si>
    <t>Seneweera</t>
  </si>
  <si>
    <t>samans@unimelb.edu.au</t>
  </si>
  <si>
    <t>Guenole</t>
  </si>
  <si>
    <t>Boulch</t>
  </si>
  <si>
    <t>guenole.boulch@unilasalle.fr</t>
  </si>
  <si>
    <t>Y.</t>
  </si>
  <si>
    <t>Yang</t>
  </si>
  <si>
    <t>Jingyi.yang@agr.gc.ca</t>
  </si>
  <si>
    <t>bruno.basso@unibas.it</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</si>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</sst>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3"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6">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14" fontId="26" fillId="0" borderId="0" xfId="0" applyNumberFormat="1" applyFont="1" applyAlignment="1">
      <alignment horizontal="right"/>
    </xf>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2" xfId="0" applyFont="1" applyBorder="1" applyAlignment="1">
      <alignment horizontal="center" vertical="center" wrapText="1"/>
    </xf>
    <xf numFmtId="0" fontId="31" fillId="0" borderId="0" xfId="0" applyFont="1" applyAlignment="1">
      <alignment horizontal="center" vertical="center"/>
    </xf>
    <xf numFmtId="0" fontId="29" fillId="0" borderId="0" xfId="0" applyFont="1"/>
    <xf numFmtId="0" fontId="31"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0" fontId="29" fillId="0" borderId="2" xfId="0" applyFont="1" applyBorder="1" applyAlignment="1">
      <alignment vertical="center" wrapText="1"/>
    </xf>
    <xf numFmtId="49" fontId="0" fillId="0" borderId="0" xfId="0" applyNumberFormat="1" applyAlignment="1">
      <alignment horizontal="right"/>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0" borderId="0" xfId="0" applyFont="1"/>
    <xf numFmtId="1" fontId="0" fillId="0" borderId="0" xfId="0" applyNumberFormat="1" applyFont="1"/>
    <xf numFmtId="14" fontId="0" fillId="0" borderId="0" xfId="0" applyNumberFormat="1" applyFont="1"/>
    <xf numFmtId="0" fontId="0" fillId="0" borderId="0" xfId="0" applyAlignment="1"/>
    <xf numFmtId="2" fontId="29" fillId="0" borderId="0" xfId="0" applyNumberFormat="1" applyFont="1" applyAlignment="1">
      <alignment horizontal="right"/>
    </xf>
    <xf numFmtId="49" fontId="0" fillId="0" borderId="0" xfId="0" applyNumberFormat="1" applyFont="1"/>
    <xf numFmtId="2" fontId="0" fillId="0" borderId="0" xfId="0" applyNumberFormat="1" applyFont="1"/>
    <xf numFmtId="1" fontId="0" fillId="0" borderId="0" xfId="0" applyNumberFormat="1" applyFont="1" applyAlignment="1"/>
    <xf numFmtId="49" fontId="0" fillId="0" borderId="0" xfId="0" applyNumberFormat="1" applyFont="1" applyAlignment="1"/>
    <xf numFmtId="49" fontId="29" fillId="0" borderId="0" xfId="0" applyNumberFormat="1" applyFont="1" applyAlignment="1"/>
    <xf numFmtId="49" fontId="6" fillId="0" borderId="0" xfId="2" applyNumberFormat="1" applyAlignment="1"/>
    <xf numFmtId="14" fontId="29" fillId="0" borderId="0" xfId="0" applyNumberFormat="1" applyFont="1"/>
    <xf numFmtId="0" fontId="32" fillId="0" borderId="0" xfId="0" applyFont="1"/>
  </cellXfs>
  <cellStyles count="3">
    <cellStyle name="Hyperlink" xfId="2" builtinId="8"/>
    <cellStyle name="Normal" xfId="0" builtinId="0"/>
    <cellStyle name="Normal 2" xfId="1" xr:uid="{13DA2DDC-7691-499E-A9BC-7741E7D51125}"/>
  </cellStyles>
  <dxfs count="6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ustomXml" Target="../customXml/item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17/10/relationships/person" Target="persons/person.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61" Type="http://schemas.openxmlformats.org/officeDocument/2006/relationships/worksheet" Target="worksheets/sheet61.xml"/><Relationship Id="rId8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6031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40698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8170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22" totalsRowShown="0" headerRowDxfId="622" headerRowBorderDxfId="621">
  <autoFilter ref="A4:O22" xr:uid="{7E3196FD-41CA-4617-B4E6-1663860AE448}"/>
  <tableColumns count="15">
    <tableColumn id="1" xr3:uid="{7AC6F4F0-0B21-48D3-9F25-3D1070C3034B}" name="experiment_ID" dataDxfId="620"/>
    <tableColumn id="21" xr3:uid="{9D4DA41D-CE58-451A-BD31-50D7CBF1EE62}" name="name_of_experiment" dataDxfId="619"/>
    <tableColumn id="22" xr3:uid="{0C321953-54D6-45AC-A207-3D46F9759CC7}" name="exp_code_local" dataDxfId="618"/>
    <tableColumn id="23" xr3:uid="{45987F0B-9242-400A-8F9A-4053C3C08B32}" name="experiment_name_local" dataDxfId="617"/>
    <tableColumn id="24" xr3:uid="{3BFAEB9F-FC18-4EFE-8423-A029B1EF9B2F}" name="experiment_type" dataDxfId="616"/>
    <tableColumn id="25" xr3:uid="{203815DC-ECF8-45D5-9FB4-2F7C9BDFCEB2}" name="management_type" dataDxfId="615"/>
    <tableColumn id="26" xr3:uid="{6C69A743-44C0-4C87-A384-14977A5990EF}" name="number_of_replicates" dataDxfId="614"/>
    <tableColumn id="27" xr3:uid="{7DE35B79-41B9-401A-BFDB-0FE51EBE1CC3}" name="number_of_treatments" dataDxfId="613"/>
    <tableColumn id="28" xr3:uid="{031AA929-EC35-4D49-8AE4-D8B70A35E2ED}" name="experimental_design" dataDxfId="612"/>
    <tableColumn id="29" xr3:uid="{154F22E4-CC3D-403D-92A7-83E196BAAB1C}" name="main_experiment_factor" dataDxfId="611"/>
    <tableColumn id="30" xr3:uid="{6E5024E5-CF17-41A0-A45D-E99988F2B346}" name="site_type" dataDxfId="610"/>
    <tableColumn id="31" xr3:uid="{5FFFF8B5-542A-48F1-8F3C-2DE43E022A0D}" name="experiment_duration" dataDxfId="609"/>
    <tableColumn id="2" xr3:uid="{F7C6A0C8-0937-41C0-9859-5E28B9634EAE}" name="experimental_factor_comb" dataDxfId="608"/>
    <tableColumn id="3" xr3:uid="{4261F109-4CC4-48B6-B5E5-B27CAA5AFEAB}" name="revision_date_first" dataDxfId="607"/>
    <tableColumn id="4" xr3:uid="{3CA63CAC-D9EE-4B74-8C04-0B23EC0655E8}" name="revision_date_latest" dataDxfId="60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31" totalsRowShown="0" headerRowDxfId="605">
  <autoFilter ref="A4:N31" xr:uid="{4764CA42-BDDC-497C-B82B-528A3783901F}"/>
  <tableColumns count="14">
    <tableColumn id="1" xr3:uid="{7B93E340-CBA9-40CE-A1EF-B67FCE2190CA}" name="soil_profile_ID" dataDxfId="604"/>
    <tableColumn id="2" xr3:uid="{91103EA9-886D-46E4-98AC-E31C03494653}" name="name_of_soil_profile" dataDxfId="603"/>
    <tableColumn id="15" xr3:uid="{50158705-A7CF-4E07-9B70-09C342ACCF56}" name="soil_site" dataDxfId="602"/>
    <tableColumn id="16" xr3:uid="{14CAC2FB-6597-4DE3-B653-822F24DEF3D6}" name="soil_location_country" dataDxfId="601"/>
    <tableColumn id="17" xr3:uid="{F513BDFD-A6F1-4793-B1A2-75126D628185}" name="soil_loc_2nd_level" dataDxfId="600"/>
    <tableColumn id="18" xr3:uid="{5BAD4E40-90D3-474A-A79D-D8BC65875960}" name="soil_loc_3rd_level" dataDxfId="599"/>
    <tableColumn id="19" xr3:uid="{9591FE11-FDA3-4687-A8BA-D5940751D38C}" name="latitude_soil_profile" dataDxfId="598"/>
    <tableColumn id="20" xr3:uid="{993B34F5-2076-4C22-9F86-045131A126C7}" name="longitude_soil_profile" dataDxfId="597"/>
    <tableColumn id="21" xr3:uid="{DDE7EAE7-332C-489A-92A5-CBFB1A23FC25}" name="soil_site_elevation" dataDxfId="596"/>
    <tableColumn id="22" xr3:uid="{6F739D77-5692-4A76-B625-C40410794B54}" name="soil_sampling_date" dataDxfId="595"/>
    <tableColumn id="23" xr3:uid="{7E2CE58A-DBB7-44CB-8CFF-1059F5590ECC}" name="soil_depth" dataDxfId="594"/>
    <tableColumn id="24" xr3:uid="{5383B87D-E0C8-4333-9155-A5A2B3AB189E}" name="soil_profile_slope" dataDxfId="593"/>
    <tableColumn id="25" xr3:uid="{209A508C-C60C-4AAE-BCFB-7CFD9BB95E1B}" name="soil_source" dataDxfId="592"/>
    <tableColumn id="26" xr3:uid="{5DA4AE2A-1A76-4774-A207-5306B3C674D4}" name="soil_profile_notes" dataDxfId="59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M13" totalsRowShown="0" headerRowDxfId="590" dataDxfId="589">
  <autoFilter ref="A4:M13" xr:uid="{506D2BCE-E568-448F-8779-3B54605BBFFE}"/>
  <tableColumns count="13">
    <tableColumn id="2" xr3:uid="{817DDA8A-92BA-4DA3-8B53-3DFFEA724702}" name="weather_station_id" dataDxfId="588"/>
    <tableColumn id="3" xr3:uid="{105BFAB4-F9C1-420A-89F2-3F65625DFAF9}" name="weather_station_name" dataDxfId="587"/>
    <tableColumn id="4" xr3:uid="{468A82B1-C9A9-42AC-A22D-CEC506F1073C}" name="weather_station_site" dataDxfId="586"/>
    <tableColumn id="5" xr3:uid="{E929CA5A-14B9-4E6F-ABE2-2167BF5EFB00}" name="wsta_location_country" dataDxfId="585"/>
    <tableColumn id="6" xr3:uid="{05439B1A-A3FD-4DC6-AC75-47ACE6EA59A0}" name="wsta_loc_2nd_level" dataDxfId="584"/>
    <tableColumn id="7" xr3:uid="{ECAF2EA5-CCAA-44D8-A968-B7DB1470C250}" name="wsta_loc_3rd_level" dataDxfId="583"/>
    <tableColumn id="8" xr3:uid="{3B8E4BB1-E962-4D97-865C-03BCCAB656F2}" name="weather_sta_latitude" dataDxfId="582"/>
    <tableColumn id="9" xr3:uid="{9F6FC6EE-7019-475C-9089-F0C8D04EA9C8}" name="weather_sta_longitude" dataDxfId="581"/>
    <tableColumn id="10" xr3:uid="{F916A068-99DC-4AD3-A24A-CD1581E9DFA5}" name="weather_sta_elevation" dataDxfId="580"/>
    <tableColumn id="11" xr3:uid="{40CDF2DC-C9D1-4F02-9FFA-2D475CE0CD0A}" name="temperature_sensor_ht" dataDxfId="579"/>
    <tableColumn id="12" xr3:uid="{9EFC118F-C92B-404E-9E2D-81A8AC97DFA4}" name="ref_height_windsp_meas" dataDxfId="578"/>
    <tableColumn id="1" xr3:uid="{AB18156E-789C-46E7-8C53-50C09B80A287}" name="ref_height_weather_meas" dataDxfId="577"/>
    <tableColumn id="13" xr3:uid="{93656EEF-DB00-4EAF-8F1E-4DDBB5699389}" name="Weather note" dataDxfId="57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37" totalsRowShown="0" headerRowDxfId="575">
  <autoFilter ref="A4:G37" xr:uid="{CDF130C1-D396-4A8C-ADF6-BCE95083E13D}"/>
  <tableColumns count="7">
    <tableColumn id="1" xr3:uid="{5BFEF52C-8537-4E4E-95E5-857BB138AC40}" name="resource_ID" dataDxfId="574"/>
    <tableColumn id="7" xr3:uid="{040E20DB-7AEE-4FA6-8A26-C944D4A4A815}" name="resource_type" dataDxfId="573"/>
    <tableColumn id="2" xr3:uid="{6A04E1E9-D55C-41AA-96EE-09A3A36AEC6E}" name="institute_ID" dataDxfId="57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71"/>
    <tableColumn id="4" xr3:uid="{27D73B94-F1F8-4E34-925D-4CA08157ED0B}" name="institute_role" dataDxfId="570"/>
    <tableColumn id="5" xr3:uid="{4652B04E-9CAD-4A2D-87C2-AD1303E585F9}" name="institute_type" dataDxfId="569"/>
    <tableColumn id="11" xr3:uid="{47F4676C-F707-48A3-A476-CC5C70216E97}" name="institute_notes" dataDxfId="56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44" totalsRowShown="0">
  <autoFilter ref="A4:J44" xr:uid="{D592DB2B-CA70-4984-AAAB-B6DFEDBCC2E1}"/>
  <tableColumns count="10">
    <tableColumn id="1" xr3:uid="{3DC05D3B-A820-4651-B22B-0544975E5828}" name="resource_ID" dataDxfId="567"/>
    <tableColumn id="7" xr3:uid="{BADC33BD-789F-47F8-B7A1-3C7F0C519F7E}" name="resource_type" dataDxfId="566"/>
    <tableColumn id="2" xr3:uid="{ABCA1176-7E3E-4E8D-9E72-E06D6DAD50AA}" name="people_level" dataDxfId="56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64"/>
    <tableColumn id="3" xr3:uid="{2EC10443-A167-4509-B9F6-A1EC90316193}" name="researcher_first_name" dataDxfId="563"/>
    <tableColumn id="4" xr3:uid="{EBDC6D18-4868-46CA-B425-94B6ADEFE928}" name="researcher_last_name" dataDxfId="562"/>
    <tableColumn id="5" xr3:uid="{78A162CC-D9F2-4330-A694-12E2569F5019}" name="researcher_name_mi" dataDxfId="561"/>
    <tableColumn id="6" xr3:uid="{7FAE614C-29AE-4C71-A24A-86D4D1331576}" name="researcher_role" dataDxfId="560"/>
    <tableColumn id="9" xr3:uid="{19A7579E-0521-4500-9406-B221F230FF35}" name="e_mail_address" dataDxfId="559"/>
    <tableColumn id="10" xr3:uid="{C4912046-6BB3-485D-9F22-44FF99460067}" name="persons_notes" dataDxfId="55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20" totalsRowShown="0" headerRowDxfId="557">
  <autoFilter ref="A4:H20" xr:uid="{293FAAE0-B5F9-4163-9FD9-D8C533FDC441}"/>
  <tableColumns count="8">
    <tableColumn id="2" xr3:uid="{064E0BC7-E121-4C10-81EC-2AA5D50BCD43}" name="resource_ID" dataDxfId="556"/>
    <tableColumn id="1" xr3:uid="{C4DBB1FE-38BB-4AC5-A9E1-FC072684F66A}" name="resource_type" dataDxfId="555"/>
    <tableColumn id="8" xr3:uid="{8141EDCB-2A56-4968-81DD-AF9F394F4CC3}" name="document_ID" dataDxfId="55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53"/>
    <tableColumn id="10" xr3:uid="{81E80CC1-6AA0-40A9-9815-43B3A3489219}" name="digital_object_identifier" dataDxfId="552"/>
    <tableColumn id="11" xr3:uid="{60601409-1FAD-4AC7-922B-9FCAB142469A}" name="document_link" dataDxfId="551"/>
    <tableColumn id="12" xr3:uid="{A90F2AAB-F02E-43D5-A0C3-5DB13D8110CD}" name="document_name" dataDxfId="550"/>
    <tableColumn id="3" xr3:uid="{0162B803-1CB9-4CC8-BC6F-AF919ABF0F6C}" name="document_type" dataDxfId="54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28" totalsRowShown="0" headerRowDxfId="548">
  <autoFilter ref="A4:P28" xr:uid="{14E9D701-1C4A-4272-8CD2-D69B1CB18D26}"/>
  <tableColumns count="16">
    <tableColumn id="1" xr3:uid="{77579958-6324-4474-9590-F843B0F96336}" name="soil_profile_ID" dataDxfId="547"/>
    <tableColumn id="2" xr3:uid="{C330FE4D-56FF-4BC6-877B-2F1E4D534CC9}" name="soil_classific_system" dataDxfId="546"/>
    <tableColumn id="3" xr3:uid="{3CA4AA88-0DE9-48F6-96F0-1D380B565A78}" name="soil_classification" dataDxfId="545"/>
    <tableColumn id="4" xr3:uid="{0BDB2B97-8CEC-4EDB-A4D3-630DD693C883}" name="soil_drainage_class" dataDxfId="544"/>
    <tableColumn id="5" xr3:uid="{000518D3-FF1D-421E-BB3B-F27B582A32B9}" name="soil_albedo" dataDxfId="543"/>
    <tableColumn id="7" xr3:uid="{6C0E2937-BAFA-4E88-8780-7A14DF6EB968}" name="soil_evaporation_limit" dataDxfId="542">
      <calculatedColumnFormula array="1">F5:K5</calculatedColumnFormula>
    </tableColumn>
    <tableColumn id="8" xr3:uid="{72EF92FF-0589-4726-949B-9B5F6199AF03}" name="drainage_rate_per_day" dataDxfId="541"/>
    <tableColumn id="9" xr3:uid="{D90EE4A4-65C2-46A9-BEFA-2C33874F07CB}" name="runoff_curve_no_SCS" dataDxfId="540"/>
    <tableColumn id="10" xr3:uid="{5CA31174-E18A-47B5-A091-78947D5A45C1}" name="soil_surface_color" dataDxfId="539"/>
    <tableColumn id="11" xr3:uid="{6F3A24B6-C226-43E2-9C1F-3B83D35E9D96}" name="mineralization_factor" dataDxfId="538"/>
    <tableColumn id="12" xr3:uid="{0F606CA2-DF35-43E2-A5B1-CDC7730A182F}" name="soil_texture" dataDxfId="537"/>
    <tableColumn id="6" xr3:uid="{DE60E23A-1987-4F99-BC7B-33698D7B8693}" name="pH_buffer_determin_meth" dataDxfId="536"/>
    <tableColumn id="13" xr3:uid="{57FBD4B4-7224-49F4-A467-D5247EF5D586}" name="potassium_determ_method" dataDxfId="535"/>
    <tableColumn id="14" xr3:uid="{EFE07593-0E98-43B4-896E-1B776B45642A}" name="phosphorus_determ_method" dataDxfId="534"/>
    <tableColumn id="15" xr3:uid="{82717DAA-5906-4B63-8FE6-E8AB33D19E42}" name="soil_fertility_on_photo" dataDxfId="533"/>
    <tableColumn id="16" xr3:uid="{EC7AF4B6-96FE-432B-8387-84DF9B2645A7}" name="soil_note" dataDxfId="53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AC60" totalsRowShown="0" headerRowDxfId="531" dataDxfId="530">
  <autoFilter ref="A4:AC60" xr:uid="{B06385CB-7B6E-405F-977A-CBB0D33AB843}"/>
  <tableColumns count="29">
    <tableColumn id="1" xr3:uid="{420F3946-BC67-43CA-B782-26D94576E058}" name="soil_profile_ID" dataDxfId="529"/>
    <tableColumn id="2" xr3:uid="{D22F9DE8-A10E-4FDD-9A31-3CB435AD45E3}" name="soil_layer_top_depth" dataDxfId="528"/>
    <tableColumn id="3" xr3:uid="{1D0A37E2-3D3A-4EF4-BB5D-85D224897D6D}" name="soil_layer_base_depth" dataDxfId="527"/>
    <tableColumn id="4" xr3:uid="{3C291ACF-A5BE-40EE-96E1-4473C04F1261}" name="master_horizon" dataDxfId="526"/>
    <tableColumn id="5" xr3:uid="{CFB3A252-9FA7-4D24-8F3E-D6F4B156CE9B}" name="soil_clay_fraction" dataDxfId="525"/>
    <tableColumn id="10" xr3:uid="{A9847EF9-89CB-48F9-A74F-C28FC55B7224}" name="soil_silt_fraction" dataDxfId="524"/>
    <tableColumn id="11" xr3:uid="{0A0E3603-30C4-45D0-B7C3-8B54DF91C626}" name="soil_sand_fraction" dataDxfId="523"/>
    <tableColumn id="12" xr3:uid="{979A0024-95E2-4F75-BF56-B397DFBE34C8}" name="soil_coarse_fraction" dataDxfId="522"/>
    <tableColumn id="13" xr3:uid="{E29E1973-2CBE-4932-AB19-3AD1CC30466C}" name="soil_organic_C_perc_layr" dataDxfId="521"/>
    <tableColumn id="14" xr3:uid="{A1C91ABA-CDD2-43E3-BE59-3A53D4D99E34}" name="soil_pH_in_water" dataDxfId="520"/>
    <tableColumn id="15" xr3:uid="{335256F5-A30B-4B48-B5F8-0FB4A7984472}" name="soil_bulk_density_moist" dataDxfId="519"/>
    <tableColumn id="17" xr3:uid="{8187424B-3FE9-46C2-AA74-DEE5A05577FE}" name="soil_water_lower_limit" dataDxfId="518"/>
    <tableColumn id="6" xr3:uid="{78525120-83B5-404D-9B53-84D8943FA930}" name="soil_pH_in_buffer" dataDxfId="517"/>
    <tableColumn id="7" xr3:uid="{A448CB62-B180-4C01-B44F-6597B67A0E54}" name="soil_adsorption_coef" dataDxfId="516"/>
    <tableColumn id="8" xr3:uid="{AF066E4C-BDCB-40B6-8498-E2757C289C47}" name="soil_wat_drned_upper_lim" dataDxfId="515"/>
    <tableColumn id="9" xr3:uid="{B8DACA95-BE23-4629-A152-6EF404E9AFA2}" name="soil_water_saturated" dataDxfId="514"/>
    <tableColumn id="16" xr3:uid="{C36A0A80-57C9-453F-B470-D87D3B59DB1F}" name="sat_hydraul_conductivity" dataDxfId="513"/>
    <tableColumn id="18" xr3:uid="{527E9D5B-F065-4EE2-B09D-2CE0D60ACC4B}" name="cation_exchange_capacity" dataDxfId="512"/>
    <tableColumn id="19" xr3:uid="{11CF1384-4FBF-4AB7-B2F6-C1BB4B6E60B0}" name="soil_organic_N_conc" dataDxfId="511"/>
    <tableColumn id="20" xr3:uid="{420267BD-3203-4498-96AE-BD164706E6B8}" name="root_growth_factor_soil" dataDxfId="510"/>
    <tableColumn id="21" xr3:uid="{757972AF-8B8E-433B-BAB0-FB20491A9AC4}" name="soil_water_air_dry" dataDxfId="509"/>
    <tableColumn id="22" xr3:uid="{DBB9311F-C3A6-44F0-A240-2660ECF37BB1}" name="cec" dataDxfId="508"/>
    <tableColumn id="23" xr3:uid="{47254ABA-7961-47C7-9C09-ABCA4B91A35A}" name="N-NO3" dataDxfId="507"/>
    <tableColumn id="24" xr3:uid="{131A4E87-B8C3-4485-A574-7176D4B45134}" name="N-NH4" dataDxfId="506"/>
    <tableColumn id="25" xr3:uid="{C9836000-2F51-493B-BCF6-33DC22D1602E}" name="N-organic" dataDxfId="505"/>
    <tableColumn id="26" xr3:uid="{22708BCA-71F6-4F16-B87F-C3590048246D}" name="exchangable K (mg/kg)" dataDxfId="504"/>
    <tableColumn id="27" xr3:uid="{32B44BE2-69ED-4347-A409-5BFD7A53DA66}" name="OlsenP" dataDxfId="503"/>
    <tableColumn id="28" xr3:uid="{32C9CB4B-B22B-4BD9-83A4-C90D1A8E62D2}" name="soil_layer_note" dataDxfId="502"/>
    <tableColumn id="29" xr3:uid="{63C5ECFA-82F0-48A3-8470-791049FC2D8D}" name="note" dataDxfId="50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00" tableBorderDxfId="499">
  <autoFilter ref="A4:M5" xr:uid="{B43A5523-FDE0-40F3-935F-821A5B79A027}"/>
  <tableColumns count="13">
    <tableColumn id="1" xr3:uid="{F47E75C8-8E51-49B8-85CD-FF758B7B2C18}" name="weather_id" dataDxfId="498">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7"/>
    <tableColumn id="3" xr3:uid="{59266200-B8EF-487E-8CDE-AB1731780BAF}" name="weather_date" dataDxfId="496"/>
    <tableColumn id="11" xr3:uid="{AC29F5BE-B529-438B-A9A4-AFC05050A786}" name="solar_radiation" dataDxfId="495"/>
    <tableColumn id="12" xr3:uid="{A7851DBA-C3CB-440B-8C86-0C0EDD4C0FD9}" name="maximum_temperature" dataDxfId="494"/>
    <tableColumn id="13" xr3:uid="{3D8F893F-E73E-4A13-89CD-F76BE6603B25}" name="minimum_temperature" dataDxfId="493"/>
    <tableColumn id="14" xr3:uid="{EAC7083F-8CD1-4A33-8554-0754968A3507}" name="precipitation" dataDxfId="492"/>
    <tableColumn id="15" xr3:uid="{70D9E659-B779-4E5F-9856-8F710B832D04}" name="wind_speed_daily" dataDxfId="491"/>
    <tableColumn id="17" xr3:uid="{99C4222D-72F5-47E3-A8F2-6BDCF6DDC11C}" name="temperature_dewpoint" dataDxfId="490"/>
    <tableColumn id="18" xr3:uid="{921D17A5-BEB4-4F32-84A1-5926A3B75E03}" name="CO2_conc_atmosphere_daily" dataDxfId="489"/>
    <tableColumn id="4" xr3:uid="{FD54DECF-C936-4DC1-A7EA-DEBDF48F99DD}" name="evaporation_pan" dataDxfId="488"/>
    <tableColumn id="5" xr3:uid="{52CB5CF0-D40E-4C20-BBB6-81DB045D36EC}" name="evapotranspiration_reference" dataDxfId="487"/>
    <tableColumn id="6" xr3:uid="{686DED8D-9B48-4EA2-8A7D-4261D5826E01}" name="realtive_humidity_avg" dataDxfId="486"/>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32" totalsRowShown="0" headerRowDxfId="485">
  <autoFilter ref="A4:AC32" xr:uid="{3C9D2DB6-8981-41D9-B44E-7995A694A6EF}"/>
  <tableColumns count="29">
    <tableColumn id="1" xr3:uid="{71757B2C-B63F-4B79-ACCB-0ADC28FF9B17}" name="experiment_ID" dataDxfId="484"/>
    <tableColumn id="2" xr3:uid="{53BE7058-238E-4EBF-949E-4C3E4806DE51}" name="field_level" dataDxfId="483"/>
    <tableColumn id="3" xr3:uid="{65150283-65C3-4775-8944-138E447DFDA5}" name="weather_sta_identifier" dataDxfId="482"/>
    <tableColumn id="12" xr3:uid="{509462E9-1D92-4E4C-BD9B-1FB3533D8F7B}" name="soil_identifier" dataDxfId="481"/>
    <tableColumn id="13" xr3:uid="{663AE94E-684F-419B-998A-C702A847659B}" name="field_name" dataDxfId="480"/>
    <tableColumn id="15" xr3:uid="{ABFE498D-3BCC-4AEF-9A36-C7F613194098}" name="field_id" dataDxfId="479"/>
    <tableColumn id="4" xr3:uid="{2276AD56-A9FB-451E-ACF7-C14D3BB55541}" name="field_country" dataDxfId="478"/>
    <tableColumn id="5" xr3:uid="{F76A86DC-1792-458E-BA24-F39B198170B8}" name="field_sub_country" dataDxfId="477"/>
    <tableColumn id="6" xr3:uid="{F1C90C07-84CE-4772-82F0-2004777BA3D2}" name="field_sub_sub_country" dataDxfId="476"/>
    <tableColumn id="7" xr3:uid="{C88744DC-0440-4F34-BF11-4D2D1572B15B}" name="field_latitude" dataDxfId="475"/>
    <tableColumn id="8" xr3:uid="{7CFCE0D2-E2C0-46D4-BA8E-59590DB62B93}" name="field_longitude" dataDxfId="474"/>
    <tableColumn id="9" xr3:uid="{AF655BF0-6B7A-4D3C-90C6-1F6E1CC0F23C}" name="field_elevation" dataDxfId="473"/>
    <tableColumn id="10" xr3:uid="{2DD9FF6D-7463-4D86-884E-7D0B2628BC03}" name="field_soil_texture" dataDxfId="472"/>
    <tableColumn id="14" xr3:uid="{269CDBA9-EC80-40EC-B67F-A555A282FC1E}" name="field_slope" dataDxfId="471"/>
    <tableColumn id="16" xr3:uid="{F4F42096-F08E-440F-8FD5-02A75EBBD7A5}" name="field_slope_length" dataDxfId="470"/>
    <tableColumn id="17" xr3:uid="{E53CB5BA-D876-45F9-9DC3-A8A6F1C3565C}" name="field_slope_aspect" dataDxfId="469"/>
    <tableColumn id="18" xr3:uid="{12139652-7ECC-4FBB-8973-96AFCBE46B0F}" name="field_area" dataDxfId="468"/>
    <tableColumn id="19" xr3:uid="{38E785D1-1F3A-4EB0-99E6-C90D72AAA805}" name="obstruction_to_sun" dataDxfId="467"/>
    <tableColumn id="20" xr3:uid="{BAA5ABE4-EAC9-4346-8D57-1A1803289A80}" name="field_length_width_ratio" dataDxfId="466"/>
    <tableColumn id="21" xr3:uid="{EDFDFF7E-5EBC-4EFB-828A-9A88C5567280}" name="drainage_type" dataDxfId="465"/>
    <tableColumn id="22" xr3:uid="{0AB962C4-8381-4109-837E-431297BEC757}" name="depth_to_drain" dataDxfId="464"/>
    <tableColumn id="23" xr3:uid="{2268E708-DB74-43BC-AE03-71C6C487A202}" name="drain_spacing" dataDxfId="463"/>
    <tableColumn id="26" xr3:uid="{7F7EED72-90D9-4869-AB2E-FA25BAC15FF4}" name="field_surface_stones" dataDxfId="462"/>
    <tableColumn id="27" xr3:uid="{1D6DC861-1582-4294-8DD9-FCECB54382F9}" name="field_soil_depth" dataDxfId="461"/>
    <tableColumn id="28" xr3:uid="{51F3F793-2684-40B3-A90B-BE0EC8711352}" name="water_table_depth" dataDxfId="460"/>
    <tableColumn id="34" xr3:uid="{27A3F41B-862B-4A9F-B61F-C1753C0BCD6A}" name="wsta_distance" dataDxfId="459"/>
    <tableColumn id="36" xr3:uid="{C0F52D3B-E74C-4CFD-83CB-DA5D5E5651B7}" name="field_history" dataDxfId="458"/>
    <tableColumn id="37" xr3:uid="{4BD14D79-869C-4782-B4FF-1C6B48261321}" name="field_history_duration" dataDxfId="457"/>
    <tableColumn id="38" xr3:uid="{185081C0-2293-4B4E-9929-46EACF4CBCB1}" name="field_notes" dataDxfId="456"/>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6" totalsRowShown="0" headerRowDxfId="455">
  <autoFilter ref="A4:O16" xr:uid="{FE56ED03-3827-4D4B-95D4-C9B25130FFC2}"/>
  <tableColumns count="15">
    <tableColumn id="2" xr3:uid="{E4B89C5A-BCD1-40C8-A0C5-73AFF52367AC}" name="experiment_ID" dataDxfId="454"/>
    <tableColumn id="3" xr3:uid="{2D4DE1A2-C9D5-4709-A96E-1F5BCF57028B}" name="initial_conditions_level" dataDxfId="453">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52"/>
    <tableColumn id="4" xr3:uid="{9259E97D-815E-46E2-A6A6-9506195A9609}" name="residue_nature_prev_crop" dataDxfId="451"/>
    <tableColumn id="5" xr3:uid="{9D195458-51A5-41E1-BEEC-9F897A620974}" name="residue_incorporated" dataDxfId="450"/>
    <tableColumn id="6" xr3:uid="{9D39AEA1-5F0C-4819-B80C-163258319B0A}" name="residue_incorpor_depth" dataDxfId="449"/>
    <tableColumn id="7" xr3:uid="{A33BBD7C-2442-4EE0-9D23-699A079A513D}" name="residue_above_ground_wt" dataDxfId="448"/>
    <tableColumn id="8" xr3:uid="{10D9E02F-C4A1-4813-B13F-75D586D0EE42}" name="residue_moisture_init" dataDxfId="447"/>
    <tableColumn id="9" xr3:uid="{1CF4BE7A-4F6D-498E-8804-E0B27889F27C}" name="residue_N_conc" dataDxfId="446"/>
    <tableColumn id="10" xr3:uid="{79A25CC5-525E-457F-9F6E-EE6E501E4904}" name="residue_P_conc" dataDxfId="445"/>
    <tableColumn id="11" xr3:uid="{255EBFC3-04A8-4652-A60B-1A7F6AE61900}" name="root_wt_previous_crop" dataDxfId="444"/>
    <tableColumn id="12" xr3:uid="{C30CDA9A-9961-4CAC-8044-3258C36CF59B}" name="nodule_wt_previous_crop" dataDxfId="443"/>
    <tableColumn id="13" xr3:uid="{7AFA7382-8E85-472A-ADD6-68511C73C4C4}" name="rhizobia_number" dataDxfId="442"/>
    <tableColumn id="14" xr3:uid="{82B14ADA-ED2F-4258-B760-60AECF2380BD}" name="rhizobia_effectiveness" dataDxfId="441"/>
    <tableColumn id="15" xr3:uid="{4E754645-504F-4968-9149-16A8A96C41B1}" name="residue_note" dataDxfId="440"/>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39">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38"/>
    <tableColumn id="17" xr3:uid="{A66FE8EC-165B-432C-9F83-DCF6149A48C5}" name="soil_analysis_level" dataDxfId="437">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6"/>
    <tableColumn id="4" xr3:uid="{826321F1-3A6A-4CB3-90B2-795ADCCB3DF2}" name="soil_analysis_date" dataDxfId="435"/>
    <tableColumn id="1" xr3:uid="{8CF8C080-6E49-46C9-97F4-3CEE02F64734}" name="soil_analys_meth_pH_buff" dataDxfId="434"/>
    <tableColumn id="5" xr3:uid="{822C635F-CFA7-4F32-B324-CBF875B5B602}" name="soil_anal_meth_P_extract" dataDxfId="433"/>
    <tableColumn id="6" xr3:uid="{86FE5BEF-9FE0-40BE-AC4E-C84590C85051}" name="soil_anal_meth_exch_K" dataDxfId="432"/>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31" dataDxfId="430">
  <autoFilter ref="A4:K5" xr:uid="{7C3F1750-AC69-4213-B59A-E077F022E7D0}"/>
  <tableColumns count="11">
    <tableColumn id="1" xr3:uid="{889454A3-CAA5-460A-B294-0112F82DCF18}" name="experiment_ID" dataDxfId="429"/>
    <tableColumn id="28" xr3:uid="{FA40FA5E-6E53-46CA-BE9D-2D51B659CD0C}" name="soil_analysis_layer_top_depth" dataDxfId="428"/>
    <tableColumn id="29" xr3:uid="{8D68594F-62BC-4E45-B558-B4D7E00F6878}" name="soil_analysis_layer_base_depth" dataDxfId="427"/>
    <tableColumn id="2" xr3:uid="{BB9B1848-596F-4ACD-BFF0-6F413CF43898}" name="soil_bulk_dens_moist" dataDxfId="426"/>
    <tableColumn id="3" xr3:uid="{8BBC2ADA-2011-4E37-A11C-8B32E7590702}" name="pH_in_water" dataDxfId="425"/>
    <tableColumn id="4" xr3:uid="{87F4CF6E-74D2-4807-BB3C-85672D81A06F}" name="pH_in_buffer" dataDxfId="424"/>
    <tableColumn id="5" xr3:uid="{2F92148F-87C0-4D99-8132-86C2CB7891C4}" name="organic_carbon_conc" dataDxfId="423"/>
    <tableColumn id="6" xr3:uid="{A3D13539-E4E8-4670-9F87-5636389F554C}" name="soil_stable_C" dataDxfId="422"/>
    <tableColumn id="7" xr3:uid="{26A36F9A-35C6-408C-B82B-0A549E4F3E40}" name="soil_N_conc_total" dataDxfId="421"/>
    <tableColumn id="8" xr3:uid="{8B0279C2-07D6-4B77-9A24-36B4290735B6}" name="phosphorus_extractable" dataDxfId="420"/>
    <tableColumn id="9" xr3:uid="{D224B653-0C9F-4410-AB6C-B5E58870D904}" name="potassium_exchangeable" dataDxfId="419"/>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8" totalsRowShown="0" headerRowDxfId="418">
  <autoFilter ref="A4:D8"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8" totalsRowShown="0" headerRowDxfId="417">
  <autoFilter ref="A4:G8"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6"/>
    <tableColumn id="19" xr3:uid="{FAACFD37-53A0-4E46-A585-62FF593AFAC9}" name="environ_parameter"/>
    <tableColumn id="20" xr3:uid="{E2142BED-A7E8-43B6-87BD-6CF2DB949556}" name="modif_code"/>
    <tableColumn id="21" xr3:uid="{84FFDAE4-D12B-472C-B609-B42CD222BCBF}" name="environ_parameter_value" dataDxfId="415"/>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6" totalsRowShown="0" headerRowDxfId="414">
  <autoFilter ref="A4:N16" xr:uid="{F704A919-35EF-4F9B-B28A-E5C52918070E}"/>
  <tableColumns count="14">
    <tableColumn id="1" xr3:uid="{10241A42-1437-4B05-B9F8-389A5701D989}" name="experiment_ID" dataDxfId="413"/>
    <tableColumn id="2" xr3:uid="{7FB208B7-C0D6-43DB-8D08-A2BEEB39E50C}" name="plot_length" dataDxfId="412"/>
    <tableColumn id="3" xr3:uid="{F1A4547F-1CC5-4358-A67C-70BE8EDF07CA}" name="plot_width" dataDxfId="411"/>
    <tableColumn id="4" xr3:uid="{8ED72938-1EEE-46CA-AC94-12EFB87A7E3B}" name="plot_area" dataDxfId="410"/>
    <tableColumn id="5" xr3:uid="{1594A504-316F-4A3B-8009-6E6ED2C39F01}" name="plot_separation" dataDxfId="409"/>
    <tableColumn id="6" xr3:uid="{8DBD8976-5B2C-4928-8472-8E9725113563}" name="plot_orientation" dataDxfId="408"/>
    <tableColumn id="7" xr3:uid="{D9AEAAA9-430D-4DAA-89B8-4581C7FD545F}" name="plot_harvest_length" dataDxfId="407"/>
    <tableColumn id="8" xr3:uid="{CAD22EE6-C5C6-49D4-9F31-C21C2324743F}" name="plot_harvest_width" dataDxfId="406"/>
    <tableColumn id="9" xr3:uid="{158A0F1C-364B-4012-83B4-CF3D2DB25E71}" name="plot_harvest_area" dataDxfId="405"/>
    <tableColumn id="10" xr3:uid="{673E07B4-20EC-42EA-8397-9E0EDB1957A8}" name="harvest_method_plot" dataDxfId="404"/>
    <tableColumn id="11" xr3:uid="{3BBE1C10-3632-4EE8-9EA3-28072069E906}" name="plot_layout" dataDxfId="403"/>
    <tableColumn id="12" xr3:uid="{72FD167F-39B5-47DC-8F73-428D203378CC}" name="plot_row_number" dataDxfId="402"/>
    <tableColumn id="13" xr3:uid="{9C83DBDB-9B26-4B4C-9E46-813BD1352A8A}" name="plots_relative_to_drains" dataDxfId="401"/>
    <tableColumn id="14" xr3:uid="{082CAF5C-27B5-49B5-9A5E-8F6CEB8CC2C9}" name="plot_harvest_row_number" dataDxfId="400"/>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37" totalsRowShown="0" tableBorderDxfId="399">
  <autoFilter ref="A4:G37" xr:uid="{B5DB3634-6071-440A-ACB7-120C56A8AEB3}"/>
  <tableColumns count="7">
    <tableColumn id="1" xr3:uid="{00BBA329-0850-4C23-A571-D06B2D410C0B}" name="experiment_ID" dataDxfId="398"/>
    <tableColumn id="2" xr3:uid="{D506A502-AD0E-4576-BA4A-9E3749F78E94}" name="cultivar_level" dataDxfId="397">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6"/>
    <tableColumn id="15" xr3:uid="{9A59B5B7-7B68-4F38-96E2-7D080D8BF671}" name="cultivar_name" dataDxfId="395"/>
    <tableColumn id="19" xr3:uid="{7BCD97B1-6DBE-4764-B922-1F2DCDA74217}" name="crop_ident_ICASA" dataDxfId="394"/>
    <tableColumn id="3" xr3:uid="{F318CBD0-FE96-4710-8F26-0E0B167E94FA}" name="crop_intended_use" dataDxfId="393"/>
    <tableColumn id="5" xr3:uid="{A649E60E-E925-4D5E-AC98-32DD6D0E7F63}" name="cultivar_notes" dataDxfId="392"/>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24" totalsRowShown="0" headerRowDxfId="391">
  <autoFilter ref="A4:D24" xr:uid="{77F7C1D0-1B00-4CF4-88BC-0DEC85F953DC}"/>
  <tableColumns count="4">
    <tableColumn id="1" xr3:uid="{064C0C80-9966-4FE5-A358-3B63D88AFD11}" name="experiment_ID" dataDxfId="390"/>
    <tableColumn id="2" xr3:uid="{123A7DAC-8FE9-4397-9658-262487332BF5}" name="tillage_level" dataDxfId="389">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8"/>
    <tableColumn id="8" xr3:uid="{17128E21-52FE-45DB-9580-F437CD0DCDA4}" name="tillage_treatment_notes" dataDxfId="387"/>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23" totalsRowShown="0" headerRowDxfId="386">
  <autoFilter ref="A4:G23" xr:uid="{A3AAB4EA-51D5-47B5-B4D5-27DD724AC1A8}"/>
  <tableColumns count="7">
    <tableColumn id="1" xr3:uid="{BE6134E0-871E-4354-93DF-B7E89DEE2CAA}" name="experiment_ID" dataDxfId="385"/>
    <tableColumn id="3" xr3:uid="{83DC67DB-647C-4BB5-A921-6C5C560E47AE}" name="tillage_level" dataDxfId="384"/>
    <tableColumn id="4" xr3:uid="{4F516FC8-6F60-4C2B-B76A-6924F1007CAB}" name="tillage_operation_name" dataDxfId="383"/>
    <tableColumn id="7" xr3:uid="{3928CA98-0312-43FB-ADE1-32BB25EBED88}" name="tillage_date" dataDxfId="382"/>
    <tableColumn id="8" xr3:uid="{345978E8-7B1B-4AA2-A869-FD46316EC7C9}" name="tillage_implement" dataDxfId="381"/>
    <tableColumn id="9" xr3:uid="{68205519-7C8B-4DCD-9BD5-BD4F1041DA5E}" name="tillage_operations_depth" dataDxfId="380"/>
    <tableColumn id="2" xr3:uid="{3283F14A-08FF-42F2-807E-814D7B436261}" name="tillage_operations_notes" dataDxfId="379"/>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56" totalsRowShown="0" headerRowDxfId="378">
  <autoFilter ref="A4:O56" xr:uid="{DBCC93B0-4D79-472C-B995-C493E7EC6DC1}"/>
  <tableColumns count="15">
    <tableColumn id="1" xr3:uid="{4FCE37D5-7DAD-4580-885E-2A24AFCAFB23}" name="experiment_ID" dataDxfId="377"/>
    <tableColumn id="3" xr3:uid="{22DEE118-9F6A-48CB-871A-84D7BFF31B8B}" name="planting_level" dataDxfId="376">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5"/>
    <tableColumn id="28" xr3:uid="{999D169E-1EBA-4C31-BDEE-38C7D334CC7D}" name="planting_date" dataDxfId="374"/>
    <tableColumn id="29" xr3:uid="{F8697C7E-5C68-4D3F-9F99-56AA239618FE}" name="plant_pop_at_planting" dataDxfId="373"/>
    <tableColumn id="30" xr3:uid="{C21DA1A1-6B9B-4126-AB49-F9C289146363}" name="planting_material" dataDxfId="372"/>
    <tableColumn id="31" xr3:uid="{93B796FB-A950-4835-BAD7-B99108EBCF60}" name="planting_distribution" dataDxfId="371"/>
    <tableColumn id="32" xr3:uid="{852D630D-16D3-409E-9EA4-5EB47C041BFA}" name="planting_depth" dataDxfId="370"/>
    <tableColumn id="33" xr3:uid="{CC1B8D6E-15BC-4133-9CC9-27EC36479076}" name="planting_material_weight" dataDxfId="369"/>
    <tableColumn id="34" xr3:uid="{EA5935E4-D663-4ED2-9086-7F8CC96E47C0}" name="germination" dataDxfId="368"/>
    <tableColumn id="35" xr3:uid="{3A1EBD13-440C-4713-BDDA-620D23D50CC9}" name="planting_notes" dataDxfId="367"/>
    <tableColumn id="2" xr3:uid="{711578A9-8AB9-463F-A61D-6F4D1254A2CD}" name="emergence_date" dataDxfId="366"/>
    <tableColumn id="4" xr3:uid="{E0198DD6-D522-49D5-BBA5-DB5007F0CB3C}" name="plant_pop_at_emergence" dataDxfId="365"/>
    <tableColumn id="5" xr3:uid="{F74B739F-B6E1-4F30-AF85-22E88F5CF787}" name="row_spacing" dataDxfId="364"/>
    <tableColumn id="6" xr3:uid="{7771BBA3-A06A-4654-AB04-FFB262BA6F8F}" name="row_direction" dataDxfId="363"/>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37" totalsRowShown="0" headerRowDxfId="362">
  <autoFilter ref="A4:E37" xr:uid="{77F7C1D0-1B00-4CF4-88BC-0DEC85F953DC}"/>
  <tableColumns count="5">
    <tableColumn id="1" xr3:uid="{A156CDB4-CA1C-46B2-9A28-F2884AC5D92D}" name="experiment_ID" dataDxfId="361"/>
    <tableColumn id="2" xr3:uid="{ACD08E62-9057-49A7-9EA3-EE0BA19976E3}" name="irrigation_level" dataDxfId="360">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9"/>
    <tableColumn id="6" xr3:uid="{22FD20B3-53D9-43B5-A650-6EFE4BBB9AEE}" name="irrig_applied" dataDxfId="358"/>
    <tableColumn id="4" xr3:uid="{064213CE-0408-4414-81B4-7C758038E3D5}" name="irrigation_notes" dataDxfId="357"/>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79" totalsRowShown="0" headerRowDxfId="356" dataDxfId="355">
  <autoFilter ref="A4:G79" xr:uid="{A3AAB4EA-51D5-47B5-B4D5-27DD724AC1A8}"/>
  <tableColumns count="7">
    <tableColumn id="1" xr3:uid="{C45E9A7C-2CC6-4576-81A1-EE90CF2C42FA}" name="experiment_ID" dataDxfId="354"/>
    <tableColumn id="3" xr3:uid="{A9243036-F39E-4AF0-B13D-DD0803C7FA54}" name="irrigation_level" dataDxfId="353"/>
    <tableColumn id="17" xr3:uid="{FA25899C-5D99-4977-927E-9CAA9CF77D25}" name="irrigation_operation_name" dataDxfId="352"/>
    <tableColumn id="2" xr3:uid="{3E4B3DA5-9F7B-4B6E-A91A-6C3928BCAFA8}" name="irrigation_date" dataDxfId="351"/>
    <tableColumn id="4" xr3:uid="{6B2B59A8-279C-438A-8F42-4FDD583B2666}" name="irrigation_operation" dataDxfId="350"/>
    <tableColumn id="5" xr3:uid="{DEAECE4B-5F6B-4C05-9A26-338D1D652A11}" name="irrig_amount_depth" dataDxfId="349"/>
    <tableColumn id="6" xr3:uid="{62942ECD-C0CE-494B-905E-3E8EB5A86302}" name="irrigation_note" dataDxfId="34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47">
  <autoFilter ref="A4:E6" xr:uid="{77F7C1D0-1B00-4CF4-88BC-0DEC85F953DC}"/>
  <tableColumns count="5">
    <tableColumn id="1" xr3:uid="{1C67C35E-E90B-4AC3-A63C-3865AA7F946D}" name="experiment_ID" dataDxfId="346"/>
    <tableColumn id="2" xr3:uid="{EE8EF69A-A40F-4852-B647-5BC9CFBA1BA7}" name="org_materials_applic_lev" dataDxfId="345">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4"/>
    <tableColumn id="9" xr3:uid="{ACFCF9CD-6197-4300-A3C5-75775B372222}" name="org_material_applic_tot" dataDxfId="343"/>
    <tableColumn id="3" xr3:uid="{12F541B9-0E79-44B0-B295-3382406840B2}" name="org_material_notes" dataDxfId="342"/>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6" totalsRowShown="0" headerRowDxfId="341" dataDxfId="340">
  <autoFilter ref="A4:K6" xr:uid="{7C3F1750-AC69-4213-B59A-E077F022E7D0}"/>
  <tableColumns count="11">
    <tableColumn id="1" xr3:uid="{1B26D61E-FE2D-4AC4-A912-D367EB1E1265}" name="experiment_ID" dataDxfId="339"/>
    <tableColumn id="3" xr3:uid="{735E5EED-69EC-45F6-A5E3-D217D11FC4AE}" name="org_materials_applic_lev" dataDxfId="338"/>
    <tableColumn id="2" xr3:uid="{067DB045-F705-42C5-B755-9601CC596A0A}" name="organic_material_applic_date" dataDxfId="337"/>
    <tableColumn id="15" xr3:uid="{AC211CA4-4C6A-46E8-9A7C-7A3B618E998D}" name="organic_material" dataDxfId="336"/>
    <tableColumn id="17" xr3:uid="{DA53AF3E-3BC9-4137-A3FB-F8A5C34EED15}" name="org_material_appl_depth" dataDxfId="335"/>
    <tableColumn id="18" xr3:uid="{97072A05-F46B-4D37-B431-F8762A356ACB}" name="org_material_incorp_perc" dataDxfId="334"/>
    <tableColumn id="19" xr3:uid="{4C260044-6455-43DD-A1C0-1B1E9D76C07F}" name="org_material_applic_amnt" dataDxfId="333"/>
    <tableColumn id="20" xr3:uid="{9AD9E87C-C967-47B7-96A3-1DD8F7D722C2}" name="org_matter_moisture_conc" dataDxfId="332"/>
    <tableColumn id="21" xr3:uid="{D996A876-B860-421D-B47F-0CD2A22209C6}" name="org_matter_carbon_conc" dataDxfId="331"/>
    <tableColumn id="22" xr3:uid="{332AC063-69DF-472F-A702-1A671673AE59}" name="organic_material_N_conc" dataDxfId="330"/>
    <tableColumn id="23" xr3:uid="{6F1E195B-40F9-4C8D-878A-871BE3D660DC}" name="org_material_applic_notes" dataDxfId="329"/>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00" totalsRowShown="0" headerRowDxfId="328">
  <autoFilter ref="A4:G100" xr:uid="{DB9EB374-C541-4A85-ADC8-845A320AB264}"/>
  <tableColumns count="7">
    <tableColumn id="1" xr3:uid="{79B5E9CA-7C90-4CFF-B479-128C58B71009}" name="experiment_ID" dataDxfId="327"/>
    <tableColumn id="2" xr3:uid="{E5917133-2C12-452F-942D-E4260F14FC8F}" name="fertilizer_level" dataDxfId="326">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5"/>
    <tableColumn id="3" xr3:uid="{4849280E-6464-44DA-A745-B5BAC6FF6559}" name="fert_applied" dataDxfId="324"/>
    <tableColumn id="4" xr3:uid="{C4B7560B-56F2-4333-9583-24D9DB57137E}" name="fert_#_tot" dataDxfId="323"/>
    <tableColumn id="5" xr3:uid="{AED1EB50-299C-48F8-A961-521C6C722AD7}" name="fertilizer_season" dataDxfId="322"/>
    <tableColumn id="18" xr3:uid="{D578DCB9-0986-4424-B3AD-4D2F7F3F3804}" name="fertilizer_notes" dataDxfId="321"/>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166" totalsRowShown="0" headerRowDxfId="320">
  <autoFilter ref="A4:X166" xr:uid="{7C3F1750-AC69-4213-B59A-E077F022E7D0}"/>
  <tableColumns count="24">
    <tableColumn id="1" xr3:uid="{86BB556E-921D-459C-95EB-7E01C208482F}" name="experiment_ID" dataDxfId="319"/>
    <tableColumn id="3" xr3:uid="{206AB09C-68CA-4358-98A9-735CEACC74EA}" name="fertilizer_level" dataDxfId="318"/>
    <tableColumn id="28" xr3:uid="{AD29869F-1EFC-4B76-A913-C4192F975B24}" name="fertiliz_app_name" dataDxfId="317"/>
    <tableColumn id="29" xr3:uid="{13C30E9D-D629-4447-B465-23BAF14ADA10}" name="fertilization_date" dataDxfId="316"/>
    <tableColumn id="30" xr3:uid="{A709DAC8-57BE-4DC1-AFDD-C9A35CE94D2E}" name="fertilizer_material" dataDxfId="315"/>
    <tableColumn id="31" xr3:uid="{92A4398B-E281-48AF-8282-1181B058ED7A}" name="fertilizer_applic_method" dataDxfId="314"/>
    <tableColumn id="32" xr3:uid="{94BBBA5A-DF59-45F4-BFBB-A0BA6FE2268E}" name="application_depth_fert" dataDxfId="313"/>
    <tableColumn id="33" xr3:uid="{BCED6F27-DAE7-4EC5-9872-8862E9462381}" name="fertilizer_total_amount" dataDxfId="312"/>
    <tableColumn id="34" xr3:uid="{114F6E6A-5050-462D-8166-BD138F9F9653}" name="N_in_applied_fertilizer" dataDxfId="311"/>
    <tableColumn id="35" xr3:uid="{1CC15F09-7DD6-4EE5-99EA-065B4DCE45CC}" name="NO3_applied_fertilizer" dataDxfId="310"/>
    <tableColumn id="36" xr3:uid="{204AE436-750C-44E7-871C-D3F3AAB01B23}" name="NH4_applied_fertilizer" dataDxfId="309"/>
    <tableColumn id="37" xr3:uid="{F628C0D7-E91C-47F5-B8F2-ED2C86832711}" name="Urea_applied_fertilizer" dataDxfId="308"/>
    <tableColumn id="38" xr3:uid="{F155F9AB-013A-4D6F-B8A2-9D317C5F0BC9}" name="phosphorus_applied_fert" dataDxfId="307"/>
    <tableColumn id="39" xr3:uid="{A00DD634-3309-49CF-B590-8632957F980D}" name="fertilizer_K_applied" dataDxfId="306"/>
    <tableColumn id="40" xr3:uid="{074C0D25-C0C6-4010-8772-475123F63D81}" name="B_in_applied_fertilizer" dataDxfId="305"/>
    <tableColumn id="41" xr3:uid="{48D6EF16-3473-4DBE-BE03-23F730D215C8}" name="Ca_in_applied_fertilizer" dataDxfId="304"/>
    <tableColumn id="42" xr3:uid="{44E13A7D-FE24-42B7-91A9-FB5798EC2324}" name="Fe_in_applied_fertilizer" dataDxfId="303"/>
    <tableColumn id="43" xr3:uid="{292C46D3-AC1C-4F18-951B-A076D6F88868}" name="Mg_in_applied_fertilizer" dataDxfId="302"/>
    <tableColumn id="44" xr3:uid="{90CE11FB-1254-4DFD-93CA-8759263A6132}" name="Mn_in_applied_fertilizer" dataDxfId="301"/>
    <tableColumn id="45" xr3:uid="{27972042-D338-4A32-ABA1-1563C01C04E3}" name="S_in_applied_fertilizer" dataDxfId="300"/>
    <tableColumn id="46" xr3:uid="{61529952-8942-4A28-9AEA-A7460A674A65}" name="Zn_in_applied_fertilizer" dataDxfId="299"/>
    <tableColumn id="2" xr3:uid="{A9638481-95DC-4E58-86DD-251DD647A655}" name="fertiliz_code_other_elem" dataDxfId="298"/>
    <tableColumn id="4" xr3:uid="{D4E8CB31-15D0-4D05-BDCC-D97F97A13922}" name="other_elements_appl_fert" dataDxfId="297"/>
    <tableColumn id="5" xr3:uid="{1E2DAE40-5ABF-409E-AD1C-3FE3C44178FC}" name="fertilizer_applic_notes" dataDxfId="296"/>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3" totalsRowShown="0" headerRowDxfId="295">
  <autoFilter ref="A4:D13" xr:uid="{77F7C1D0-1B00-4CF4-88BC-0DEC85F953DC}"/>
  <tableColumns count="4">
    <tableColumn id="1" xr3:uid="{481EB051-4328-42CD-9B7E-1B5D371B11E8}" name="experiment_ID"/>
    <tableColumn id="2" xr3:uid="{C5E0F8D4-0AC1-43CD-9963-49F39C522011}" name="chemical_applic_level" dataDxfId="294">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3"/>
    <tableColumn id="5" xr3:uid="{624A44F9-1748-4F9C-B889-3E56A5138C2F}" name="chemicals_notes" dataDxfId="292"/>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291">
  <autoFilter ref="A4:I26" xr:uid="{A3AAB4EA-51D5-47B5-B4D5-27DD724AC1A8}"/>
  <tableColumns count="9">
    <tableColumn id="1" xr3:uid="{4571FE7C-A5B1-42E7-A10D-B8C517E57329}" name="experiment_ID" dataDxfId="290"/>
    <tableColumn id="3" xr3:uid="{BEABF4E5-DBFA-48F5-BB68-85D07F2CA2AB}" name="chemical_applic_level" dataDxfId="289"/>
    <tableColumn id="2" xr3:uid="{50DA79F1-F284-4570-9FB1-C3BC391D78BE}" name="chemical_applic_date" dataDxfId="288"/>
    <tableColumn id="58" xr3:uid="{C79458F4-3537-4566-904E-D8A043733DB0}" name="chemical_applic_material" dataDxfId="287"/>
    <tableColumn id="59" xr3:uid="{CCA4B20F-9527-4113-8222-410CBDBBD014}" name="chemical_applic_method" dataDxfId="286"/>
    <tableColumn id="60" xr3:uid="{641D8B7E-2821-4F98-BB3F-EDF8B15FCBD0}" name="application_depth_chem" dataDxfId="285"/>
    <tableColumn id="61" xr3:uid="{E6AD654A-BF7C-458B-8DA7-8EDA1ECF0B05}" name="chemical_applic_amount" dataDxfId="284"/>
    <tableColumn id="62" xr3:uid="{75C36578-C365-4137-B226-932D34495025}" name="chemical_applic_target" dataDxfId="283"/>
    <tableColumn id="4" xr3:uid="{2615844A-BA4F-4DDE-8082-F04DEAEC56AD}" name="chemical_applic_notes" dataDxfId="282"/>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81">
  <autoFilter ref="A4:I5" xr:uid="{B5DB3634-6071-440A-ACB7-120C56A8AEB3}"/>
  <tableColumns count="9">
    <tableColumn id="1" xr3:uid="{CDFFD694-37EA-4136-8B38-531C383330E7}" name="experiment_ID" dataDxfId="280"/>
    <tableColumn id="2" xr3:uid="{2FB7DA15-597F-4D99-A03A-EB00DFC63A8F}" name="mulch_level" dataDxfId="279">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8"/>
    <tableColumn id="15" xr3:uid="{9F041F40-0402-41AC-A0A8-74BFC7D48534}" name="mulch_applic_date" dataDxfId="277"/>
    <tableColumn id="19" xr3:uid="{1B708BC0-AF1C-4D64-94BF-A0B90E96A46A}" name="mulch_removal_date" dataDxfId="276"/>
    <tableColumn id="3" xr3:uid="{1E721FBB-5A34-4090-973D-8DFAACB9EAD2}" name="mulch_type" dataDxfId="275"/>
    <tableColumn id="4" xr3:uid="{45625963-AB56-40A4-9BDA-CC78681D5F09}" name="mulch_type_remove" dataDxfId="274"/>
    <tableColumn id="5" xr3:uid="{5D638432-9BB8-454C-AD81-0E3474E718D3}" name="mulch_cover_fraction" dataDxfId="273"/>
    <tableColumn id="6" xr3:uid="{F46B062A-6E3F-4DB0-A49C-D6D37D611AFD}" name="mulch_level_notes" dataDxfId="272"/>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39" totalsRowShown="0" headerRowDxfId="271">
  <autoFilter ref="A4:D39"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36" totalsRowShown="0" headerRowDxfId="270">
  <autoFilter ref="A4:J36" xr:uid="{F334BE32-25D5-43AD-A28D-6595D81A11E8}"/>
  <tableColumns count="10">
    <tableColumn id="1" xr3:uid="{229B1FAB-E450-4755-81F8-05415EA5CEDA}" name="experiment_ID" dataDxfId="269"/>
    <tableColumn id="3" xr3:uid="{7BB2A383-5548-45FF-AD53-869BFDA02149}" name="harvest_operations_level" dataDxfId="268"/>
    <tableColumn id="18" xr3:uid="{D2B8CE1F-F1E5-41FA-B06C-5289CBDACD1E}" name="harvest_operations_date" dataDxfId="267"/>
    <tableColumn id="20" xr3:uid="{6DB3DD3A-82FE-4613-8C62-05FC810C64C2}" name="harvest_operat_component" dataDxfId="266"/>
    <tableColumn id="21" xr3:uid="{A15B1384-30E2-4551-86F9-A2AB53A46E12}" name="harvest_method" dataDxfId="265"/>
    <tableColumn id="2" xr3:uid="{7DF04191-64DE-427B-8CFB-9D1F8602418A}" name="harvest_stage" dataDxfId="264"/>
    <tableColumn id="4" xr3:uid="{FBCD518C-C103-417F-A584-74DC40BCEC7C}" name="harv_operat_main_product" dataDxfId="263"/>
    <tableColumn id="5" xr3:uid="{9FC54403-06C1-4846-9082-480589D3F591}" name="harv_operation_byproduct" dataDxfId="262"/>
    <tableColumn id="6" xr3:uid="{E8E7FD42-484D-4819-9DAC-925E004EB8EA}" name="harv_operat_size_categor" dataDxfId="261"/>
    <tableColumn id="7" xr3:uid="{72A52620-5DAA-4D25-8565-C9D0CDCCB3CA}" name="harvest_operations_notes" dataDxfId="260"/>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322" totalsRowShown="0" headerRowDxfId="259" dataDxfId="258">
  <autoFilter ref="A4:Q322" xr:uid="{418326F8-391B-45E0-97BB-D948CCE1E8D3}"/>
  <tableColumns count="17">
    <tableColumn id="1" xr3:uid="{E3E3835B-ED22-4E2F-B31F-E7780ABB0DD6}" name="experiment_ID" dataDxfId="257"/>
    <tableColumn id="2" xr3:uid="{DDC4028D-51F9-4B05-A591-AC7BCE40287E}" name="treatment_number" dataDxfId="256">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5"/>
    <tableColumn id="4" xr3:uid="{723AF5B3-C8B4-48EE-A56A-56495723F770}" name="genotype_level_number" dataDxfId="254"/>
    <tableColumn id="5" xr3:uid="{B7E65C1A-5FED-45C6-A1B4-66394B6B10BC}" name="field_level" dataDxfId="253"/>
    <tableColumn id="6" xr3:uid="{0288AF23-3B4F-46D7-96E5-F2836716E890}" name="soil_analysis_level" dataDxfId="252"/>
    <tableColumn id="7" xr3:uid="{A99E7C02-2ECD-4115-9A68-7A5F32B4933B}" name="initial_conditions_level" dataDxfId="251"/>
    <tableColumn id="8" xr3:uid="{A6356408-09C3-4F4F-8609-DA47BF128A5D}" name="planting_level" dataDxfId="250"/>
    <tableColumn id="9" xr3:uid="{2E44F29B-0789-488A-ADD7-E812928A8FF7}" name="irrigation_level" dataDxfId="249"/>
    <tableColumn id="10" xr3:uid="{9377009E-FE92-4471-9F35-B769CDEA0EAE}" name="fertilizer_level" dataDxfId="248"/>
    <tableColumn id="11" xr3:uid="{1E208BA1-C1F0-4711-B7A8-FA4F39726875}" name="org_materials_applic_lev" dataDxfId="247"/>
    <tableColumn id="12" xr3:uid="{5F3C3085-2F26-411A-8530-A0FA0F9C5194}" name="chemical_applic_level" dataDxfId="246"/>
    <tableColumn id="13" xr3:uid="{24D68267-41D3-4A56-B9DC-B15ADCED41A5}" name="tillage_level" dataDxfId="245"/>
    <tableColumn id="14" xr3:uid="{8F54013B-D171-4C0F-97DC-A5D64DFD69B2}" name="environmental_modif_lev" dataDxfId="244"/>
    <tableColumn id="15" xr3:uid="{609E5842-0963-47EC-A6A4-2747D5256F59}" name="harvest_operations_level" dataDxfId="243"/>
    <tableColumn id="16" xr3:uid="{E740A0BB-530D-4FF2-B895-8DB8AF948E78}" name="mulch_level" dataDxfId="242"/>
    <tableColumn id="17" xr3:uid="{650FA923-C999-4B90-BB36-A39625D4CB3F}" name="simulation_control_level" dataDxfId="241"/>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30" totalsRowShown="0" headerRowDxfId="240">
  <autoFilter ref="A4:F30"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9"/>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38">
  <autoFilter ref="A4:J29" xr:uid="{637C23B0-AA44-4AA6-9E36-40568E969208}"/>
  <tableColumns count="10">
    <tableColumn id="1" xr3:uid="{DE0A8CFB-86B1-46C2-B611-583E5EEA8561}" name="experiment_ID" dataDxfId="237"/>
    <tableColumn id="7" xr3:uid="{563854A2-C7A8-4F97-A0CC-793ABCD68755}" name="treatment_lev_ID" dataDxfId="236"/>
    <tableColumn id="5" xr3:uid="{7F1636B8-8FAC-44AD-ABA7-9DDCD3E5CABE}" name="treatment_number" dataDxfId="235"/>
    <tableColumn id="89" xr3:uid="{249E2369-CC86-46F7-8675-DB0347726A4A}" name="replicate_number" dataDxfId="234"/>
    <tableColumn id="91" xr3:uid="{4698CDBF-6B1C-44F4-B9F5-13C13E986BFA}" name="harvest_yld_matur_dry_wt" dataDxfId="233"/>
    <tableColumn id="2" xr3:uid="{531FE137-CA55-4491-B1F0-94AB5FA89C2D}" name="grain_dry_wt_at_maturity" dataDxfId="232"/>
    <tableColumn id="3" xr3:uid="{983252DD-FFC5-44D3-96F4-0430062C4804}" name="grain_unit_dry_wt_matur" dataDxfId="231"/>
    <tableColumn id="6" xr3:uid="{9E6B0084-D045-4D92-A640-0352C256C5FB}" name="tot_dry_wt_at_harvest" dataDxfId="230"/>
    <tableColumn id="8" xr3:uid="{3FF21391-9E30-42F6-A1B6-716C9A63AF29}" name="harvest_index_maturity" dataDxfId="229"/>
    <tableColumn id="9" xr3:uid="{288ECCB8-BAA0-4CD3-9BBE-1BCEA1C9C1DB}" name="tiller_number_maturity" dataDxfId="228"/>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227" dataDxfId="226">
  <autoFilter ref="A4:L5" xr:uid="{637C23B0-AA44-4AA6-9E36-40568E969208}"/>
  <tableColumns count="12">
    <tableColumn id="1" xr3:uid="{7F2CE5A8-CAE8-42CF-8EC4-7CF8AC8BBBAD}" name="experiment_ID" dataDxfId="225"/>
    <tableColumn id="4" xr3:uid="{014CE956-2092-460F-B73D-996A8A933E12}" name="treatment_lev_ID" dataDxfId="224"/>
    <tableColumn id="89" xr3:uid="{9CE2AC7A-F0E6-458A-A181-C43995D3AB92}" name="treatment_number" dataDxfId="223"/>
    <tableColumn id="17" xr3:uid="{60313B67-A908-4FE9-AA12-289F429B903B}" name="replicate_number" dataDxfId="222"/>
    <tableColumn id="2" xr3:uid="{E3AA7938-9291-45AF-A12B-8CC882200D8E}" name="anthesis_date" dataDxfId="221"/>
    <tableColumn id="3" xr3:uid="{1CC9F3F6-BD9C-44D4-AEF8-784810AF19F3}" name="physiologic_maturity_dat" dataDxfId="220"/>
    <tableColumn id="6" xr3:uid="{B6637099-B86D-4BF8-B593-1443FE1293FC}" name="harvest_date" dataDxfId="219"/>
    <tableColumn id="7" xr3:uid="{EC0C9B35-9D77-4C25-AB89-769F59251504}" name="emergence_date" dataDxfId="218"/>
    <tableColumn id="8" xr3:uid="{F5EA7C1D-671E-4AB3-A95D-05E71376E5F0}" name="beginning_bloom_stage" dataDxfId="217"/>
    <tableColumn id="9" xr3:uid="{31D71E63-FF8C-4251-B3B6-657A6D93ED2D}" name="beginning_maturity_date" dataDxfId="216"/>
    <tableColumn id="10" xr3:uid="{BDAF7EF8-2AE1-4827-B8EE-7FECFD7E8D8A}" name="beginning_peg_stage" dataDxfId="215"/>
    <tableColumn id="11" xr3:uid="{857ADD19-A5FC-401D-B1D1-609E7ADDEF76}" name="beginning_pod_stage" dataDxfId="214"/>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3" dataDxfId="212">
  <autoFilter ref="A4:D5" xr:uid="{637C23B0-AA44-4AA6-9E36-40568E969208}"/>
  <tableColumns count="4">
    <tableColumn id="1" xr3:uid="{B87FBDA4-8115-4225-8366-96E97D8EBB56}" name="experiment_ID" dataDxfId="211"/>
    <tableColumn id="7" xr3:uid="{949640D5-CED6-4147-A3E6-A7E2C387493E}" name="treatment_lev_ID" dataDxfId="210"/>
    <tableColumn id="5" xr3:uid="{CDB24A26-4309-472D-AE83-5255AEFEC65A}" name="treatment_number" dataDxfId="209"/>
    <tableColumn id="89" xr3:uid="{896E25E6-AB99-494E-B151-1CE90622844D}" name="replicate_number" dataDxfId="208"/>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7" dataDxfId="206">
  <autoFilter ref="A4:D5" xr:uid="{637C23B0-AA44-4AA6-9E36-40568E969208}"/>
  <tableColumns count="4">
    <tableColumn id="1" xr3:uid="{D5F09AF8-2259-482A-84B0-C8DC0E6EF27A}" name="experiment_ID" dataDxfId="205"/>
    <tableColumn id="7" xr3:uid="{8BBAD5C2-9C7B-43B6-8B0F-468D5033C9AD}" name="treatment_lev_ID" dataDxfId="204"/>
    <tableColumn id="5" xr3:uid="{C7833CC8-5CB8-460E-BA01-FB86B3075982}" name="treatment_number" dataDxfId="203"/>
    <tableColumn id="89" xr3:uid="{2D852C3C-CCC0-46E2-956A-6B7D5A1423EF}" name="replicate_number" dataDxfId="202"/>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01" dataDxfId="200">
  <autoFilter ref="A4:D5" xr:uid="{637C23B0-AA44-4AA6-9E36-40568E969208}"/>
  <tableColumns count="4">
    <tableColumn id="1" xr3:uid="{93930785-BC88-47D7-879E-99D2D080CC0E}" name="experiment_ID" dataDxfId="199"/>
    <tableColumn id="7" xr3:uid="{31D58FCE-03CF-47EE-9E28-37C46762B6F8}" name="treatment_lev_ID" dataDxfId="198"/>
    <tableColumn id="5" xr3:uid="{1A9F9D64-E5E0-4C59-917B-A5101BE074F6}" name="treatment_number" dataDxfId="197"/>
    <tableColumn id="89" xr3:uid="{5566ECB4-5E89-4A70-AF17-FC1F3A2C7B50}" name="replicate_number" dataDxfId="196"/>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195" dataDxfId="194">
  <autoFilter ref="A4:D6" xr:uid="{637C23B0-AA44-4AA6-9E36-40568E969208}"/>
  <tableColumns count="4">
    <tableColumn id="1" xr3:uid="{17E467C8-AEC4-4793-A931-0B5349ABACE3}" name="experiment_ID" dataDxfId="193"/>
    <tableColumn id="7" xr3:uid="{2892904C-2D99-472D-A2DD-2610772E3CB8}" name="treatment_lev_ID" dataDxfId="192"/>
    <tableColumn id="5" xr3:uid="{8053B4BF-358E-47A5-A5BA-5A4C1513E2AA}" name="treatment_number" dataDxfId="191"/>
    <tableColumn id="89" xr3:uid="{63893810-FB26-4944-BEDE-B75A06B2B053}" name="replicate_number" dataDxfId="190"/>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117" totalsRowShown="0" headerRowDxfId="189" dataDxfId="188">
  <autoFilter ref="A4:H117" xr:uid="{20435861-579E-497D-999A-529F7B05BFEA}"/>
  <tableColumns count="8">
    <tableColumn id="1" xr3:uid="{11EC9595-1DB0-43F4-9CA1-4CAD69107C94}" name="experiment_ID" dataDxfId="187"/>
    <tableColumn id="7" xr3:uid="{50C22B6E-13B8-4787-86CF-36F99C0E8077}" name="treatment_lev_ID" dataDxfId="186"/>
    <tableColumn id="4" xr3:uid="{E1C2B2DC-E469-4315-989D-997E50622464}" name="treatment_number" dataDxfId="185"/>
    <tableColumn id="6" xr3:uid="{3072FE54-6EFE-45D2-8E36-3136F081E474}" name="replicate_number" dataDxfId="184"/>
    <tableColumn id="5" xr3:uid="{C32DE6CE-BEF9-40B8-9191-A599AB52DB5F}" name="date_of_measurement" dataDxfId="183"/>
    <tableColumn id="8" xr3:uid="{384C8EC1-3286-4B4F-9214-475314DE5576}" name="leaf_area_index" dataDxfId="182"/>
    <tableColumn id="9" xr3:uid="{BCE0A326-3E2F-4912-9A1F-D8B1A1B0413D}" name="shoot_(apex)_number" dataDxfId="181"/>
    <tableColumn id="2" xr3:uid="{D9FEA559-8C8D-4755-9343-A520EF589A34}" name="growth_stage_Zadoks" dataDxfId="180"/>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9" dataDxfId="178">
  <autoFilter ref="A4:E5" xr:uid="{20435861-579E-497D-999A-529F7B05BFEA}"/>
  <tableColumns count="5">
    <tableColumn id="1" xr3:uid="{B8036022-A3F9-407C-BDDA-F89E0B7E4DD5}" name="experiment_ID" dataDxfId="177"/>
    <tableColumn id="7" xr3:uid="{F3D76335-2B28-4514-B119-8F0FC5454B9D}" name="treatment_lev_ID" dataDxfId="176"/>
    <tableColumn id="4" xr3:uid="{1A7611A1-BDAB-4B28-B346-89B6E1522AF9}" name="treatment_number" dataDxfId="175"/>
    <tableColumn id="6" xr3:uid="{E033292B-122E-4E27-B860-57670BFE3E52}" name="replicate_number" dataDxfId="174"/>
    <tableColumn id="5" xr3:uid="{DB78B44F-CC0C-49E7-8619-C8EFABE45E13}" name="date_of_measurement" dataDxfId="173"/>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2" dataDxfId="171">
  <autoFilter ref="A4:E5" xr:uid="{20435861-579E-497D-999A-529F7B05BFEA}"/>
  <tableColumns count="5">
    <tableColumn id="1" xr3:uid="{89CB7365-2CAB-4D48-95F2-FC0553783ADC}" name="experiment_ID" dataDxfId="170"/>
    <tableColumn id="7" xr3:uid="{C4EF157F-705C-494E-9CE0-3472BE316CB4}" name="treatment_lev_ID" dataDxfId="169"/>
    <tableColumn id="4" xr3:uid="{A4239645-4017-4A65-868A-C9B5765F0F43}" name="treatment_number" dataDxfId="168"/>
    <tableColumn id="6" xr3:uid="{9731BC91-4C74-413D-A3F3-CB37129DFA21}" name="replicate_number" dataDxfId="167"/>
    <tableColumn id="5" xr3:uid="{85F55033-DDC1-4BEA-87F9-746C2C0524D2}" name="date_of_measurement" dataDxfId="166"/>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5" dataDxfId="164">
  <autoFilter ref="A4:E5" xr:uid="{20435861-579E-497D-999A-529F7B05BFEA}"/>
  <tableColumns count="5">
    <tableColumn id="1" xr3:uid="{AF3EC75C-AC58-4C49-810A-F0D2C6D5E56B}" name="experiment_ID" dataDxfId="163"/>
    <tableColumn id="7" xr3:uid="{F0A3331C-3F1B-499A-8B1E-D75660A65187}" name="treatment_lev_ID" dataDxfId="162"/>
    <tableColumn id="4" xr3:uid="{403FB5CF-6F52-4810-AB8F-8BD8D2A69111}" name="treatment_number" dataDxfId="161"/>
    <tableColumn id="6" xr3:uid="{DFD6CF61-6FA6-4653-A0E2-D5EDEEF9B087}" name="replicate_number" dataDxfId="160"/>
    <tableColumn id="5" xr3:uid="{FD28EE3F-6539-49AF-A5AE-3BB34EE717E0}" name="date_of_measurement" dataDxfId="159"/>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8" dataDxfId="157">
  <autoFilter ref="A4:E5" xr:uid="{20435861-579E-497D-999A-529F7B05BFEA}"/>
  <tableColumns count="5">
    <tableColumn id="1" xr3:uid="{8BE22FC2-0945-492E-869E-9F726D70D0DB}" name="experiment_ID" dataDxfId="156"/>
    <tableColumn id="7" xr3:uid="{EC78117E-E48E-4C5C-B123-5BE0EEF1F776}" name="treatment_lev_ID" dataDxfId="155"/>
    <tableColumn id="4" xr3:uid="{6A640BCC-F154-4EE4-8781-E74E1EB06DBB}" name="treatment_number" dataDxfId="154"/>
    <tableColumn id="6" xr3:uid="{82B55AFD-0438-4986-8D2A-2810BFAF9519}" name="replicate_number" dataDxfId="153"/>
    <tableColumn id="5" xr3:uid="{ABC2387E-32FA-403D-B807-54F5F414411D}" name="date_of_measurement" dataDxfId="152"/>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1" dataDxfId="150">
  <autoFilter ref="A4:E5" xr:uid="{20435861-579E-497D-999A-529F7B05BFEA}"/>
  <tableColumns count="5">
    <tableColumn id="1" xr3:uid="{5BCCE7C5-FD3C-442A-B586-A6599A57DF69}" name="experiment_ID" dataDxfId="149"/>
    <tableColumn id="7" xr3:uid="{C558DE82-A40E-498D-B00E-15BA26CAB706}" name="treatment_lev_ID" dataDxfId="148"/>
    <tableColumn id="4" xr3:uid="{33F79646-A0C0-40E3-BB1F-35257EEA5162}" name="treatment_number" dataDxfId="147"/>
    <tableColumn id="6" xr3:uid="{6B997D94-5977-45BB-97D8-F0CA07A49321}" name="replicate_number" dataDxfId="146"/>
    <tableColumn id="5" xr3:uid="{37CAE8AD-4172-48A4-9706-11D53C899D9E}" name="date_of_measurement" dataDxfId="145"/>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4" dataDxfId="143">
  <autoFilter ref="A4:E5" xr:uid="{20435861-579E-497D-999A-529F7B05BFEA}"/>
  <tableColumns count="5">
    <tableColumn id="1" xr3:uid="{8C961294-5479-467C-9C60-E8E3C0E6215A}" name="experiment_ID" dataDxfId="142"/>
    <tableColumn id="7" xr3:uid="{ADD2C3BE-F80A-4BB6-A034-0FD0DF78B345}" name="treatment_lev_ID" dataDxfId="141"/>
    <tableColumn id="4" xr3:uid="{1C2CED32-D082-405D-87B7-4FDCA39DD9CE}" name="treatment_number" dataDxfId="140"/>
    <tableColumn id="6" xr3:uid="{2A66A12B-6CB0-4DA7-B1EA-4271BB204D91}" name="replicate_number" dataDxfId="139"/>
    <tableColumn id="5" xr3:uid="{808B5092-A762-44A3-A768-4EBA5825737C}" name="date_of_measurement" dataDxfId="138"/>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7" dataDxfId="136">
  <autoFilter ref="A4:E5" xr:uid="{20435861-579E-497D-999A-529F7B05BFEA}"/>
  <tableColumns count="5">
    <tableColumn id="1" xr3:uid="{2EF3C722-FCC0-4214-8D63-B7DED8911425}" name="experiment_ID" dataDxfId="135"/>
    <tableColumn id="7" xr3:uid="{835FF07C-C4D7-43FB-B407-0623225A1410}" name="treatment_lev_ID" dataDxfId="134"/>
    <tableColumn id="4" xr3:uid="{ADB918F4-9B30-4258-9A00-05AA385B4B15}" name="treatment_number" dataDxfId="133"/>
    <tableColumn id="6" xr3:uid="{496BDF75-6741-4D03-9447-413F81817664}" name="replicate_number" dataDxfId="132"/>
    <tableColumn id="5" xr3:uid="{30D0339F-444F-45E7-924A-CF8428AB64DA}" name="date_of_measurement" dataDxfId="13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8" Type="http://schemas.openxmlformats.org/officeDocument/2006/relationships/hyperlink" Target="mailto:bruno.basso@unibas.it" TargetMode="External"/><Relationship Id="rId3" Type="http://schemas.openxmlformats.org/officeDocument/2006/relationships/hyperlink" Target="mailto:myles@plen.ku.dk" TargetMode="External"/><Relationship Id="rId7" Type="http://schemas.openxmlformats.org/officeDocument/2006/relationships/hyperlink" Target="mailto:Jingyi.yang@agr.gc.ca" TargetMode="External"/><Relationship Id="rId2" Type="http://schemas.openxmlformats.org/officeDocument/2006/relationships/hyperlink" Target="mailto:dhunsake@uswcl.ars.ag.gov" TargetMode="External"/><Relationship Id="rId1" Type="http://schemas.openxmlformats.org/officeDocument/2006/relationships/hyperlink" Target="mailto:yanhj@cau.deu.cn" TargetMode="External"/><Relationship Id="rId6" Type="http://schemas.openxmlformats.org/officeDocument/2006/relationships/hyperlink" Target="mailto:guenole.boulch@unilasalle.fr" TargetMode="External"/><Relationship Id="rId11" Type="http://schemas.openxmlformats.org/officeDocument/2006/relationships/table" Target="../tables/table5.xml"/><Relationship Id="rId5" Type="http://schemas.openxmlformats.org/officeDocument/2006/relationships/hyperlink" Target="mailto:samans@unimelb.edu.au" TargetMode="External"/><Relationship Id="rId10" Type="http://schemas.openxmlformats.org/officeDocument/2006/relationships/drawing" Target="../drawings/drawing6.xml"/><Relationship Id="rId4" Type="http://schemas.openxmlformats.org/officeDocument/2006/relationships/hyperlink" Target="mailto:domenico.ventrella@entecra.it" TargetMode="External"/><Relationship Id="rId9" Type="http://schemas.openxmlformats.org/officeDocument/2006/relationships/hyperlink" Target="mailto:anjumuaf0023@gmail.com" TargetMode="External"/></Relationships>
</file>

<file path=xl/worksheets/_rels/sheet29.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hyperlink" Target="https://doi.org/10.1016/0168-1923(88)90010-X" TargetMode="External"/><Relationship Id="rId7" Type="http://schemas.openxmlformats.org/officeDocument/2006/relationships/drawing" Target="../drawings/drawing7.xm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hyperlink" Target="https://doi.org/10.1016/j.fcr.2013.01.015" TargetMode="External"/><Relationship Id="rId5" Type="http://schemas.openxmlformats.org/officeDocument/2006/relationships/hyperlink" Target="https://doi.org/10.1016/j.agsy.2024.104066" TargetMode="Externa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7560</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12" s="124" customFormat="1" x14ac:dyDescent="0.35">
      <c r="A1" s="123" t="s">
        <v>6620</v>
      </c>
      <c r="I1" s="125"/>
    </row>
    <row r="2" spans="1:12" x14ac:dyDescent="0.35">
      <c r="A2" t="str" cm="1">
        <f t="array" ref="A2:A17">_xlfn._xlws.SORT(_xlfn.UNIQUE(_xlfn._xlws.FILTER(institutions[resource_ID],institutions[resource_ID] &lt;&gt; "")))</f>
        <v>Basso_2010_method</v>
      </c>
      <c r="B2" t="str" cm="1">
        <f t="array" ref="B2">TRANSPOSE(_xlfn._xlws.SORT(_xlfn._xlws.FILTER(institutions[institute_ID]&amp;" | "&amp;institutions[institute_name],institutions[resource_ID]=A2)))</f>
        <v>1 | the Cereal Research Centre, Foggia, Italy</v>
      </c>
    </row>
    <row r="3" spans="1:12" x14ac:dyDescent="0.35">
      <c r="A3" t="str">
        <v>Boulch_2021_method</v>
      </c>
      <c r="B3" t="str" cm="1">
        <f t="array" ref="B3">TRANSPOSE(_xlfn._xlws.SORT(_xlfn._xlws.FILTER(institutions[institute_ID]&amp;" | "&amp;institutions[institute_name],institutions[resource_ID]=A3)))</f>
        <v>1 | the experimental farms of the Institut Polytechnique UniLaSalle (Beauvais, France) and ANTEDIS company (Catillon-Fumechon, France)</v>
      </c>
    </row>
    <row r="4" spans="1:12" x14ac:dyDescent="0.35">
      <c r="A4" t="str">
        <v>Bustos-Korts_2013_method</v>
      </c>
      <c r="B4" t="str" cm="1">
        <f t="array" ref="B4">TRANSPOSE(_xlfn._xlws.SORT(_xlfn._xlws.FILTER(institutions[institute_ID]&amp;" | "&amp;institutions[institute_name],institutions[resource_ID]=A4)))</f>
        <v>1 | The Universidad Austral de Chile in Valdivia</v>
      </c>
    </row>
    <row r="5" spans="1:12" x14ac:dyDescent="0.35">
      <c r="A5" t="str">
        <v>FACE1501</v>
      </c>
      <c r="B5" t="str" cm="1">
        <f t="array" ref="B5:L5">TRANSPOSE(_xlfn._xlws.SORT(_xlfn._xlws.FILTER(institutions[institute_ID]&amp;" | "&amp;institutions[institute_name],institutions[resource_ID]=A5)))</f>
        <v>1 | Department of Environment and Primary Industries, Horsham, Australia</v>
      </c>
      <c r="C5" t="str">
        <v>10 | School of Plant Biology, Crawlwy, Australia</v>
      </c>
      <c r="D5" t="str">
        <v>11 | University of Florida, Gainesville, USA</v>
      </c>
      <c r="E5" t="str">
        <v>2 | Department of Environment and Primary Industries, Rutherglen, Australia</v>
      </c>
      <c r="F5" t="str">
        <v>3 | CSIRO Agriculture. Toowoomba, Australia</v>
      </c>
      <c r="G5" t="str">
        <v>4 | University of Florida, Gainesville, USA</v>
      </c>
      <c r="H5" t="str">
        <v>5 | Washington State University, Pullman, USA</v>
      </c>
      <c r="I5" t="str">
        <v>6 | Michigan State University, East Lansing, USA</v>
      </c>
      <c r="J5" t="str">
        <v>7 | Plant Functional Biology &amp; Climate Change, University of Technology Sydney, Sydney, Australia</v>
      </c>
      <c r="K5" t="str">
        <v>8 | Department of Agriculture and Forestry Western Australia, South Perth, Australia, Australia</v>
      </c>
      <c r="L5" t="str">
        <v>9 | CSIRO Agriculture, Floreat, Australia</v>
      </c>
    </row>
    <row r="6" spans="1:12" x14ac:dyDescent="0.35">
      <c r="A6" t="str">
        <v>Fernando_2013_method</v>
      </c>
      <c r="B6" t="str" cm="1">
        <f t="array" ref="B6">TRANSPOSE(_xlfn._xlws.SORT(_xlfn._xlws.FILTER(institutions[institute_ID]&amp;" | "&amp;institutions[institute_name],institutions[resource_ID]=A6)))</f>
        <v>1 | the AGFACE facility at Horsham, Victoria, Australia</v>
      </c>
    </row>
    <row r="7" spans="1:12" x14ac:dyDescent="0.35">
      <c r="A7" t="str">
        <v>Hunsaker_1996_method</v>
      </c>
      <c r="B7" t="str" cm="1">
        <f t="array" ref="B7">TRANSPOSE(_xlfn._xlws.SORT(_xlfn._xlws.FILTER(institutions[institute_ID]&amp;" | "&amp;institutions[institute_name],institutions[resource_ID]=A7)))</f>
        <v>1 | The Unibersity of Arizona, Maricopa Agricultural Central, in central Arizona</v>
      </c>
    </row>
    <row r="8" spans="1:12" x14ac:dyDescent="0.35">
      <c r="A8" t="str">
        <v>HWTD2401</v>
      </c>
      <c r="B8" t="str" cm="1">
        <f t="array" ref="B8:C8">TRANSPOSE(_xlfn._xlws.SORT(_xlfn._xlws.FILTER(institutions[institute_ID]&amp;" | "&amp;institutions[institute_name],institutions[resource_ID]=A8)))</f>
        <v>1 | Landwirtschaftliche Lehranstalten</v>
      </c>
      <c r="C8" t="str">
        <v>2 | Hochschule Weihenstephan-Triesdorf</v>
      </c>
    </row>
    <row r="9" spans="1:12" x14ac:dyDescent="0.35">
      <c r="A9" t="str">
        <v>Iqba_2014_method</v>
      </c>
      <c r="B9" t="str" cm="1">
        <f t="array" ref="B9">TRANSPOSE(_xlfn._xlws.SORT(_xlfn._xlws.FILTER(institutions[institute_ID]&amp;" | "&amp;institutions[institute_name],institutions[resource_ID]=A9)))</f>
        <v>1 | Luancheng agro-ecosystem station</v>
      </c>
    </row>
    <row r="10" spans="1:12" x14ac:dyDescent="0.35">
      <c r="A10" t="str">
        <v>Ladha_2003_method</v>
      </c>
      <c r="B10" t="str" cm="1">
        <f t="array" ref="B10">TRANSPOSE(_xlfn._xlws.SORT(_xlfn._xlws.FILTER(institutions[institute_ID]&amp;" | "&amp;institutions[institute_name],institutions[resource_ID]=A10)))</f>
        <v xml:space="preserve">1 | </v>
      </c>
    </row>
    <row r="11" spans="1:12" x14ac:dyDescent="0.35">
      <c r="A11" t="str">
        <v>Li_2014_method</v>
      </c>
      <c r="B11" t="str" cm="1">
        <f t="array" ref="B11">TRANSPOSE(_xlfn._xlws.SORT(_xlfn._xlws.FILTER(institutions[institute_ID]&amp;" | "&amp;institutions[institute_name],institutions[resource_ID]=A11)))</f>
        <v>1 | Gaoping Agronomy Farm, Pingliang, Gansu province, northwestern China</v>
      </c>
    </row>
    <row r="12" spans="1:12" x14ac:dyDescent="0.35">
      <c r="A12" t="str">
        <v>NAWW8801</v>
      </c>
      <c r="B12" t="str" cm="1">
        <f t="array" ref="B12:G12">TRANSPOSE(_xlfn._xlws.SORT(_xlfn._xlws.FILTER(institutions[institute_ID]&amp;" | "&amp;institutions[institute_name],institutions[resource_ID]=A12)))</f>
        <v>1 | USDA-ARS, U.S. Water Conservation Laboratory, East Broodway, USA</v>
      </c>
      <c r="C12" t="str">
        <v>2 | USDA-ARS, Cropping Systems Research Laboratory, Lubbock, USA</v>
      </c>
      <c r="D12" t="str">
        <v>3 | USDA-ARS, Northern Great Plains Research Laboratory, Mandan, USA</v>
      </c>
      <c r="E12" t="str">
        <v>4 | Center for Agricultural Meteorology and Climatology, University of Nebraska, Lincoln, USA</v>
      </c>
      <c r="F12" t="str">
        <v>5 | Evapotranspiration Laboratory, Kansas State University, Manhattan, USA</v>
      </c>
      <c r="G12" t="str">
        <v>6 | Agriculture Canada, Lethbridge, Alberta, Canada</v>
      </c>
    </row>
    <row r="13" spans="1:12" x14ac:dyDescent="0.35">
      <c r="A13" t="str">
        <v>Oelofse_2015_method</v>
      </c>
      <c r="B13" t="str" cm="1">
        <f t="array" ref="B13">TRANSPOSE(_xlfn._xlws.SORT(_xlfn._xlws.FILTER(institutions[institute_ID]&amp;" | "&amp;institutions[institute_name],institutions[resource_ID]=A13)))</f>
        <v>1 | national field trials</v>
      </c>
    </row>
    <row r="14" spans="1:12" x14ac:dyDescent="0.35">
      <c r="A14" t="str">
        <v>Shoukat_2024_method</v>
      </c>
      <c r="B14" t="str" cm="1">
        <f t="array" ref="B14">TRANSPOSE(_xlfn._xlws.SORT(_xlfn._xlws.FILTER(institutions[institute_ID]&amp;" | "&amp;institutions[institute_name],institutions[resource_ID]=A14)))</f>
        <v>1 | China Agricultural University, Baoding, Heibei, China</v>
      </c>
    </row>
    <row r="15" spans="1:12" x14ac:dyDescent="0.35">
      <c r="A15" t="str">
        <v>Ventrella_2016_method</v>
      </c>
      <c r="B15" t="str" cm="1">
        <f t="array" ref="B15">TRANSPOSE(_xlfn._xlws.SORT(_xlfn._xlws.FILTER(institutions[institute_ID]&amp;" | "&amp;institutions[institute_name],institutions[resource_ID]=A15)))</f>
        <v>1 | field experiment farm "Podere"</v>
      </c>
    </row>
    <row r="16" spans="1:12" x14ac:dyDescent="0.35">
      <c r="A16" t="str">
        <v>WULL7701</v>
      </c>
      <c r="B16" t="str" cm="1">
        <f t="array" ref="B16">TRANSPOSE(_xlfn._xlws.SORT(_xlfn._xlws.FILTER(institutions[institute_ID]&amp;" | "&amp;institutions[institute_name],institutions[resource_ID]=A16)))</f>
        <v>1 | Research Station for Arable Farming and Field Production of Vegetables</v>
      </c>
    </row>
    <row r="17" spans="1:2" x14ac:dyDescent="0.35">
      <c r="A17" t="str">
        <v>WULL7702</v>
      </c>
      <c r="B17" t="str" cm="1">
        <f t="array" ref="B17">TRANSPOSE(_xlfn._xlws.SORT(_xlfn._xlws.FILTER(institutions[institute_ID]&amp;" | "&amp;institutions[institute_name],institutions[resource_ID]=A17)))</f>
        <v>1 | Wageningen University, Department of Field Crops and Grassland Husbandry</v>
      </c>
    </row>
    <row r="18" spans="1:2" x14ac:dyDescent="0.35">
      <c r="B18" t="str" cm="1">
        <f t="array" ref="B18">TRANSPOSE(_xlfn._xlws.SORT(_xlfn._xlws.FILTER(institutions[institute_ID]&amp;" | "&amp;institutions[institute_name],institutions[resource_ID]=A18)))</f>
        <v xml:space="preserve"> | </v>
      </c>
    </row>
    <row r="19" spans="1:2" x14ac:dyDescent="0.35">
      <c r="B19" t="str" cm="1">
        <f t="array" ref="B19">TRANSPOSE(_xlfn._xlws.SORT(_xlfn._xlws.FILTER(institutions[institute_ID]&amp;" | "&amp;institutions[institute_name],institutions[resource_ID]=A19)))</f>
        <v xml:space="preserve"> | </v>
      </c>
    </row>
    <row r="20" spans="1:2" x14ac:dyDescent="0.35">
      <c r="B20" t="str" cm="1">
        <f t="array" ref="B20">TRANSPOSE(_xlfn._xlws.SORT(_xlfn._xlws.FILTER(institutions[institute_ID]&amp;" | "&amp;institutions[institute_name],institutions[resource_ID]=A20)))</f>
        <v xml:space="preserve"> | </v>
      </c>
    </row>
    <row r="21" spans="1:2" x14ac:dyDescent="0.35">
      <c r="B21" t="str" cm="1">
        <f t="array" ref="B21">TRANSPOSE(_xlfn._xlws.SORT(_xlfn._xlws.FILTER(institutions[institute_ID]&amp;" | "&amp;institutions[institute_name],institutions[resource_ID]=A21)))</f>
        <v xml:space="preserve"> | </v>
      </c>
    </row>
    <row r="22" spans="1:2" x14ac:dyDescent="0.35">
      <c r="B22" t="str" cm="1">
        <f t="array" ref="B22">TRANSPOSE(_xlfn._xlws.SORT(_xlfn._xlws.FILTER(institutions[institute_ID]&amp;" | "&amp;institutions[institute_name],institutions[resource_ID]=A22)))</f>
        <v xml:space="preserve"> | </v>
      </c>
    </row>
    <row r="23" spans="1:2" x14ac:dyDescent="0.35">
      <c r="B23" t="str" cm="1">
        <f t="array" ref="B23">TRANSPOSE(_xlfn._xlws.SORT(_xlfn._xlws.FILTER(institutions[institute_ID]&amp;" | "&amp;institutions[institute_name],institutions[resource_ID]=A23)))</f>
        <v xml:space="preserve"> | </v>
      </c>
    </row>
    <row r="24" spans="1:2" x14ac:dyDescent="0.35">
      <c r="B24" t="str" cm="1">
        <f t="array" ref="B24">TRANSPOSE(_xlfn._xlws.SORT(_xlfn._xlws.FILTER(institutions[institute_ID]&amp;" | "&amp;institutions[institute_name],institutions[resource_ID]=A24)))</f>
        <v xml:space="preserve"> | </v>
      </c>
    </row>
    <row r="25" spans="1:2" x14ac:dyDescent="0.35">
      <c r="B25" t="str" cm="1">
        <f t="array" ref="B25">TRANSPOSE(_xlfn._xlws.SORT(_xlfn._xlws.FILTER(institutions[institute_ID]&amp;" | "&amp;institutions[institute_name],institutions[resource_ID]=A25)))</f>
        <v xml:space="preserve"> | </v>
      </c>
    </row>
    <row r="26" spans="1:2" x14ac:dyDescent="0.35">
      <c r="B26" t="str" cm="1">
        <f t="array" ref="B26">TRANSPOSE(_xlfn._xlws.SORT(_xlfn._xlws.FILTER(institutions[institute_ID]&amp;" | "&amp;institutions[institute_name],institutions[resource_ID]=A26)))</f>
        <v xml:space="preserve"> | </v>
      </c>
    </row>
    <row r="27" spans="1:2" x14ac:dyDescent="0.35">
      <c r="B27" t="str" cm="1">
        <f t="array" ref="B27">TRANSPOSE(_xlfn._xlws.SORT(_xlfn._xlws.FILTER(institutions[institute_ID]&amp;" | "&amp;institutions[institute_name],institutions[resource_ID]=A27)))</f>
        <v xml:space="preserve"> | </v>
      </c>
    </row>
    <row r="28" spans="1:2" x14ac:dyDescent="0.35">
      <c r="B28" t="str" cm="1">
        <f t="array" ref="B28">TRANSPOSE(_xlfn._xlws.SORT(_xlfn._xlws.FILTER(institutions[institute_ID]&amp;" | "&amp;institutions[institute_name],institutions[resource_ID]=A28)))</f>
        <v xml:space="preserve"> | </v>
      </c>
    </row>
    <row r="29" spans="1:2" x14ac:dyDescent="0.35">
      <c r="B29" t="str" cm="1">
        <f t="array" ref="B29">TRANSPOSE(_xlfn._xlws.SORT(_xlfn._xlws.FILTER(institutions[institute_ID]&amp;" | "&amp;institutions[institute_name],institutions[resource_ID]=A29)))</f>
        <v xml:space="preserve"> | </v>
      </c>
    </row>
    <row r="30" spans="1:2" x14ac:dyDescent="0.35">
      <c r="B30" t="str" cm="1">
        <f t="array" ref="B30">TRANSPOSE(_xlfn._xlws.SORT(_xlfn._xlws.FILTER(institutions[institute_ID]&amp;" | "&amp;institutions[institute_name],institutions[resource_ID]=A30)))</f>
        <v xml:space="preserve"> | </v>
      </c>
    </row>
    <row r="31" spans="1:2" x14ac:dyDescent="0.35">
      <c r="B31" t="str" cm="1">
        <f t="array" ref="B31">TRANSPOSE(_xlfn._xlws.SORT(_xlfn._xlws.FILTER(institutions[institute_ID]&amp;" | "&amp;institutions[institute_name],institutions[resource_ID]=A31)))</f>
        <v xml:space="preserve"> | </v>
      </c>
    </row>
    <row r="32" spans="1: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7">_xlfn._xlws.SORT(_xlfn.UNIQUE(_xlfn._xlws.FILTER(genotypes[experiment_ID],genotypes[experiment_ID] &lt;&gt; "")))</f>
        <v>Basso_2010_method</v>
      </c>
      <c r="B2" t="str" cm="1">
        <f t="array" ref="B2">TRANSPOSE(_xlfn._xlws.SORT(_xlfn._xlws.FILTER(genotypes[cultivar_level]&amp;" | "&amp;genotypes[cultivar_name],genotypes[experiment_ID]=A2)))</f>
        <v>1 | Triticum Durum, Desf.; cv. Ofanto)</v>
      </c>
    </row>
    <row r="3" spans="1:9" x14ac:dyDescent="0.35">
      <c r="A3" t="str">
        <v>Boulch_2021_method</v>
      </c>
      <c r="B3" t="str" cm="1">
        <f t="array" ref="B3:C3">TRANSPOSE(_xlfn._xlws.SORT(_xlfn._xlws.FILTER(genotypes[cultivar_level]&amp;" | "&amp;genotypes[cultivar_name],genotypes[experiment_ID]=A3)))</f>
        <v>1 | RGT Sirelia (MG 000)</v>
      </c>
      <c r="C3" t="str">
        <v>2 | ES Mentor</v>
      </c>
    </row>
    <row r="4" spans="1:9" x14ac:dyDescent="0.35">
      <c r="A4" t="str">
        <v>Bustos-Korts_2013_method</v>
      </c>
      <c r="B4" t="str" cm="1">
        <f t="array" ref="B4:G4">TRANSPOSE(_xlfn._xlws.SORT(_xlfn._xlws.FILTER(genotypes[cultivar_level]&amp;" | "&amp;genotypes[cultivar_name],genotypes[experiment_ID]=A4)))</f>
        <v xml:space="preserve">1 | </v>
      </c>
      <c r="C4" t="str">
        <v>2 | Pandora-INIA</v>
      </c>
      <c r="D4" t="str">
        <v>3 | DH1</v>
      </c>
      <c r="E4" t="str">
        <v>4 | DH2</v>
      </c>
      <c r="F4" t="str">
        <v>5 | Pandora-INIA</v>
      </c>
      <c r="G4" t="str">
        <v>6 | Invento-BAER</v>
      </c>
    </row>
    <row r="5" spans="1:9" x14ac:dyDescent="0.35">
      <c r="A5" t="str">
        <v>FACE1501</v>
      </c>
      <c r="B5" t="str" cm="1">
        <f t="array" ref="B5">TRANSPOSE(_xlfn._xlws.SORT(_xlfn._xlws.FILTER(genotypes[cultivar_level]&amp;" | "&amp;genotypes[cultivar_name],genotypes[experiment_ID]=A5)))</f>
        <v>1 | Yitpi</v>
      </c>
    </row>
    <row r="6" spans="1:9" x14ac:dyDescent="0.35">
      <c r="A6" t="str">
        <v>Fernando_2013_method</v>
      </c>
      <c r="B6" t="str" cm="1">
        <f t="array" ref="B6:C6">TRANSPOSE(_xlfn._xlws.SORT(_xlfn._xlws.FILTER(genotypes[cultivar_level]&amp;" | "&amp;genotypes[cultivar_name],genotypes[experiment_ID]=A6)))</f>
        <v>1 | Triticum aestivum L. cv. Yitpi</v>
      </c>
      <c r="C6" t="str">
        <v>2 | Triticum aestivum L. cv. Janz</v>
      </c>
    </row>
    <row r="7" spans="1:9" x14ac:dyDescent="0.35">
      <c r="A7" t="str">
        <v>Hunsaker_1996_method</v>
      </c>
      <c r="B7" t="str" cm="1">
        <f t="array" ref="B7">TRANSPOSE(_xlfn._xlws.SORT(_xlfn._xlws.FILTER(genotypes[cultivar_level]&amp;" | "&amp;genotypes[cultivar_name],genotypes[experiment_ID]=A7)))</f>
        <v>1 | Triticum aestivum L., cv. Yecora Rojo</v>
      </c>
    </row>
    <row r="8" spans="1:9" x14ac:dyDescent="0.35">
      <c r="A8" t="str">
        <v>HWTD2401</v>
      </c>
      <c r="B8" t="str" cm="1">
        <f t="array" ref="B8:C8">TRANSPOSE(_xlfn._xlws.SORT(_xlfn._xlws.FILTER(genotypes[cultivar_level]&amp;" | "&amp;genotypes[cultivar_name],genotypes[experiment_ID]=A8)))</f>
        <v>1 | Campesino</v>
      </c>
      <c r="C8" t="str">
        <v>2 | Broca</v>
      </c>
    </row>
    <row r="9" spans="1:9" x14ac:dyDescent="0.35">
      <c r="A9" t="str">
        <v>Iqba_2014_method</v>
      </c>
      <c r="B9" t="str" cm="1">
        <f t="array" ref="B9">TRANSPOSE(_xlfn._xlws.SORT(_xlfn._xlws.FILTER(genotypes[cultivar_level]&amp;" | "&amp;genotypes[cultivar_name],genotypes[experiment_ID]=A9)))</f>
        <v>1 | Gaozou No. 503</v>
      </c>
    </row>
    <row r="10" spans="1:9" x14ac:dyDescent="0.35">
      <c r="A10" t="str">
        <v>Li_2014_method</v>
      </c>
      <c r="B10" t="str" cm="1">
        <f t="array" ref="B10:C10">TRANSPOSE(_xlfn._xlws.SORT(_xlfn._xlws.FILTER(genotypes[cultivar_level]&amp;" | "&amp;genotypes[cultivar_name],genotypes[experiment_ID]=A10)))</f>
        <v>1 | MZ1985</v>
      </c>
      <c r="C10" t="str">
        <v>2 | WH1983</v>
      </c>
    </row>
    <row r="11" spans="1:9" x14ac:dyDescent="0.35">
      <c r="A11" t="str">
        <v>Oelofse_2015_method</v>
      </c>
      <c r="B11" t="str" cm="1">
        <f t="array" ref="B11:C11">TRANSPOSE(_xlfn._xlws.SORT(_xlfn._xlws.FILTER(genotypes[cultivar_level]&amp;" | "&amp;genotypes[cultivar_name],genotypes[experiment_ID]=A11)))</f>
        <v xml:space="preserve">1 | </v>
      </c>
      <c r="C11" t="str">
        <v xml:space="preserve">2 | </v>
      </c>
    </row>
    <row r="12" spans="1:9" x14ac:dyDescent="0.35">
      <c r="A12" t="str">
        <v>Shoukat_2024_method</v>
      </c>
      <c r="B12" t="str" cm="1">
        <f t="array" ref="B12">TRANSPOSE(_xlfn._xlws.SORT(_xlfn._xlws.FILTER(genotypes[cultivar_level]&amp;" | "&amp;genotypes[cultivar_name],genotypes[experiment_ID]=A12)))</f>
        <v>1 | Nongda 212</v>
      </c>
    </row>
    <row r="13" spans="1:9" x14ac:dyDescent="0.35">
      <c r="A13" t="str">
        <v>Ventrella_2016_method</v>
      </c>
      <c r="B13" t="str" cm="1">
        <f t="array" ref="B13:G13">TRANSPOSE(_xlfn._xlws.SORT(_xlfn._xlws.FILTER(genotypes[cultivar_level]&amp;" | "&amp;genotypes[cultivar_name],genotypes[experiment_ID]=A13)))</f>
        <v>1 | Valgerardo</v>
      </c>
      <c r="C13" t="str">
        <v>2 | Appulo</v>
      </c>
      <c r="D13" t="str">
        <v>3 | Latino</v>
      </c>
      <c r="E13" t="str">
        <v>4 | Appio</v>
      </c>
      <c r="F13" t="str">
        <v>5 | Simeto</v>
      </c>
      <c r="G13" t="str">
        <v>6 | Ofanto</v>
      </c>
    </row>
    <row r="14" spans="1:9" x14ac:dyDescent="0.35">
      <c r="A14" t="str">
        <v>WPWA9401</v>
      </c>
      <c r="B14" t="str" cm="1">
        <f t="array" ref="B14">TRANSPOSE(_xlfn._xlws.SORT(_xlfn._xlws.FILTER(genotypes[cultivar_level]&amp;" | "&amp;genotypes[cultivar_name],genotypes[experiment_ID]=A14)))</f>
        <v>1 | Wheat</v>
      </c>
    </row>
    <row r="15" spans="1:9" x14ac:dyDescent="0.35">
      <c r="A15" t="str">
        <v>WPWA9501</v>
      </c>
      <c r="B15" t="str" cm="1">
        <f t="array" ref="B15">TRANSPOSE(_xlfn._xlws.SORT(_xlfn._xlws.FILTER(genotypes[cultivar_level]&amp;" | "&amp;genotypes[cultivar_name],genotypes[experiment_ID]=A15)))</f>
        <v>1 | Lupinus angustifolius</v>
      </c>
    </row>
    <row r="16" spans="1:9" x14ac:dyDescent="0.35">
      <c r="A16" t="str">
        <v>WULL7701</v>
      </c>
      <c r="B16" t="str" cm="1">
        <f t="array" ref="B16">TRANSPOSE(_xlfn._xlws.SORT(_xlfn._xlws.FILTER(genotypes[cultivar_level]&amp;" | "&amp;genotypes[cultivar_name],genotypes[experiment_ID]=A16)))</f>
        <v>1 | Lely</v>
      </c>
    </row>
    <row r="17" spans="1:3" x14ac:dyDescent="0.35">
      <c r="A17" t="str">
        <v>WULL7702</v>
      </c>
      <c r="B17" t="str" cm="1">
        <f t="array" ref="B17:C17">TRANSPOSE(_xlfn._xlws.SORT(_xlfn._xlws.FILTER(genotypes[cultivar_level]&amp;" | "&amp;genotypes[cultivar_name],genotypes[experiment_ID]=A17)))</f>
        <v>1 | Lely</v>
      </c>
      <c r="C17" t="str">
        <v>2 | Maris hobbit</v>
      </c>
    </row>
    <row r="18" spans="1:3" x14ac:dyDescent="0.35">
      <c r="B18" t="str" cm="1">
        <f t="array" ref="B18">TRANSPOSE(_xlfn._xlws.SORT(_xlfn._xlws.FILTER(genotypes[cultivar_level]&amp;" | "&amp;genotypes[cultivar_name],genotypes[experiment_ID]=A18)))</f>
        <v xml:space="preserve"> | </v>
      </c>
    </row>
    <row r="19" spans="1:3" x14ac:dyDescent="0.35">
      <c r="B19" t="str" cm="1">
        <f t="array" ref="B19">TRANSPOSE(_xlfn._xlws.SORT(_xlfn._xlws.FILTER(genotypes[cultivar_level]&amp;" | "&amp;genotypes[cultivar_name],genotypes[experiment_ID]=A19)))</f>
        <v xml:space="preserve"> | </v>
      </c>
    </row>
    <row r="20" spans="1:3" x14ac:dyDescent="0.35">
      <c r="B20" t="str" cm="1">
        <f t="array" ref="B20">TRANSPOSE(_xlfn._xlws.SORT(_xlfn._xlws.FILTER(genotypes[cultivar_level]&amp;" | "&amp;genotypes[cultivar_name],genotypes[experiment_ID]=A20)))</f>
        <v xml:space="preserve"> | </v>
      </c>
    </row>
    <row r="21" spans="1:3" x14ac:dyDescent="0.35">
      <c r="B21" t="str" cm="1">
        <f t="array" ref="B21">TRANSPOSE(_xlfn._xlws.SORT(_xlfn._xlws.FILTER(genotypes[cultivar_level]&amp;" | "&amp;genotypes[cultivar_name],genotypes[experiment_ID]=A21)))</f>
        <v xml:space="preserve"> | </v>
      </c>
    </row>
    <row r="22" spans="1:3" x14ac:dyDescent="0.35">
      <c r="B22" t="str" cm="1">
        <f t="array" ref="B22">TRANSPOSE(_xlfn._xlws.SORT(_xlfn._xlws.FILTER(genotypes[cultivar_level]&amp;" | "&amp;genotypes[cultivar_name],genotypes[experiment_ID]=A22)))</f>
        <v xml:space="preserve"> | </v>
      </c>
    </row>
    <row r="23" spans="1:3" x14ac:dyDescent="0.35">
      <c r="B23" t="str" cm="1">
        <f t="array" ref="B23">TRANSPOSE(_xlfn._xlws.SORT(_xlfn._xlws.FILTER(genotypes[cultivar_level]&amp;" | "&amp;genotypes[cultivar_name],genotypes[experiment_ID]=A23)))</f>
        <v xml:space="preserve"> | </v>
      </c>
    </row>
    <row r="24" spans="1:3" x14ac:dyDescent="0.35">
      <c r="B24" t="str" cm="1">
        <f t="array" ref="B24">TRANSPOSE(_xlfn._xlws.SORT(_xlfn._xlws.FILTER(genotypes[cultivar_level]&amp;" | "&amp;genotypes[cultivar_name],genotypes[experiment_ID]=A24)))</f>
        <v xml:space="preserve"> | </v>
      </c>
    </row>
    <row r="25" spans="1:3" x14ac:dyDescent="0.35">
      <c r="B25" t="str" cm="1">
        <f t="array" ref="B25">TRANSPOSE(_xlfn._xlws.SORT(_xlfn._xlws.FILTER(genotypes[cultivar_level]&amp;" | "&amp;genotypes[cultivar_name],genotypes[experiment_ID]=A25)))</f>
        <v xml:space="preserve"> | </v>
      </c>
    </row>
    <row r="26" spans="1:3" x14ac:dyDescent="0.35">
      <c r="B26" t="str" cm="1">
        <f t="array" ref="B26">TRANSPOSE(_xlfn._xlws.SORT(_xlfn._xlws.FILTER(genotypes[cultivar_level]&amp;" | "&amp;genotypes[cultivar_name],genotypes[experiment_ID]=A26)))</f>
        <v xml:space="preserve"> | </v>
      </c>
    </row>
    <row r="27" spans="1:3" x14ac:dyDescent="0.35">
      <c r="B27" t="str" cm="1">
        <f t="array" ref="B27">TRANSPOSE(_xlfn._xlws.SORT(_xlfn._xlws.FILTER(genotypes[cultivar_level]&amp;" | "&amp;genotypes[cultivar_name],genotypes[experiment_ID]=A27)))</f>
        <v xml:space="preserve"> | </v>
      </c>
    </row>
    <row r="28" spans="1:3" x14ac:dyDescent="0.35">
      <c r="B28" t="str" cm="1">
        <f t="array" ref="B28">TRANSPOSE(_xlfn._xlws.SORT(_xlfn._xlws.FILTER(genotypes[cultivar_level]&amp;" | "&amp;genotypes[cultivar_name],genotypes[experiment_ID]=A28)))</f>
        <v xml:space="preserve"> | </v>
      </c>
    </row>
    <row r="29" spans="1:3" x14ac:dyDescent="0.35">
      <c r="B29" t="str" cm="1">
        <f t="array" ref="B29">TRANSPOSE(_xlfn._xlws.SORT(_xlfn._xlws.FILTER(genotypes[cultivar_level]&amp;" | "&amp;genotypes[cultivar_name],genotypes[experiment_ID]=A29)))</f>
        <v xml:space="preserve"> | </v>
      </c>
    </row>
    <row r="30" spans="1:3" x14ac:dyDescent="0.35">
      <c r="B30" t="str" cm="1">
        <f t="array" ref="B30">TRANSPOSE(_xlfn._xlws.SORT(_xlfn._xlws.FILTER(genotypes[cultivar_level]&amp;" | "&amp;genotypes[cultivar_name],genotypes[experiment_ID]=A30)))</f>
        <v xml:space="preserve"> | </v>
      </c>
    </row>
    <row r="31" spans="1:3" x14ac:dyDescent="0.35">
      <c r="B31" t="str" cm="1">
        <f t="array" ref="B31">TRANSPOSE(_xlfn._xlws.SORT(_xlfn._xlws.FILTER(genotypes[cultivar_level]&amp;" | "&amp;genotypes[cultivar_name],genotypes[experiment_ID]=A31)))</f>
        <v xml:space="preserve"> | </v>
      </c>
    </row>
    <row r="32" spans="1:3"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16">_xlfn._xlws.SORT(_xlfn.UNIQUE(_xlfn._xlws.FILTER(fields[experiment_ID], fields[experiment_ID] &lt;&gt; "")))</f>
        <v>Basso_2010_method</v>
      </c>
      <c r="B2" t="str" cm="1">
        <f t="array" ref="B2">TRANSPOSE(_xlfn._xlws.SORT(_xlfn._xlws.FILTER(fields[field_level]&amp;" | "&amp;fields[field_id],fields[experiment_ID]=A2)))</f>
        <v xml:space="preserve">1 | </v>
      </c>
    </row>
    <row r="3" spans="1:9" x14ac:dyDescent="0.35">
      <c r="A3" t="str">
        <v>Boulch_2021_method</v>
      </c>
      <c r="B3" t="str" cm="1">
        <f t="array" ref="B3:C3">TRANSPOSE(_xlfn._xlws.SORT(_xlfn._xlws.FILTER(fields[field_level]&amp;" | "&amp;fields[field_id],fields[experiment_ID]=A3)))</f>
        <v xml:space="preserve">1 | </v>
      </c>
      <c r="C3" t="str">
        <v xml:space="preserve">2 | </v>
      </c>
    </row>
    <row r="4" spans="1:9" x14ac:dyDescent="0.35">
      <c r="A4" t="str">
        <v>Bustos-Korts_2013_method</v>
      </c>
      <c r="B4" t="str" cm="1">
        <f t="array" ref="B4">TRANSPOSE(_xlfn._xlws.SORT(_xlfn._xlws.FILTER(fields[field_level]&amp;" | "&amp;fields[field_id],fields[experiment_ID]=A4)))</f>
        <v xml:space="preserve">1 | </v>
      </c>
    </row>
    <row r="5" spans="1:9" x14ac:dyDescent="0.35">
      <c r="A5" t="str">
        <v>FACE1501</v>
      </c>
      <c r="B5" t="str" cm="1">
        <f t="array" ref="B5">TRANSPOSE(_xlfn._xlws.SORT(_xlfn._xlws.FILTER(fields[field_level]&amp;" | "&amp;fields[field_id],fields[experiment_ID]=A5)))</f>
        <v xml:space="preserve">1 | </v>
      </c>
    </row>
    <row r="6" spans="1:9" x14ac:dyDescent="0.35">
      <c r="A6" t="str">
        <v>Fernando_2013_method</v>
      </c>
      <c r="B6" t="str" cm="1">
        <f t="array" ref="B6">TRANSPOSE(_xlfn._xlws.SORT(_xlfn._xlws.FILTER(fields[field_level]&amp;" | "&amp;fields[field_id],fields[experiment_ID]=A6)))</f>
        <v xml:space="preserve">1 | </v>
      </c>
    </row>
    <row r="7" spans="1:9" x14ac:dyDescent="0.35">
      <c r="A7" t="str">
        <v>Hunsaker_1996_method</v>
      </c>
      <c r="B7" t="str" cm="1">
        <f t="array" ref="B7">TRANSPOSE(_xlfn._xlws.SORT(_xlfn._xlws.FILTER(fields[field_level]&amp;" | "&amp;fields[field_id],fields[experiment_ID]=A7)))</f>
        <v xml:space="preserve">1 | </v>
      </c>
    </row>
    <row r="8" spans="1:9" x14ac:dyDescent="0.35">
      <c r="A8" t="str">
        <v>HWTD2401</v>
      </c>
      <c r="B8" t="str" cm="1">
        <f t="array" ref="B8">TRANSPOSE(_xlfn._xlws.SORT(_xlfn._xlws.FILTER(fields[field_level]&amp;" | "&amp;fields[field_id],fields[experiment_ID]=A8)))</f>
        <v xml:space="preserve">1 | </v>
      </c>
    </row>
    <row r="9" spans="1:9" x14ac:dyDescent="0.35">
      <c r="A9" t="str">
        <v>Iqba_2014_method</v>
      </c>
      <c r="B9" t="str" cm="1">
        <f t="array" ref="B9">TRANSPOSE(_xlfn._xlws.SORT(_xlfn._xlws.FILTER(fields[field_level]&amp;" | "&amp;fields[field_id],fields[experiment_ID]=A9)))</f>
        <v xml:space="preserve">1 | </v>
      </c>
    </row>
    <row r="10" spans="1:9" x14ac:dyDescent="0.35">
      <c r="A10" t="str">
        <v>Li_2014_method</v>
      </c>
      <c r="B10" t="str" cm="1">
        <f t="array" ref="B10">TRANSPOSE(_xlfn._xlws.SORT(_xlfn._xlws.FILTER(fields[field_level]&amp;" | "&amp;fields[field_id],fields[experiment_ID]=A10)))</f>
        <v xml:space="preserve">1 | </v>
      </c>
    </row>
    <row r="11" spans="1:9" x14ac:dyDescent="0.35">
      <c r="A11" t="str">
        <v>NAWW8801</v>
      </c>
      <c r="B11" t="str" cm="1">
        <f t="array" ref="B11:F11">TRANSPOSE(_xlfn._xlws.SORT(_xlfn._xlws.FILTER(fields[field_level]&amp;" | "&amp;fields[field_id],fields[experiment_ID]=A11)))</f>
        <v xml:space="preserve">1 | </v>
      </c>
      <c r="C11" t="str">
        <v xml:space="preserve">2 | </v>
      </c>
      <c r="D11" t="str">
        <v xml:space="preserve">3 | </v>
      </c>
      <c r="E11" t="str">
        <v xml:space="preserve">4 | </v>
      </c>
      <c r="F11" t="str">
        <v xml:space="preserve">5 | </v>
      </c>
    </row>
    <row r="12" spans="1:9" x14ac:dyDescent="0.35">
      <c r="A12" t="str">
        <v>Oelofse_2015_method</v>
      </c>
      <c r="B12" t="str" cm="1">
        <f t="array" ref="B12:I12">TRANSPOSE(_xlfn._xlws.SORT(_xlfn._xlws.FILTER(fields[field_level]&amp;" | "&amp;fields[field_id],fields[experiment_ID]=A12)))</f>
        <v xml:space="preserve">1 | </v>
      </c>
      <c r="C12" t="str">
        <v xml:space="preserve">2 | </v>
      </c>
      <c r="D12" t="str">
        <v xml:space="preserve">3 | </v>
      </c>
      <c r="E12" t="str">
        <v xml:space="preserve">4 | </v>
      </c>
      <c r="F12" t="str">
        <v xml:space="preserve">5 | </v>
      </c>
      <c r="G12" t="str">
        <v xml:space="preserve">6 | </v>
      </c>
      <c r="H12" t="str">
        <v xml:space="preserve">7 | </v>
      </c>
      <c r="I12" t="str">
        <v xml:space="preserve">8 | </v>
      </c>
    </row>
    <row r="13" spans="1:9" x14ac:dyDescent="0.35">
      <c r="A13" t="str">
        <v>Shoukat_2024_method</v>
      </c>
      <c r="B13" t="str" cm="1">
        <f t="array" ref="B13">TRANSPOSE(_xlfn._xlws.SORT(_xlfn._xlws.FILTER(fields[field_level]&amp;" | "&amp;fields[field_id],fields[experiment_ID]=A13)))</f>
        <v xml:space="preserve">1 | </v>
      </c>
    </row>
    <row r="14" spans="1:9" x14ac:dyDescent="0.35">
      <c r="A14" t="str">
        <v>Ventrella_2016_method</v>
      </c>
      <c r="B14" t="str" cm="1">
        <f t="array" ref="B14">TRANSPOSE(_xlfn._xlws.SORT(_xlfn._xlws.FILTER(fields[field_level]&amp;" | "&amp;fields[field_id],fields[experiment_ID]=A14)))</f>
        <v xml:space="preserve">1 | </v>
      </c>
    </row>
    <row r="15" spans="1:9" x14ac:dyDescent="0.35">
      <c r="A15" t="str">
        <v>WULL7701</v>
      </c>
      <c r="B15" t="str" cm="1">
        <f t="array" ref="B15">TRANSPOSE(_xlfn._xlws.SORT(_xlfn._xlws.FILTER(fields[field_level]&amp;" | "&amp;fields[field_id],fields[experiment_ID]=A15)))</f>
        <v xml:space="preserve">1 | </v>
      </c>
    </row>
    <row r="16" spans="1:9" x14ac:dyDescent="0.35">
      <c r="A16" t="str">
        <v>WULL7702</v>
      </c>
      <c r="B16" t="str" cm="1">
        <f t="array" ref="B16">TRANSPOSE(_xlfn._xlws.SORT(_xlfn._xlws.FILTER(fields[field_level]&amp;" | "&amp;fields[field_id],fields[experiment_ID]=A16)))</f>
        <v xml:space="preserve">1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ED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34" s="124" customFormat="1" x14ac:dyDescent="0.35">
      <c r="A1" s="123" t="s">
        <v>2045</v>
      </c>
      <c r="I1" s="125" t="s">
        <v>7536</v>
      </c>
    </row>
    <row r="2" spans="1:134" x14ac:dyDescent="0.35">
      <c r="A2" t="str" cm="1">
        <f t="array" ref="A2:A6">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34" x14ac:dyDescent="0.35">
      <c r="A3" t="str">
        <v>Li_2014_method</v>
      </c>
      <c r="B3" t="str" cm="1">
        <f t="array" ref="B3:O3">TRANSPOSE(_xlfn._xlws.SORT(_xlfn._xlws.FILTER(tillage[tillage_level]&amp;" | "&amp;tillage[tillage_treatment_name],tillage[experiment_ID]=A3)))</f>
        <v>1 | tillage_1979</v>
      </c>
      <c r="C3" t="str">
        <v>10 | tillage_1988</v>
      </c>
      <c r="D3" t="str">
        <v>11 | tillage_1989</v>
      </c>
      <c r="E3" t="str">
        <v>12 | tillage_1990</v>
      </c>
      <c r="F3" t="str">
        <v>13 | tillage_1991</v>
      </c>
      <c r="G3" t="str">
        <v>14 | tillage_1992</v>
      </c>
      <c r="H3" t="str">
        <v>2 | tillage_1980</v>
      </c>
      <c r="I3" t="str">
        <v>3 | tillage_1981</v>
      </c>
      <c r="J3" t="str">
        <v>4 | tillage_1982</v>
      </c>
      <c r="K3" t="str">
        <v>5 | tillage_1983</v>
      </c>
      <c r="L3" t="str">
        <v>6 | tillage_1984</v>
      </c>
      <c r="M3" t="str">
        <v>7 | tillage_1985</v>
      </c>
      <c r="N3" t="str">
        <v>8 | tillage_1986</v>
      </c>
      <c r="O3" t="str">
        <v>9 | tillage_1987</v>
      </c>
      <c r="DQ3" cm="1">
        <f t="array" ref="DQ3:ED3">TRANSPOSE(_xlfn._xlws.SORT(_xlfn._xlws.FILTER(tillage[tillage_level],tillage[experiment_ID]=A3)))</f>
        <v>1</v>
      </c>
      <c r="DR3">
        <v>2</v>
      </c>
      <c r="DS3">
        <v>3</v>
      </c>
      <c r="DT3">
        <v>4</v>
      </c>
      <c r="DU3">
        <v>5</v>
      </c>
      <c r="DV3">
        <v>6</v>
      </c>
      <c r="DW3">
        <v>7</v>
      </c>
      <c r="DX3">
        <v>8</v>
      </c>
      <c r="DY3">
        <v>9</v>
      </c>
      <c r="DZ3">
        <v>10</v>
      </c>
      <c r="EA3">
        <v>11</v>
      </c>
      <c r="EB3">
        <v>12</v>
      </c>
      <c r="EC3">
        <v>13</v>
      </c>
      <c r="ED3">
        <v>14</v>
      </c>
    </row>
    <row r="4" spans="1:134" x14ac:dyDescent="0.35">
      <c r="A4" t="str">
        <v>Oelofse_2015_method</v>
      </c>
      <c r="B4" t="str" cm="1">
        <f t="array" ref="B4">TRANSPOSE(_xlfn._xlws.SORT(_xlfn._xlws.FILTER(tillage[tillage_level]&amp;" | "&amp;tillage[tillage_treatment_name],tillage[experiment_ID]=A4)))</f>
        <v>1 | normal ploughing not minimal tillage</v>
      </c>
      <c r="DQ4" cm="1">
        <f t="array" ref="DQ4">TRANSPOSE(_xlfn._xlws.SORT(_xlfn._xlws.FILTER(tillage[tillage_level],tillage[experiment_ID]=A4)))</f>
        <v>1</v>
      </c>
    </row>
    <row r="5" spans="1:134" x14ac:dyDescent="0.35">
      <c r="A5" t="str">
        <v>Ventrella_2016_method</v>
      </c>
      <c r="B5" t="str" cm="1">
        <f t="array" ref="B5">TRANSPOSE(_xlfn._xlws.SORT(_xlfn._xlws.FILTER(tillage[tillage_level]&amp;" | "&amp;tillage[tillage_treatment_name],tillage[experiment_ID]=A5)))</f>
        <v>1 | tillage</v>
      </c>
      <c r="DQ5" cm="1">
        <f t="array" ref="DQ5">TRANSPOSE(_xlfn._xlws.SORT(_xlfn._xlws.FILTER(tillage[tillage_level],tillage[experiment_ID]=A5)))</f>
        <v>1</v>
      </c>
    </row>
    <row r="6" spans="1:134" x14ac:dyDescent="0.35">
      <c r="A6" t="str">
        <v>WPWA9401</v>
      </c>
      <c r="B6" t="str" cm="1">
        <f t="array" ref="B6">TRANSPOSE(_xlfn._xlws.SORT(_xlfn._xlws.FILTER(tillage[tillage_level]&amp;" | "&amp;tillage[tillage_treatment_name],tillage[experiment_ID]=A6)))</f>
        <v xml:space="preserve">1 | </v>
      </c>
      <c r="DQ6" cm="1">
        <f t="array" ref="DQ6">TRANSPOSE(_xlfn._xlws.SORT(_xlfn._xlws.FILTER(tillage[tillage_level],tillage[experiment_ID]=A6)))</f>
        <v>1</v>
      </c>
    </row>
    <row r="7" spans="1:134"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34"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34"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34"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34"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34"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34"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34"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34"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34"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7544</v>
      </c>
      <c r="I1" s="125" t="s">
        <v>7536</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X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8" s="124" customFormat="1" x14ac:dyDescent="0.35">
      <c r="A1" s="123" t="s">
        <v>1672</v>
      </c>
      <c r="I1" s="125" t="s">
        <v>7536</v>
      </c>
    </row>
    <row r="2" spans="1:128" x14ac:dyDescent="0.35">
      <c r="A2" t="str" cm="1">
        <f t="array" ref="A2:A5">_xlfn._xlws.SORT(_xlfn.UNIQUE(_xlfn._xlws.FILTER(initialConditions[experiment_ID], initialConditions[experiment_ID] &lt;&gt; "")))</f>
        <v>FACE1501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8"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8" x14ac:dyDescent="0.35">
      <c r="A4" t="str">
        <v>Ventrella_2016_method</v>
      </c>
      <c r="B4" t="str" cm="1">
        <f t="array" ref="B4:I4">TRANSPOSE(_xlfn._xlws.SORT(_xlfn._xlws.FILTER(initialConditions[initial_conditions_level]&amp;" | "&amp;initialConditions[initial_conditions_name],initialConditions[experiment_ID]=A4)))</f>
        <v>1 | crop_residue_T1</v>
      </c>
      <c r="C4" t="str">
        <v>2 | crop_residue_T2</v>
      </c>
      <c r="D4" t="str">
        <v>3 | crop_residue_T3</v>
      </c>
      <c r="E4" t="str">
        <v>4 | crop_residue_T4</v>
      </c>
      <c r="F4" t="str">
        <v>5 | crop_residue_T5</v>
      </c>
      <c r="G4" t="str">
        <v>6 | crop_residue_T6</v>
      </c>
      <c r="H4" t="str">
        <v>7 | crop_residue_T7</v>
      </c>
      <c r="I4" t="str">
        <v>8 | crop_residue_T8</v>
      </c>
      <c r="DQ4" cm="1">
        <f t="array" ref="DQ4:DX4">TRANSPOSE(_xlfn._xlws.SORT(_xlfn._xlws.FILTER(initialConditions[initial_conditions_level],initialConditions[experiment_ID]=A4)))</f>
        <v>1</v>
      </c>
      <c r="DR4">
        <v>2</v>
      </c>
      <c r="DS4">
        <v>3</v>
      </c>
      <c r="DT4">
        <v>4</v>
      </c>
      <c r="DU4">
        <v>5</v>
      </c>
      <c r="DV4">
        <v>6</v>
      </c>
      <c r="DW4">
        <v>7</v>
      </c>
      <c r="DX4">
        <v>8</v>
      </c>
    </row>
    <row r="5" spans="1:128" x14ac:dyDescent="0.35">
      <c r="A5" t="str">
        <v>WULL7702</v>
      </c>
      <c r="B5" t="str" cm="1">
        <f t="array" ref="B5">TRANSPOSE(_xlfn._xlws.SORT(_xlfn._xlws.FILTER(initialConditions[initial_conditions_level]&amp;" | "&amp;initialConditions[initial_conditions_name],initialConditions[experiment_ID]=A5)))</f>
        <v>1 | Winter soil N assessment</v>
      </c>
      <c r="DQ5" cm="1">
        <f t="array" ref="DQ5">TRANSPOSE(_xlfn._xlws.SORT(_xlfn._xlws.FILTER(initialConditions[initial_conditions_level],initialConditions[experiment_ID]=A5)))</f>
        <v>1</v>
      </c>
    </row>
    <row r="6" spans="1:128"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8"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8"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8"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8"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8"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8"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8"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8"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8"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8"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7546</v>
      </c>
      <c r="I1" s="125" t="s">
        <v>7536</v>
      </c>
    </row>
    <row r="2" spans="1:122" x14ac:dyDescent="0.35">
      <c r="A2" t="str" cm="1">
        <f t="array" ref="A2:A3">_xlfn._xlws.SORT(_xlfn.UNIQUE(_xlfn._xlws.FILTER(environModifications[experiment_ID], environModifications[experiment_ID] &lt;&gt; "")))</f>
        <v>FACE1501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2" x14ac:dyDescent="0.35">
      <c r="A3" t="str">
        <v>Fernando_2013_method</v>
      </c>
      <c r="B3" t="str" cm="1">
        <f t="array" ref="B3:C3">TRANSPOSE(_xlfn._xlws.SORT(_xlfn._xlws.FILTER(environModifications[environmental_modif_lev]&amp;" | "&amp;environModifications[environ_modif_name],environModifications[experiment_ID]=A3)))</f>
        <v>1 | e[CO2]</v>
      </c>
      <c r="C3" t="str">
        <v>2 | a[CO2]</v>
      </c>
      <c r="DQ3" cm="1">
        <f t="array" ref="DQ3:DR3">TRANSPOSE(_xlfn._xlws.SORT(_xlfn._xlws.FILTER(environModifications[environmental_modif_lev],environModifications[experiment_ID]=A3)))</f>
        <v>1</v>
      </c>
      <c r="DR3">
        <v>2</v>
      </c>
    </row>
    <row r="4" spans="1:122"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2"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2"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2"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2"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2"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2"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2"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2"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O500"/>
  <sheetViews>
    <sheetView workbookViewId="0"/>
  </sheetViews>
  <sheetFormatPr defaultRowHeight="14.5" x14ac:dyDescent="0.35"/>
  <cols>
    <col min="1" max="2" width="10.54296875" customWidth="1"/>
    <col min="3" max="200" width="3.1796875" customWidth="1"/>
    <col min="16383" max="16383" width="8.7265625" customWidth="1"/>
  </cols>
  <sheetData>
    <row r="1" spans="1:15" s="124" customFormat="1" x14ac:dyDescent="0.35">
      <c r="A1" s="123" t="s">
        <v>1671</v>
      </c>
      <c r="I1" s="125"/>
    </row>
    <row r="2" spans="1:15" x14ac:dyDescent="0.35">
      <c r="A2" t="str" cm="1">
        <f t="array" ref="A2:A15">_xlfn._xlws.SORT(_xlfn.UNIQUE(_xlfn._xlws.FILTER(plantings[experiment_ID], plantings[experiment_ID] &lt;&gt; "")))</f>
        <v>Basso_2010_method</v>
      </c>
      <c r="B2" t="str" cm="1">
        <f t="array" ref="B2">TRANSPOSE(_xlfn._xlws.SORT(_xlfn._xlws.FILTER(plantings[planting_level]&amp;" | "&amp;plantings[planting_level_name],plantings[experiment_ID]=A2)))</f>
        <v>1 | planting_1991_2006</v>
      </c>
    </row>
    <row r="3" spans="1:15" x14ac:dyDescent="0.35">
      <c r="A3" t="str">
        <v>Boulch_2021_method</v>
      </c>
      <c r="B3" t="str" cm="1">
        <f t="array" ref="B3:D3">TRANSPOSE(_xlfn._xlws.SORT(_xlfn._xlws.FILTER(plantings[planting_level]&amp;" | "&amp;plantings[planting_level_name],plantings[experiment_ID]=A3)))</f>
        <v>1 | 2009_Beauvais_1</v>
      </c>
      <c r="C3" t="str">
        <v>2 | 2009_Beauvais_2</v>
      </c>
      <c r="D3" t="str">
        <v>3 | 2009_Catillon-Fummenchon</v>
      </c>
    </row>
    <row r="4" spans="1:15" x14ac:dyDescent="0.35">
      <c r="A4" t="str">
        <v>Bustos-Korts_2013_method</v>
      </c>
      <c r="B4" t="str" cm="1">
        <f t="array" ref="B4:E4">TRANSPOSE(_xlfn._xlws.SORT(_xlfn._xlws.FILTER(plantings[planting_level]&amp;" | "&amp;plantings[planting_level_name],plantings[experiment_ID]=A4)))</f>
        <v>1 | spring wheat in 2008_2009 growing season</v>
      </c>
      <c r="C4" t="str">
        <v>2 | spring wheat in 2009_2010 growing season</v>
      </c>
      <c r="D4" t="str">
        <v>3 | spring wheat in 2011_2012_density1</v>
      </c>
      <c r="E4" t="str">
        <v>4 | spring wheat in 2011_2012_density2</v>
      </c>
    </row>
    <row r="5" spans="1:15" x14ac:dyDescent="0.35">
      <c r="A5" t="str">
        <v>Fernando_2013_method</v>
      </c>
      <c r="B5" t="str" cm="1">
        <f t="array" ref="B5:G5">TRANSPOSE(_xlfn._xlws.SORT(_xlfn._xlws.FILTER(plantings[planting_level]&amp;" | "&amp;plantings[planting_level_name],plantings[experiment_ID]=A5)))</f>
        <v>1 | 2007_TOS1</v>
      </c>
      <c r="C5" t="str">
        <v>2 | 2007_TOS2</v>
      </c>
      <c r="D5" t="str">
        <v>3 | 2008_TOS1</v>
      </c>
      <c r="E5" t="str">
        <v>4 | 2008_TOS2</v>
      </c>
      <c r="F5" t="str">
        <v>5 | 2009_TOS1</v>
      </c>
      <c r="G5" t="str">
        <v>6 | 2009_TOS2</v>
      </c>
    </row>
    <row r="6" spans="1:15" x14ac:dyDescent="0.35">
      <c r="A6" t="str">
        <v>Hunsaker_1996_method</v>
      </c>
      <c r="B6" t="str" cm="1">
        <f t="array" ref="B6:C6">TRANSPOSE(_xlfn._xlws.SORT(_xlfn._xlws.FILTER(plantings[planting_level]&amp;" | "&amp;plantings[planting_level_name],plantings[experiment_ID]=A6)))</f>
        <v>1 | spring wheat in  1992_1993 growing season</v>
      </c>
      <c r="C6" t="str">
        <v>2 | spring wheat in 1993_1994 growing season</v>
      </c>
    </row>
    <row r="7" spans="1:15" x14ac:dyDescent="0.35">
      <c r="A7" t="str">
        <v>HWTD2401</v>
      </c>
      <c r="B7" t="str" cm="1">
        <f t="array" ref="B7:C7">TRANSPOSE(_xlfn._xlws.SORT(_xlfn._xlws.FILTER(plantings[planting_level]&amp;" | "&amp;plantings[planting_level_name],plantings[experiment_ID]=A7)))</f>
        <v>1 | Winter wheat sowing</v>
      </c>
      <c r="C7" t="str">
        <v>2 | Spring wheat sowing</v>
      </c>
    </row>
    <row r="8" spans="1:15" x14ac:dyDescent="0.35">
      <c r="A8" t="str">
        <v>Iqba_2014_method</v>
      </c>
      <c r="B8" t="str" cm="1">
        <f t="array" ref="B8:D8">TRANSPOSE(_xlfn._xlws.SORT(_xlfn._xlws.FILTER(plantings[planting_level]&amp;" | "&amp;plantings[planting_level_name],plantings[experiment_ID]=A8)))</f>
        <v>1 | planting_1998</v>
      </c>
      <c r="C8" t="str">
        <v>2 | planting_1999</v>
      </c>
      <c r="D8" t="str">
        <v>3 | planting_2000</v>
      </c>
    </row>
    <row r="9" spans="1:15" x14ac:dyDescent="0.35">
      <c r="A9" t="str">
        <v>Li_2014_method</v>
      </c>
      <c r="B9" t="str" cm="1">
        <f t="array" ref="B9:O9">TRANSPOSE(_xlfn._xlws.SORT(_xlfn._xlws.FILTER(plantings[planting_level]&amp;" | "&amp;plantings[planting_level_name],plantings[experiment_ID]=A9)))</f>
        <v>1 | planting_1979</v>
      </c>
      <c r="C9" t="str">
        <v>10 | planting_1988</v>
      </c>
      <c r="D9" t="str">
        <v>11 | planting_1989</v>
      </c>
      <c r="E9" t="str">
        <v>12 | planting_1990</v>
      </c>
      <c r="F9" t="str">
        <v>13 | planting_1991</v>
      </c>
      <c r="G9" t="str">
        <v>14 | planting_1992</v>
      </c>
      <c r="H9" t="str">
        <v>2 | planting_1980</v>
      </c>
      <c r="I9" t="str">
        <v>3 | planting_1981</v>
      </c>
      <c r="J9" t="str">
        <v>4 | planting_1982</v>
      </c>
      <c r="K9" t="str">
        <v>5 | planting_1983</v>
      </c>
      <c r="L9" t="str">
        <v>6 | planting_1984</v>
      </c>
      <c r="M9" t="str">
        <v>7 | planting_1985</v>
      </c>
      <c r="N9" t="str">
        <v>8 | planting_1986</v>
      </c>
      <c r="O9" t="str">
        <v>9 | planting_1987</v>
      </c>
    </row>
    <row r="10" spans="1:15" x14ac:dyDescent="0.35">
      <c r="A10" t="str">
        <v>NAWW8801</v>
      </c>
      <c r="B10" t="str" cm="1">
        <f t="array" ref="B10:D10">TRANSPOSE(_xlfn._xlws.SORT(_xlfn._xlws.FILTER(plantings[planting_level]&amp;" | "&amp;plantings[planting_level_name],plantings[experiment_ID]=A10)))</f>
        <v xml:space="preserve">1 | </v>
      </c>
      <c r="C10" t="str">
        <v xml:space="preserve">2 | </v>
      </c>
      <c r="D10" t="str">
        <v xml:space="preserve">3 | </v>
      </c>
    </row>
    <row r="11" spans="1:15" x14ac:dyDescent="0.35">
      <c r="A11" t="str">
        <v>Oelofse_2015_method</v>
      </c>
      <c r="B11" t="str" cm="1">
        <f t="array" ref="B11:C11">TRANSPOSE(_xlfn._xlws.SORT(_xlfn._xlws.FILTER(plantings[planting_level]&amp;" | "&amp;plantings[planting_level_name],plantings[experiment_ID]=A11)))</f>
        <v>1 | winter wheat in 1989_2009 growing season</v>
      </c>
      <c r="C11" t="str">
        <v>2 | spring barely in 1992_2009 growing season</v>
      </c>
    </row>
    <row r="12" spans="1:15" x14ac:dyDescent="0.35">
      <c r="A12" t="str">
        <v>Shoukat_2024_method</v>
      </c>
      <c r="B12" t="str" cm="1">
        <f t="array" ref="B12:C12">TRANSPOSE(_xlfn._xlws.SORT(_xlfn._xlws.FILTER(plantings[planting_level]&amp;" | "&amp;plantings[planting_level_name],plantings[experiment_ID]=A12)))</f>
        <v>1 | winter trial in 2020_2021 growing season</v>
      </c>
      <c r="C12" t="str">
        <v>2 | winter trial in 2021_2022 growing season</v>
      </c>
    </row>
    <row r="13" spans="1:15" x14ac:dyDescent="0.35">
      <c r="A13" t="str">
        <v>Ventrella_2016_method</v>
      </c>
      <c r="B13" t="str" cm="1">
        <f t="array" ref="B13">TRANSPOSE(_xlfn._xlws.SORT(_xlfn._xlws.FILTER(plantings[planting_level]&amp;" | "&amp;plantings[planting_level_name],plantings[experiment_ID]=A13)))</f>
        <v>1 | Durum wheat in 1977_2012 growing season</v>
      </c>
    </row>
    <row r="14" spans="1:15" x14ac:dyDescent="0.35">
      <c r="A14" t="str">
        <v>WULL7701</v>
      </c>
      <c r="B14" t="str" cm="1">
        <f t="array" ref="B14:H14">TRANSPOSE(_xlfn._xlws.SORT(_xlfn._xlws.FILTER(plantings[planting_level]&amp;" | "&amp;plantings[planting_level_name],plantings[experiment_ID]=A14)))</f>
        <v>1 | Winter wheat 5 plants/m2</v>
      </c>
      <c r="C14" t="str">
        <v>2 | Winter wheat 25 plants/m2</v>
      </c>
      <c r="D14" t="str">
        <v>3 | Winter wheat 50 plants/m2</v>
      </c>
      <c r="E14" t="str">
        <v>4 | Winter wheat 100 plants/m2</v>
      </c>
      <c r="F14" t="str">
        <v>5 | Winter wheat 200 plants/m2</v>
      </c>
      <c r="G14" t="str">
        <v>6 | Winter wheat 400 plants/m2</v>
      </c>
      <c r="H14" t="str">
        <v>7 | Winter wheat 800 plants/m2</v>
      </c>
    </row>
    <row r="15" spans="1:15" x14ac:dyDescent="0.35">
      <c r="A15" t="str">
        <v>WULL7702</v>
      </c>
      <c r="B15" t="str" cm="1">
        <f t="array" ref="B15">TRANSPOSE(_xlfn._xlws.SORT(_xlfn._xlws.FILTER(plantings[planting_level]&amp;" | "&amp;plantings[planting_level_name],plantings[experiment_ID]=A15)))</f>
        <v>1 | Wheat sowing</v>
      </c>
    </row>
    <row r="16" spans="1:15"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EE500"/>
  <sheetViews>
    <sheetView workbookViewId="0"/>
  </sheetViews>
  <sheetFormatPr defaultRowHeight="14.5" x14ac:dyDescent="0.35"/>
  <cols>
    <col min="1" max="2" width="10.54296875" customWidth="1"/>
    <col min="3" max="200" width="3.1796875" customWidth="1"/>
    <col min="16383" max="16383" width="8.7265625" customWidth="1"/>
  </cols>
  <sheetData>
    <row r="1" spans="1:135" s="124" customFormat="1" x14ac:dyDescent="0.35">
      <c r="A1" s="123" t="s">
        <v>1672</v>
      </c>
      <c r="I1" s="125" t="s">
        <v>7536</v>
      </c>
    </row>
    <row r="2" spans="1:135" x14ac:dyDescent="0.35">
      <c r="A2" t="str" cm="1">
        <f t="array" ref="A2:A13">_xlfn._xlws.SORT(_xlfn.UNIQUE(_xlfn._xlws.FILTER(irrigation[experiment_ID], irrigation[experiment_ID] &lt;&gt; "")))</f>
        <v>Basso_2010_method</v>
      </c>
      <c r="B2" t="str" cm="1">
        <f t="array" ref="B2">TRANSPOSE(_xlfn._xlws.SORT(_xlfn._xlws.FILTER(irrigation[irrigation_level]&amp;" | "&amp;irrigation[irrigation_level_name],irrigation[experiment_ID]=A2)))</f>
        <v>1 | no supplemental irrigation selected</v>
      </c>
      <c r="DQ2" cm="1">
        <f t="array" ref="DQ2">TRANSPOSE(_xlfn._xlws.SORT(_xlfn._xlws.FILTER(irrigation[irrigation_level],irrigation[experiment_ID]=A2)))</f>
        <v>1</v>
      </c>
    </row>
    <row r="3" spans="1:135" x14ac:dyDescent="0.35">
      <c r="A3" t="str">
        <v>Bustos-Korts_2013_method</v>
      </c>
      <c r="B3" t="str" cm="1">
        <f t="array" ref="B3">TRANSPOSE(_xlfn._xlws.SORT(_xlfn._xlws.FILTER(irrigation[irrigation_level]&amp;" | "&amp;irrigation[irrigation_level_name],irrigation[experiment_ID]=A3)))</f>
        <v>1 | Rainfed+Irrigated</v>
      </c>
      <c r="DQ3" cm="1">
        <f t="array" ref="DQ3">TRANSPOSE(_xlfn._xlws.SORT(_xlfn._xlws.FILTER(irrigation[irrigation_level],irrigation[experiment_ID]=A3)))</f>
        <v>1</v>
      </c>
    </row>
    <row r="4" spans="1:135" x14ac:dyDescent="0.35">
      <c r="A4" t="str">
        <v>FACE1501</v>
      </c>
      <c r="B4" t="str" cm="1">
        <f t="array" ref="B4">TRANSPOSE(_xlfn._xlws.SORT(_xlfn._xlws.FILTER(irrigation[irrigation_level]&amp;" | "&amp;irrigation[irrigation_level_name],irrigation[experiment_ID]=A4)))</f>
        <v>1 | Rainfed + Irrig</v>
      </c>
      <c r="DQ4" cm="1">
        <f t="array" ref="DQ4">TRANSPOSE(_xlfn._xlws.SORT(_xlfn._xlws.FILTER(irrigation[irrigation_level],irrigation[experiment_ID]=A4)))</f>
        <v>1</v>
      </c>
    </row>
    <row r="5" spans="1:135" x14ac:dyDescent="0.35">
      <c r="A5" t="str">
        <v>Fernando_2013_method</v>
      </c>
      <c r="B5" t="str" cm="1">
        <f t="array" ref="B5:C5">TRANSPOSE(_xlfn._xlws.SORT(_xlfn._xlws.FILTER(irrigation[irrigation_level]&amp;" | "&amp;irrigation[irrigation_level_name],irrigation[experiment_ID]=A5)))</f>
        <v>1 | rainfed</v>
      </c>
      <c r="C5" t="str">
        <v>2 | irrigated</v>
      </c>
      <c r="DQ5" cm="1">
        <f t="array" ref="DQ5:DR5">TRANSPOSE(_xlfn._xlws.SORT(_xlfn._xlws.FILTER(irrigation[irrigation_level],irrigation[experiment_ID]=A5)))</f>
        <v>1</v>
      </c>
      <c r="DR5">
        <v>2</v>
      </c>
    </row>
    <row r="6" spans="1:135" x14ac:dyDescent="0.35">
      <c r="A6" t="str">
        <v>Hunsaker_1996_method</v>
      </c>
      <c r="B6" t="str" cm="1">
        <f t="array" ref="B6:E6">TRANSPOSE(_xlfn._xlws.SORT(_xlfn._xlws.FILTER(irrigation[irrigation_level]&amp;" | "&amp;irrigation[irrigation_level_name],irrigation[experiment_ID]=A6)))</f>
        <v>1 | Rainfed+Irrigated_1992_1993_WET</v>
      </c>
      <c r="C6" t="str">
        <v>2 | Rainfed+Irrigated_1992_1993_Dry</v>
      </c>
      <c r="D6" t="str">
        <v>3 | Rainfed+Irrigated_1993_1994_WET</v>
      </c>
      <c r="E6" t="str">
        <v>4 | Rainfed+Irrigated_1994_1995_Dry</v>
      </c>
      <c r="DQ6" cm="1">
        <f t="array" ref="DQ6:DT6">TRANSPOSE(_xlfn._xlws.SORT(_xlfn._xlws.FILTER(irrigation[irrigation_level],irrigation[experiment_ID]=A6)))</f>
        <v>1</v>
      </c>
      <c r="DR6">
        <v>2</v>
      </c>
      <c r="DS6">
        <v>3</v>
      </c>
      <c r="DT6">
        <v>4</v>
      </c>
    </row>
    <row r="7" spans="1:135" x14ac:dyDescent="0.35">
      <c r="A7" t="str">
        <v>HWTD2401</v>
      </c>
      <c r="B7" t="str" cm="1">
        <f t="array" ref="B7">TRANSPOSE(_xlfn._xlws.SORT(_xlfn._xlws.FILTER(irrigation[irrigation_level]&amp;" | "&amp;irrigation[irrigation_level_name],irrigation[experiment_ID]=A7)))</f>
        <v>1 | Rainfed</v>
      </c>
      <c r="DQ7" cm="1">
        <f t="array" ref="DQ7">TRANSPOSE(_xlfn._xlws.SORT(_xlfn._xlws.FILTER(irrigation[irrigation_level],irrigation[experiment_ID]=A7)))</f>
        <v>1</v>
      </c>
    </row>
    <row r="8" spans="1:135" x14ac:dyDescent="0.35">
      <c r="A8" t="str">
        <v>Iqba_2014_method</v>
      </c>
      <c r="B8" t="str" cm="1">
        <f t="array" ref="B8:P8">TRANSPOSE(_xlfn._xlws.SORT(_xlfn._xlws.FILTER(irrigation[irrigation_level]&amp;" | "&amp;irrigation[irrigation_level_name],irrigation[experiment_ID]=A8)))</f>
        <v>1 | irrigated_treatmentA_1998</v>
      </c>
      <c r="C8" t="str">
        <v>10 | rainfed_treatmentE_1999</v>
      </c>
      <c r="D8" t="str">
        <v>11 | irrigated_treatmentA_2000</v>
      </c>
      <c r="E8" t="str">
        <v>12 | irrigated_treatmentB_2000</v>
      </c>
      <c r="F8" t="str">
        <v>13 | irrigated_treatmentC_2000</v>
      </c>
      <c r="G8" t="str">
        <v>14 | irrigated_treatmentD_2000</v>
      </c>
      <c r="H8" t="str">
        <v>15 | rainfed_treatmentE_2000</v>
      </c>
      <c r="I8" t="str">
        <v>2 | irrigated_treatmentB_1998</v>
      </c>
      <c r="J8" t="str">
        <v>3 | irrigated_treatmentC_1998</v>
      </c>
      <c r="K8" t="str">
        <v>4 | irrigated_treatmentD_1998</v>
      </c>
      <c r="L8" t="str">
        <v>5 | rainfed_treatmentE_1998</v>
      </c>
      <c r="M8" t="str">
        <v>6 | irrigated_treatmentA_1999</v>
      </c>
      <c r="N8" t="str">
        <v>7 | irrigated_treatmentB_1999</v>
      </c>
      <c r="O8" t="str">
        <v>8 | irrigated_treatmentC_1999</v>
      </c>
      <c r="P8" t="str">
        <v>9 | irrigated_treatmentD_1999</v>
      </c>
      <c r="DQ8" cm="1">
        <f t="array" ref="DQ8:EE8">TRANSPOSE(_xlfn._xlws.SORT(_xlfn._xlws.FILTER(irrigation[irrigation_level],irrigation[experiment_ID]=A8)))</f>
        <v>1</v>
      </c>
      <c r="DR8">
        <v>2</v>
      </c>
      <c r="DS8">
        <v>3</v>
      </c>
      <c r="DT8">
        <v>4</v>
      </c>
      <c r="DU8">
        <v>5</v>
      </c>
      <c r="DV8">
        <v>6</v>
      </c>
      <c r="DW8">
        <v>7</v>
      </c>
      <c r="DX8">
        <v>8</v>
      </c>
      <c r="DY8">
        <v>9</v>
      </c>
      <c r="DZ8">
        <v>10</v>
      </c>
      <c r="EA8">
        <v>11</v>
      </c>
      <c r="EB8">
        <v>12</v>
      </c>
      <c r="EC8">
        <v>13</v>
      </c>
      <c r="ED8">
        <v>14</v>
      </c>
      <c r="EE8">
        <v>15</v>
      </c>
    </row>
    <row r="9" spans="1:135" x14ac:dyDescent="0.35">
      <c r="A9" t="str">
        <v>Oelofse_2015_method</v>
      </c>
      <c r="B9" t="str" cm="1">
        <f t="array" ref="B9:C9">TRANSPOSE(_xlfn._xlws.SORT(_xlfn._xlws.FILTER(irrigation[irrigation_level]&amp;" | "&amp;irrigation[irrigation_level_name],irrigation[experiment_ID]=A9)))</f>
        <v>1 | Rainfed+Irrigated_winter_wheat</v>
      </c>
      <c r="C9" t="str">
        <v>2 | Rainfed+Irrigated_spring_barely</v>
      </c>
      <c r="DQ9" cm="1">
        <f t="array" ref="DQ9:DR9">TRANSPOSE(_xlfn._xlws.SORT(_xlfn._xlws.FILTER(irrigation[irrigation_level],irrigation[experiment_ID]=A9)))</f>
        <v>1</v>
      </c>
      <c r="DR9">
        <v>2</v>
      </c>
    </row>
    <row r="10" spans="1:135" x14ac:dyDescent="0.35">
      <c r="A10" t="str">
        <v>Shoukat_2024_method</v>
      </c>
      <c r="B10" t="str" cm="1">
        <f t="array" ref="B10:C10">TRANSPOSE(_xlfn._xlws.SORT(_xlfn._xlws.FILTER(irrigation[irrigation_level]&amp;" | "&amp;irrigation[irrigation_level_name],irrigation[experiment_ID]=A10)))</f>
        <v>1 | Rainfed + Irrig_2020_2021</v>
      </c>
      <c r="C10" t="str">
        <v>2 | Rainfed + Irrig_2021_2022</v>
      </c>
      <c r="DQ10" cm="1">
        <f t="array" ref="DQ10:DR10">TRANSPOSE(_xlfn._xlws.SORT(_xlfn._xlws.FILTER(irrigation[irrigation_level],irrigation[experiment_ID]=A10)))</f>
        <v>1</v>
      </c>
      <c r="DR10">
        <v>2</v>
      </c>
    </row>
    <row r="11" spans="1:135" x14ac:dyDescent="0.35">
      <c r="A11" t="str">
        <v>Ventrella_2016_method</v>
      </c>
      <c r="B11" t="str" cm="1">
        <f t="array" ref="B11">TRANSPOSE(_xlfn._xlws.SORT(_xlfn._xlws.FILTER(irrigation[irrigation_level]&amp;" | "&amp;irrigation[irrigation_level_name],irrigation[experiment_ID]=A11)))</f>
        <v>1 | Rainfed+irrigation</v>
      </c>
      <c r="DQ11" cm="1">
        <f t="array" ref="DQ11">TRANSPOSE(_xlfn._xlws.SORT(_xlfn._xlws.FILTER(irrigation[irrigation_level],irrigation[experiment_ID]=A11)))</f>
        <v>1</v>
      </c>
    </row>
    <row r="12" spans="1:135" x14ac:dyDescent="0.35">
      <c r="A12" t="str">
        <v>WULL7701</v>
      </c>
      <c r="B12" t="str" cm="1">
        <f t="array" ref="B12">TRANSPOSE(_xlfn._xlws.SORT(_xlfn._xlws.FILTER(irrigation[irrigation_level]&amp;" | "&amp;irrigation[irrigation_level_name],irrigation[experiment_ID]=A12)))</f>
        <v>1 | Rainfed</v>
      </c>
      <c r="DQ12" cm="1">
        <f t="array" ref="DQ12">TRANSPOSE(_xlfn._xlws.SORT(_xlfn._xlws.FILTER(irrigation[irrigation_level],irrigation[experiment_ID]=A12)))</f>
        <v>1</v>
      </c>
    </row>
    <row r="13" spans="1:135" x14ac:dyDescent="0.35">
      <c r="A13" t="str">
        <v>WULL7702</v>
      </c>
      <c r="B13" t="str" cm="1">
        <f t="array" ref="B13">TRANSPOSE(_xlfn._xlws.SORT(_xlfn._xlws.FILTER(irrigation[irrigation_level]&amp;" | "&amp;irrigation[irrigation_level_name],irrigation[experiment_ID]=A13)))</f>
        <v>1 | Rainfed</v>
      </c>
      <c r="DQ13" cm="1">
        <f t="array" ref="DQ13">TRANSPOSE(_xlfn._xlws.SORT(_xlfn._xlws.FILTER(irrigation[irrigation_level],irrigation[experiment_ID]=A13)))</f>
        <v>1</v>
      </c>
    </row>
    <row r="14" spans="1:135"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35"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35"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7536</v>
      </c>
    </row>
    <row r="2" spans="1:121" x14ac:dyDescent="0.3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FT500"/>
  <sheetViews>
    <sheetView workbookViewId="0"/>
  </sheetViews>
  <sheetFormatPr defaultRowHeight="14.5" x14ac:dyDescent="0.35"/>
  <cols>
    <col min="1" max="2" width="10.54296875" customWidth="1"/>
    <col min="3" max="200" width="3.1796875" customWidth="1"/>
    <col min="16383" max="16383" width="8.7265625" customWidth="1"/>
  </cols>
  <sheetData>
    <row r="1" spans="1:176" s="124" customFormat="1" x14ac:dyDescent="0.35">
      <c r="A1" s="123" t="s">
        <v>1669</v>
      </c>
      <c r="I1" s="125" t="s">
        <v>7536</v>
      </c>
    </row>
    <row r="2" spans="1:176" x14ac:dyDescent="0.35">
      <c r="A2" t="str" cm="1">
        <f t="array" ref="A2:A13">_xlfn._xlws.SORT(_xlfn.UNIQUE(_xlfn._xlws.FILTER(fertilizers[experiment_ID], fertilizers[experiment_ID] &lt;&gt; "")))</f>
        <v>Basso_2010_method</v>
      </c>
      <c r="B2" t="str" cm="1">
        <f t="array" ref="B2:C2">TRANSPOSE(_xlfn._xlws.SORT(_xlfn._xlws.FILTER(fertilizers[fertilizer_level]&amp;" | "&amp;fertilizers[fertilizer_level_name],fertilizers[experiment_ID]=A2)))</f>
        <v>1 | Fertilizer_1991_2006_plot1</v>
      </c>
      <c r="C2" t="str">
        <v>2 | Fertilizer_1991_2006_plot2</v>
      </c>
      <c r="DQ2" cm="1">
        <f t="array" ref="DQ2:DR2">TRANSPOSE(_xlfn._xlws.SORT(_xlfn._xlws.FILTER(fertilizers[fertilizer_level],fertilizers[experiment_ID]=A2)))</f>
        <v>1</v>
      </c>
      <c r="DR2">
        <v>2</v>
      </c>
    </row>
    <row r="3" spans="1:176" x14ac:dyDescent="0.35">
      <c r="A3" t="str">
        <v>Bustos-Korts_2013_method</v>
      </c>
      <c r="B3" t="str" cm="1">
        <f t="array" ref="B3:C3">TRANSPOSE(_xlfn._xlws.SORT(_xlfn._xlws.FILTER(fertilizers[fertilizer_level]&amp;" | "&amp;fertilizers[fertilizer_level_name],fertilizers[experiment_ID]=A3)))</f>
        <v>1 | N+P2O5+K2O_Exp1</v>
      </c>
      <c r="C3" t="str">
        <v>2 | N+P2O5+K2O_Exp2</v>
      </c>
      <c r="DQ3" cm="1">
        <f t="array" ref="DQ3:DR3">TRANSPOSE(_xlfn._xlws.SORT(_xlfn._xlws.FILTER(fertilizers[fertilizer_level],fertilizers[experiment_ID]=A3)))</f>
        <v>1</v>
      </c>
      <c r="DR3">
        <v>2</v>
      </c>
    </row>
    <row r="4" spans="1:176" x14ac:dyDescent="0.35">
      <c r="A4" t="str">
        <v>FACE1501</v>
      </c>
      <c r="B4" t="str" cm="1">
        <f t="array" ref="B4:C4">TRANSPOSE(_xlfn._xlws.SORT(_xlfn._xlws.FILTER(fertilizers[fertilizer_level]&amp;" | "&amp;fertilizers[fertilizer_level_name],fertilizers[experiment_ID]=A4)))</f>
        <v>1 | No fertilization</v>
      </c>
      <c r="C4" t="str">
        <v>2 | Nitrogen fertilization</v>
      </c>
      <c r="DQ4" cm="1">
        <f t="array" ref="DQ4:DR4">TRANSPOSE(_xlfn._xlws.SORT(_xlfn._xlws.FILTER(fertilizers[fertilizer_level],fertilizers[experiment_ID]=A4)))</f>
        <v>1</v>
      </c>
      <c r="DR4">
        <v>2</v>
      </c>
    </row>
    <row r="5" spans="1:176" x14ac:dyDescent="0.35">
      <c r="A5" t="str">
        <v>Hunsaker_1996_method</v>
      </c>
      <c r="B5" t="str" cm="1">
        <f t="array" ref="B5:C5">TRANSPOSE(_xlfn._xlws.SORT(_xlfn._xlws.FILTER(fertilizers[fertilizer_level]&amp;" | "&amp;fertilizers[fertilizer_level_name],fertilizers[experiment_ID]=A5)))</f>
        <v>1 | N+P_1992_1993</v>
      </c>
      <c r="C5" t="str">
        <v>2 | N+P_1993_1994</v>
      </c>
      <c r="DQ5" cm="1">
        <f t="array" ref="DQ5:DR5">TRANSPOSE(_xlfn._xlws.SORT(_xlfn._xlws.FILTER(fertilizers[fertilizer_level],fertilizers[experiment_ID]=A5)))</f>
        <v>1</v>
      </c>
      <c r="DR5">
        <v>2</v>
      </c>
    </row>
    <row r="6" spans="1:176" x14ac:dyDescent="0.35">
      <c r="A6" t="str">
        <v>HWTD2401</v>
      </c>
      <c r="B6" t="str" cm="1">
        <f t="array" ref="B6:C6">TRANSPOSE(_xlfn._xlws.SORT(_xlfn._xlws.FILTER(fertilizers[fertilizer_level]&amp;" | "&amp;fertilizers[fertilizer_level_name],fertilizers[experiment_ID]=A6)))</f>
        <v>1 | Medium nitrogen + sulfur</v>
      </c>
      <c r="C6" t="str">
        <v>2 | High nitrogen + sulfur</v>
      </c>
      <c r="DQ6" cm="1">
        <f t="array" ref="DQ6:DR6">TRANSPOSE(_xlfn._xlws.SORT(_xlfn._xlws.FILTER(fertilizers[fertilizer_level],fertilizers[experiment_ID]=A6)))</f>
        <v>1</v>
      </c>
      <c r="DR6">
        <v>2</v>
      </c>
    </row>
    <row r="7" spans="1:176" x14ac:dyDescent="0.35">
      <c r="A7" t="str">
        <v>Iqba_2014_method</v>
      </c>
      <c r="B7" t="str" cm="1">
        <f t="array" ref="B7">TRANSPOSE(_xlfn._xlws.SORT(_xlfn._xlws.FILTER(fertilizers[fertilizer_level]&amp;" | "&amp;fertilizers[fertilizer_level_name],fertilizers[experiment_ID]=A7)))</f>
        <v>1 | Fertilizer_1998_2000</v>
      </c>
      <c r="DQ7" cm="1">
        <f t="array" ref="DQ7">TRANSPOSE(_xlfn._xlws.SORT(_xlfn._xlws.FILTER(fertilizers[fertilizer_level],fertilizers[experiment_ID]=A7)))</f>
        <v>1</v>
      </c>
    </row>
    <row r="8" spans="1:176" x14ac:dyDescent="0.35">
      <c r="A8" t="str">
        <v>Li_2014_method</v>
      </c>
      <c r="B8" t="str" cm="1">
        <f t="array" ref="B8:BE8">TRANSPOSE(_xlfn._xlws.SORT(_xlfn._xlws.FILTER(fertilizers[fertilizer_level]&amp;" | "&amp;fertilizers[fertilizer_level_name],fertilizers[experiment_ID]=A8)))</f>
        <v>1 | Fertilizer_1979_N0</v>
      </c>
      <c r="C8" t="str">
        <v>10 | Fertilizer_1981_N90</v>
      </c>
      <c r="D8" t="str">
        <v>11 | Fertilizer_1981_SN90</v>
      </c>
      <c r="E8" t="str">
        <v>12 | Fertilizer_1981_MN90</v>
      </c>
      <c r="F8" t="str">
        <v>13 | Fertilizer_1982_N0</v>
      </c>
      <c r="G8" t="str">
        <v>14 | Fertilizer_1982_N90</v>
      </c>
      <c r="H8" t="str">
        <v>15 | Fertilizer_1982_SN90</v>
      </c>
      <c r="I8" t="str">
        <v>16 | Fertilizer_1982_MN90</v>
      </c>
      <c r="J8" t="str">
        <v>17 | Fertilizer_1983_N0</v>
      </c>
      <c r="K8" t="str">
        <v>18 | Fertilizer_1983_N90</v>
      </c>
      <c r="L8" t="str">
        <v>19 | Fertilizer_1983_SN90</v>
      </c>
      <c r="M8" t="str">
        <v>2 | Fertilizer_1979_N90</v>
      </c>
      <c r="N8" t="str">
        <v>20 | Fertilizer_1983_MN90</v>
      </c>
      <c r="O8" t="str">
        <v>21 | Fertilizer_1984_N0</v>
      </c>
      <c r="P8" t="str">
        <v>22 | Fertilizer_1984_N90</v>
      </c>
      <c r="Q8" t="str">
        <v>23 | Fertilizer_1984_SN90</v>
      </c>
      <c r="R8" t="str">
        <v>24 | Fertilizer_1984_MN90</v>
      </c>
      <c r="S8" t="str">
        <v>25 | Fertilizer_1985_N0</v>
      </c>
      <c r="T8" t="str">
        <v>26 | Fertilizer_1985_N90</v>
      </c>
      <c r="U8" t="str">
        <v>27 | Fertilizer_1985_SN90</v>
      </c>
      <c r="V8" t="str">
        <v>28 | Fertilizer_1985_MN90</v>
      </c>
      <c r="W8" t="str">
        <v>29 | Fertilizer_1986_N0</v>
      </c>
      <c r="X8" t="str">
        <v>3 | Fertilizer_1979_SN90</v>
      </c>
      <c r="Y8" t="str">
        <v>30 | Fertilizer_1986_N90</v>
      </c>
      <c r="Z8" t="str">
        <v>31 | Fertilizer_1986_SN90</v>
      </c>
      <c r="AA8" t="str">
        <v>32 | Fertilizer_1986_MN90</v>
      </c>
      <c r="AB8" t="str">
        <v>33 | Fertilizer_1987_N0</v>
      </c>
      <c r="AC8" t="str">
        <v>34 | Fertilizer_1987_N90</v>
      </c>
      <c r="AD8" t="str">
        <v>35 | Fertilizer_1987_SN90</v>
      </c>
      <c r="AE8" t="str">
        <v>36 | Fertilizer_1987_MN90</v>
      </c>
      <c r="AF8" t="str">
        <v>37 | Fertilizer_1988_N0</v>
      </c>
      <c r="AG8" t="str">
        <v>38 | Fertilizer_1988_N90</v>
      </c>
      <c r="AH8" t="str">
        <v>39 | Fertilizer_1988_SN90</v>
      </c>
      <c r="AI8" t="str">
        <v>4 | Fertilizer_1979_MN90</v>
      </c>
      <c r="AJ8" t="str">
        <v>40 | Fertilizer_1988_MN90</v>
      </c>
      <c r="AK8" t="str">
        <v>41 | Fertilizer_1989_N0</v>
      </c>
      <c r="AL8" t="str">
        <v>42 | Fertilizer_1989_N90</v>
      </c>
      <c r="AM8" t="str">
        <v>43 | Fertilizer_1989_SN90</v>
      </c>
      <c r="AN8" t="str">
        <v>44 | Fertilizer_1989_MN90</v>
      </c>
      <c r="AO8" t="str">
        <v>45 | Fertilizer_1990_N0</v>
      </c>
      <c r="AP8" t="str">
        <v>46 | Fertilizer_1990_N90</v>
      </c>
      <c r="AQ8" t="str">
        <v>47 | Fertilizer_1990_SN90</v>
      </c>
      <c r="AR8" t="str">
        <v>48 | Fertilizer_1990_MN90</v>
      </c>
      <c r="AS8" t="str">
        <v>49 | Fertilizer_1991_N0</v>
      </c>
      <c r="AT8" t="str">
        <v>5 | Fertilizer_1980_N0</v>
      </c>
      <c r="AU8" t="str">
        <v>50 | Fertilizer_1991_N90</v>
      </c>
      <c r="AV8" t="str">
        <v>51 | Fertilizer_1991_SN90</v>
      </c>
      <c r="AW8" t="str">
        <v>52 | Fertilizer_1991_MN90</v>
      </c>
      <c r="AX8" t="str">
        <v>53 | Fertilizer_1992_N0</v>
      </c>
      <c r="AY8" t="str">
        <v>54 | Fertilizer_1992_N90</v>
      </c>
      <c r="AZ8" t="str">
        <v>55 | Fertilizer_1992_SN90</v>
      </c>
      <c r="BA8" t="str">
        <v>56 | Fertilizer_1992_MN90</v>
      </c>
      <c r="BB8" t="str">
        <v>6 | Fertilizer_1980_N90</v>
      </c>
      <c r="BC8" t="str">
        <v>7 | Fertilizer_1980_SN90</v>
      </c>
      <c r="BD8" t="str">
        <v>8 | Fertilizer_1980_MN90</v>
      </c>
      <c r="BE8" t="str">
        <v>9 | Fertilizer_1981_N0</v>
      </c>
      <c r="DQ8" cm="1">
        <f t="array" ref="DQ8:FT8">TRANSPOSE(_xlfn._xlws.SORT(_xlfn._xlws.FILTER(fertilizers[fertilizer_level],fertilizers[experiment_ID]=A8)))</f>
        <v>1</v>
      </c>
      <c r="DR8">
        <v>2</v>
      </c>
      <c r="DS8">
        <v>3</v>
      </c>
      <c r="DT8">
        <v>4</v>
      </c>
      <c r="DU8">
        <v>5</v>
      </c>
      <c r="DV8">
        <v>6</v>
      </c>
      <c r="DW8">
        <v>7</v>
      </c>
      <c r="DX8">
        <v>8</v>
      </c>
      <c r="DY8">
        <v>9</v>
      </c>
      <c r="DZ8">
        <v>10</v>
      </c>
      <c r="EA8">
        <v>11</v>
      </c>
      <c r="EB8">
        <v>12</v>
      </c>
      <c r="EC8">
        <v>13</v>
      </c>
      <c r="ED8">
        <v>14</v>
      </c>
      <c r="EE8">
        <v>15</v>
      </c>
      <c r="EF8">
        <v>16</v>
      </c>
      <c r="EG8">
        <v>17</v>
      </c>
      <c r="EH8">
        <v>18</v>
      </c>
      <c r="EI8">
        <v>19</v>
      </c>
      <c r="EJ8">
        <v>20</v>
      </c>
      <c r="EK8">
        <v>21</v>
      </c>
      <c r="EL8">
        <v>22</v>
      </c>
      <c r="EM8">
        <v>23</v>
      </c>
      <c r="EN8">
        <v>24</v>
      </c>
      <c r="EO8">
        <v>25</v>
      </c>
      <c r="EP8">
        <v>26</v>
      </c>
      <c r="EQ8">
        <v>27</v>
      </c>
      <c r="ER8">
        <v>28</v>
      </c>
      <c r="ES8">
        <v>29</v>
      </c>
      <c r="ET8">
        <v>30</v>
      </c>
      <c r="EU8">
        <v>31</v>
      </c>
      <c r="EV8">
        <v>32</v>
      </c>
      <c r="EW8">
        <v>33</v>
      </c>
      <c r="EX8">
        <v>34</v>
      </c>
      <c r="EY8">
        <v>35</v>
      </c>
      <c r="EZ8">
        <v>36</v>
      </c>
      <c r="FA8">
        <v>37</v>
      </c>
      <c r="FB8">
        <v>38</v>
      </c>
      <c r="FC8">
        <v>39</v>
      </c>
      <c r="FD8">
        <v>40</v>
      </c>
      <c r="FE8">
        <v>41</v>
      </c>
      <c r="FF8">
        <v>42</v>
      </c>
      <c r="FG8">
        <v>43</v>
      </c>
      <c r="FH8">
        <v>44</v>
      </c>
      <c r="FI8">
        <v>45</v>
      </c>
      <c r="FJ8">
        <v>46</v>
      </c>
      <c r="FK8">
        <v>47</v>
      </c>
      <c r="FL8">
        <v>48</v>
      </c>
      <c r="FM8">
        <v>49</v>
      </c>
      <c r="FN8">
        <v>50</v>
      </c>
      <c r="FO8">
        <v>51</v>
      </c>
      <c r="FP8">
        <v>52</v>
      </c>
      <c r="FQ8">
        <v>53</v>
      </c>
      <c r="FR8">
        <v>54</v>
      </c>
      <c r="FS8">
        <v>55</v>
      </c>
      <c r="FT8">
        <v>56</v>
      </c>
    </row>
    <row r="9" spans="1:176" x14ac:dyDescent="0.35">
      <c r="A9" t="str">
        <v>Oelofse_2015_method</v>
      </c>
      <c r="B9" t="str" cm="1">
        <f t="array" ref="B9:M9">TRANSPOSE(_xlfn._xlws.SORT(_xlfn._xlws.FILTER(fertilizers[fertilizer_level]&amp;" | "&amp;fertilizers[fertilizer_level_name],fertilizers[experiment_ID]=A9)))</f>
        <v>1 | N_winter_wheat_N1</v>
      </c>
      <c r="C9" t="str">
        <v>10 | N_spring_barely_N4</v>
      </c>
      <c r="D9" t="str">
        <v>11 | N_spring_barely_N5</v>
      </c>
      <c r="E9" t="str">
        <v>12 | N_spring_barely_N6</v>
      </c>
      <c r="F9" t="str">
        <v>2 | N_winter_wheat_N2</v>
      </c>
      <c r="G9" t="str">
        <v>3 | N_winter_wheat_N3</v>
      </c>
      <c r="H9" t="str">
        <v>4 | N_winter_wheat_N4</v>
      </c>
      <c r="I9" t="str">
        <v>5 | N_winter_wheat_N5</v>
      </c>
      <c r="J9" t="str">
        <v>6 | N_winter_wheat_N6</v>
      </c>
      <c r="K9" t="str">
        <v>7 | N_sping_barely_N1</v>
      </c>
      <c r="L9" t="str">
        <v>8 | N_spring_barely_N2</v>
      </c>
      <c r="M9" t="str">
        <v>9 | N_sping_barely_N3</v>
      </c>
      <c r="DQ9" cm="1">
        <f t="array" ref="DQ9:EB9">TRANSPOSE(_xlfn._xlws.SORT(_xlfn._xlws.FILTER(fertilizers[fertilizer_level],fertilizers[experiment_ID]=A9)))</f>
        <v>1</v>
      </c>
      <c r="DR9">
        <v>2</v>
      </c>
      <c r="DS9">
        <v>3</v>
      </c>
      <c r="DT9">
        <v>4</v>
      </c>
      <c r="DU9">
        <v>5</v>
      </c>
      <c r="DV9">
        <v>6</v>
      </c>
      <c r="DW9">
        <v>7</v>
      </c>
      <c r="DX9">
        <v>8</v>
      </c>
      <c r="DY9">
        <v>9</v>
      </c>
      <c r="DZ9">
        <v>10</v>
      </c>
      <c r="EA9">
        <v>11</v>
      </c>
      <c r="EB9">
        <v>12</v>
      </c>
    </row>
    <row r="10" spans="1:176" x14ac:dyDescent="0.35">
      <c r="A10" t="str">
        <v>Shoukat_2024_method</v>
      </c>
      <c r="B10" t="str" cm="1">
        <f t="array" ref="B10:K10">TRANSPOSE(_xlfn._xlws.SORT(_xlfn._xlws.FILTER(fertilizers[fertilizer_level]&amp;" | "&amp;fertilizers[fertilizer_level_name],fertilizers[experiment_ID]=A10)))</f>
        <v>1 | N54_2020_2021</v>
      </c>
      <c r="C10" t="str">
        <v>10 | N321_2021_2022</v>
      </c>
      <c r="D10" t="str">
        <v>2 | N54_2021_2022</v>
      </c>
      <c r="E10" t="str">
        <v>3 | N121_2020_2021</v>
      </c>
      <c r="F10" t="str">
        <v>4 | N121_2021_2022</v>
      </c>
      <c r="G10" t="str">
        <v>5 | N187_2020_2021</v>
      </c>
      <c r="H10" t="str">
        <v>6 | N187_2021_2022</v>
      </c>
      <c r="I10" t="str">
        <v>7 | N254_2020_2021</v>
      </c>
      <c r="J10" t="str">
        <v>8 | N254_2021_2022</v>
      </c>
      <c r="K10" t="str">
        <v>9 | N321_2020_2021</v>
      </c>
      <c r="DQ10" cm="1">
        <f t="array" ref="DQ10:DZ10">TRANSPOSE(_xlfn._xlws.SORT(_xlfn._xlws.FILTER(fertilizers[fertilizer_level],fertilizers[experiment_ID]=A10)))</f>
        <v>1</v>
      </c>
      <c r="DR10">
        <v>2</v>
      </c>
      <c r="DS10">
        <v>3</v>
      </c>
      <c r="DT10">
        <v>4</v>
      </c>
      <c r="DU10">
        <v>5</v>
      </c>
      <c r="DV10">
        <v>6</v>
      </c>
      <c r="DW10">
        <v>7</v>
      </c>
      <c r="DX10">
        <v>8</v>
      </c>
      <c r="DY10">
        <v>9</v>
      </c>
      <c r="DZ10">
        <v>10</v>
      </c>
    </row>
    <row r="11" spans="1:176" x14ac:dyDescent="0.35">
      <c r="A11" t="str">
        <v>Ventrella_2016_method</v>
      </c>
      <c r="B11" t="str" cm="1">
        <f t="array" ref="B11">TRANSPOSE(_xlfn._xlws.SORT(_xlfn._xlws.FILTER(fertilizers[fertilizer_level]&amp;" | "&amp;fertilizers[fertilizer_level_name],fertilizers[experiment_ID]=A11)))</f>
        <v>1 | Fertilzer</v>
      </c>
      <c r="DQ11" cm="1">
        <f t="array" ref="DQ11">TRANSPOSE(_xlfn._xlws.SORT(_xlfn._xlws.FILTER(fertilizers[fertilizer_level],fertilizers[experiment_ID]=A11)))</f>
        <v>1</v>
      </c>
    </row>
    <row r="12" spans="1:176" x14ac:dyDescent="0.35">
      <c r="A12" t="str">
        <v>WULL7701</v>
      </c>
      <c r="B12" t="str" cm="1">
        <f t="array" ref="B12">TRANSPOSE(_xlfn._xlws.SORT(_xlfn._xlws.FILTER(fertilizers[fertilizer_level]&amp;" | "&amp;fertilizers[fertilizer_level_name],fertilizers[experiment_ID]=A12)))</f>
        <v>1 | No mineral deficiency (no detail)</v>
      </c>
      <c r="DQ12" cm="1">
        <f t="array" ref="DQ12">TRANSPOSE(_xlfn._xlws.SORT(_xlfn._xlws.FILTER(fertilizers[fertilizer_level],fertilizers[experiment_ID]=A12)))</f>
        <v>1</v>
      </c>
    </row>
    <row r="13" spans="1:176" x14ac:dyDescent="0.35">
      <c r="A13" t="str">
        <v>WULL7702</v>
      </c>
      <c r="B13" t="str" cm="1">
        <f t="array" ref="B13:E13">TRANSPOSE(_xlfn._xlws.SORT(_xlfn._xlws.FILTER(fertilizers[fertilizer_level]&amp;" | "&amp;fertilizers[fertilizer_level_name],fertilizers[experiment_ID]=A13)))</f>
        <v>1 | Base Fertilizer</v>
      </c>
      <c r="C13" t="str">
        <v>2 | Early nitrogen fertilizer</v>
      </c>
      <c r="D13" t="str">
        <v>3 | Late nitrogen fertilizer</v>
      </c>
      <c r="E13" t="str">
        <v>4 | Early+late nitrogen fertilizer</v>
      </c>
      <c r="DQ13" cm="1">
        <f t="array" ref="DQ13:DT13">TRANSPOSE(_xlfn._xlws.SORT(_xlfn._xlws.FILTER(fertilizers[fertilizer_level],fertilizers[experiment_ID]=A13)))</f>
        <v>1</v>
      </c>
      <c r="DR13">
        <v>2</v>
      </c>
      <c r="DS13">
        <v>3</v>
      </c>
      <c r="DT13">
        <v>4</v>
      </c>
    </row>
    <row r="14" spans="1:176"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76"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76"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7536</v>
      </c>
    </row>
    <row r="2" spans="1:122" x14ac:dyDescent="0.35">
      <c r="A2" t="str" cm="1">
        <f t="array" ref="A2:A9">_xlfn._xlws.SORT(_xlfn.UNIQUE(_xlfn._xlws.FILTER(chemicals[experiment_ID], chemicals[experiment_ID] &lt;&gt; "")))</f>
        <v>Basso_2010_method</v>
      </c>
      <c r="B2" t="str" cm="1">
        <f t="array" ref="B2">TRANSPOSE(_xlfn._xlws.SORT(_xlfn._xlws.FILTER(chemicals[chemical_applic_level]&amp;" | "&amp;chemicals[chemical_applic_name],chemicals[experiment_ID]=A2)))</f>
        <v xml:space="preserve"> | </v>
      </c>
      <c r="DQ2" t="str" cm="1">
        <f t="array" ref="DQ2">TRANSPOSE(_xlfn._xlws.SORT(_xlfn._xlws.FILTER(chemicals[chemical_applic_level],chemicals[experiment_ID]=A2)))</f>
        <v/>
      </c>
    </row>
    <row r="3" spans="1:122" x14ac:dyDescent="0.35">
      <c r="A3" t="str">
        <v>Bustos-Korts_2013_method</v>
      </c>
      <c r="B3" t="str" cm="1">
        <f t="array" ref="B3">TRANSPOSE(_xlfn._xlws.SORT(_xlfn._xlws.FILTER(chemicals[chemical_applic_level]&amp;" | "&amp;chemicals[chemical_applic_name],chemicals[experiment_ID]=A3)))</f>
        <v>1 | pesticides+chemical applications</v>
      </c>
      <c r="DQ3" cm="1">
        <f t="array" ref="DQ3">TRANSPOSE(_xlfn._xlws.SORT(_xlfn._xlws.FILTER(chemicals[chemical_applic_level],chemicals[experiment_ID]=A3)))</f>
        <v>1</v>
      </c>
    </row>
    <row r="4" spans="1:122" x14ac:dyDescent="0.35">
      <c r="A4" t="str">
        <v>FACE1501</v>
      </c>
      <c r="B4" t="str" cm="1">
        <f t="array" ref="B4">TRANSPOSE(_xlfn._xlws.SORT(_xlfn._xlws.FILTER(chemicals[chemical_applic_level]&amp;" | "&amp;chemicals[chemical_applic_name],chemicals[experiment_ID]=A4)))</f>
        <v>1 | Fungicide + herbicide</v>
      </c>
      <c r="DQ4" cm="1">
        <f t="array" ref="DQ4">TRANSPOSE(_xlfn._xlws.SORT(_xlfn._xlws.FILTER(chemicals[chemical_applic_level],chemicals[experiment_ID]=A4)))</f>
        <v>1</v>
      </c>
    </row>
    <row r="5" spans="1:122" x14ac:dyDescent="0.35">
      <c r="A5" t="str">
        <v>Hunsaker_1996_method</v>
      </c>
      <c r="B5" t="str" cm="1">
        <f t="array" ref="B5">TRANSPOSE(_xlfn._xlws.SORT(_xlfn._xlws.FILTER(chemicals[chemical_applic_level]&amp;" | "&amp;chemicals[chemical_applic_name],chemicals[experiment_ID]=A5)))</f>
        <v xml:space="preserve">1 | </v>
      </c>
      <c r="DQ5" cm="1">
        <f t="array" ref="DQ5">TRANSPOSE(_xlfn._xlws.SORT(_xlfn._xlws.FILTER(chemicals[chemical_applic_level],chemicals[experiment_ID]=A5)))</f>
        <v>1</v>
      </c>
    </row>
    <row r="6" spans="1:122" x14ac:dyDescent="0.35">
      <c r="A6" t="str">
        <v>HWTD2401</v>
      </c>
      <c r="B6" t="str" cm="1">
        <f t="array" ref="B6:C6">TRANSPOSE(_xlfn._xlws.SORT(_xlfn._xlws.FILTER(chemicals[chemical_applic_level]&amp;" | "&amp;chemicals[chemical_applic_name],chemicals[experiment_ID]=A6)))</f>
        <v>1 | Winter wheat</v>
      </c>
      <c r="C6" t="str">
        <v>2 | Spring wheat</v>
      </c>
      <c r="DQ6" cm="1">
        <f t="array" ref="DQ6:DR6">TRANSPOSE(_xlfn._xlws.SORT(_xlfn._xlws.FILTER(chemicals[chemical_applic_level],chemicals[experiment_ID]=A6)))</f>
        <v>1</v>
      </c>
      <c r="DR6">
        <v>2</v>
      </c>
    </row>
    <row r="7" spans="1:122" x14ac:dyDescent="0.35">
      <c r="A7" t="str">
        <v>Ventrella_2016_method</v>
      </c>
      <c r="B7" t="str" cm="1">
        <f t="array" ref="B7">TRANSPOSE(_xlfn._xlws.SORT(_xlfn._xlws.FILTER(chemicals[chemical_applic_level]&amp;" | "&amp;chemicals[chemical_applic_name],chemicals[experiment_ID]=A7)))</f>
        <v>1 | Chemically with herbicide</v>
      </c>
      <c r="DQ7" cm="1">
        <f t="array" ref="DQ7">TRANSPOSE(_xlfn._xlws.SORT(_xlfn._xlws.FILTER(chemicals[chemical_applic_level],chemicals[experiment_ID]=A7)))</f>
        <v>1</v>
      </c>
    </row>
    <row r="8" spans="1:122" x14ac:dyDescent="0.35">
      <c r="A8" t="str">
        <v>WULL7701</v>
      </c>
      <c r="B8" t="str" cm="1">
        <f t="array" ref="B8">TRANSPOSE(_xlfn._xlws.SORT(_xlfn._xlws.FILTER(chemicals[chemical_applic_level]&amp;" | "&amp;chemicals[chemical_applic_name],chemicals[experiment_ID]=A8)))</f>
        <v>1 | No disease (no detail)</v>
      </c>
      <c r="DQ8" cm="1">
        <f t="array" ref="DQ8">TRANSPOSE(_xlfn._xlws.SORT(_xlfn._xlws.FILTER(chemicals[chemical_applic_level],chemicals[experiment_ID]=A8)))</f>
        <v>1</v>
      </c>
    </row>
    <row r="9" spans="1:122" x14ac:dyDescent="0.35">
      <c r="A9" t="str">
        <v>WULL7702</v>
      </c>
      <c r="B9" t="str" cm="1">
        <f t="array" ref="B9">TRANSPOSE(_xlfn._xlws.SORT(_xlfn._xlws.FILTER(chemicals[chemical_applic_level]&amp;" | "&amp;chemicals[chemical_applic_name],chemicals[experiment_ID]=A9)))</f>
        <v>1 | Fungicide + insecticide</v>
      </c>
      <c r="DQ9" cm="1">
        <f t="array" ref="DQ9">TRANSPOSE(_xlfn._xlws.SORT(_xlfn._xlws.FILTER(chemicals[chemical_applic_level],chemicals[experiment_ID]=A9)))</f>
        <v>1</v>
      </c>
    </row>
    <row r="10" spans="1:122" x14ac:dyDescent="0.35">
      <c r="B10" t="e" cm="1" vm="1">
        <f t="array" ref="B10">TRANSPOSE(_xlfn._xlws.SORT(_xlfn._xlws.FILTER(chemicals[chemical_applic_level]&amp;" | "&amp;chemicals[chemical_applic_name],chemicals[experiment_ID]=A10)))</f>
        <v>#VALUE!</v>
      </c>
      <c r="DQ10" t="e" cm="1" vm="1">
        <f t="array" ref="DQ10">TRANSPOSE(_xlfn._xlws.SORT(_xlfn._xlws.FILTER(chemicals[chemical_applic_level],chemicals[experiment_ID]=A10)))</f>
        <v>#VALUE!</v>
      </c>
    </row>
    <row r="11" spans="1:122" x14ac:dyDescent="0.35">
      <c r="B11" t="e" cm="1" vm="1">
        <f t="array" ref="B11">TRANSPOSE(_xlfn._xlws.SORT(_xlfn._xlws.FILTER(chemicals[chemical_applic_level]&amp;" | "&amp;chemicals[chemical_applic_name],chemicals[experiment_ID]=A11)))</f>
        <v>#VALUE!</v>
      </c>
      <c r="DQ11" t="e" cm="1" vm="1">
        <f t="array" ref="DQ11">TRANSPOSE(_xlfn._xlws.SORT(_xlfn._xlws.FILTER(chemicals[chemical_applic_level],chemicals[experiment_ID]=A11)))</f>
        <v>#VALUE!</v>
      </c>
    </row>
    <row r="12" spans="1:122" x14ac:dyDescent="0.35">
      <c r="B12" t="e" cm="1" vm="1">
        <f t="array" ref="B12">TRANSPOSE(_xlfn._xlws.SORT(_xlfn._xlws.FILTER(chemicals[chemical_applic_level]&amp;" | "&amp;chemicals[chemical_applic_name],chemicals[experiment_ID]=A12)))</f>
        <v>#VALUE!</v>
      </c>
      <c r="DQ12" t="e" cm="1" vm="1">
        <f t="array" ref="DQ12">TRANSPOSE(_xlfn._xlws.SORT(_xlfn._xlws.FILTER(chemicals[chemical_applic_level],chemicals[experiment_ID]=A12)))</f>
        <v>#VALUE!</v>
      </c>
    </row>
    <row r="13" spans="1:122" x14ac:dyDescent="0.35">
      <c r="B13" t="e" cm="1" vm="1">
        <f t="array" ref="B13">TRANSPOSE(_xlfn._xlws.SORT(_xlfn._xlws.FILTER(chemicals[chemical_applic_level]&amp;" | "&amp;chemicals[chemical_applic_name],chemicals[experiment_ID]=A13)))</f>
        <v>#VALUE!</v>
      </c>
      <c r="DQ13" t="e" cm="1" vm="1">
        <f t="array" ref="DQ13">TRANSPOSE(_xlfn._xlws.SORT(_xlfn._xlws.FILTER(chemicals[chemical_applic_level],chemicals[experiment_ID]=A13)))</f>
        <v>#VALUE!</v>
      </c>
    </row>
    <row r="14" spans="1:122" x14ac:dyDescent="0.35">
      <c r="B14" t="e" cm="1" vm="1">
        <f t="array" ref="B14">TRANSPOSE(_xlfn._xlws.SORT(_xlfn._xlws.FILTER(chemicals[chemical_applic_level]&amp;" | "&amp;chemicals[chemical_applic_name],chemicals[experiment_ID]=A14)))</f>
        <v>#VALUE!</v>
      </c>
      <c r="DQ14" t="e" cm="1" vm="1">
        <f t="array" ref="DQ14">TRANSPOSE(_xlfn._xlws.SORT(_xlfn._xlws.FILTER(chemicals[chemical_applic_level],chemicals[experiment_ID]=A14)))</f>
        <v>#VALUE!</v>
      </c>
    </row>
    <row r="15" spans="1:122" x14ac:dyDescent="0.35">
      <c r="B15" t="e" cm="1" vm="1">
        <f t="array" ref="B15">TRANSPOSE(_xlfn._xlws.SORT(_xlfn._xlws.FILTER(chemicals[chemical_applic_level]&amp;" | "&amp;chemicals[chemical_applic_name],chemicals[experiment_ID]=A15)))</f>
        <v>#VALUE!</v>
      </c>
      <c r="DQ15" t="e" cm="1" vm="1">
        <f t="array" ref="DQ15">TRANSPOSE(_xlfn._xlws.SORT(_xlfn._xlws.FILTER(chemicals[chemical_applic_level],chemicals[experiment_ID]=A15)))</f>
        <v>#VALUE!</v>
      </c>
    </row>
    <row r="16" spans="1:122" x14ac:dyDescent="0.35">
      <c r="B16" t="e" cm="1" vm="1">
        <f t="array" ref="B16">TRANSPOSE(_xlfn._xlws.SORT(_xlfn._xlws.FILTER(chemicals[chemical_applic_level]&amp;" | "&amp;chemicals[chemical_applic_name],chemicals[experiment_ID]=A16)))</f>
        <v>#VALUE!</v>
      </c>
      <c r="DQ16" t="e" cm="1" vm="1">
        <f t="array" ref="DQ16">TRANSPOSE(_xlfn._xlws.SORT(_xlfn._xlws.FILTER(chemicals[chemical_applic_level],chemicals[experiment_ID]=A16)))</f>
        <v>#VALUE!</v>
      </c>
    </row>
    <row r="17" spans="2:121" x14ac:dyDescent="0.35">
      <c r="B17" t="e" cm="1" vm="1">
        <f t="array" ref="B17">TRANSPOSE(_xlfn._xlws.SORT(_xlfn._xlws.FILTER(chemicals[chemical_applic_level]&amp;" | "&amp;chemicals[chemical_applic_name],chemicals[experiment_ID]=A17)))</f>
        <v>#VALUE!</v>
      </c>
      <c r="DQ17" t="e" cm="1" vm="1">
        <f t="array" ref="DQ17">TRANSPOSE(_xlfn._xlws.SORT(_xlfn._xlws.FILTER(chemicals[chemical_applic_level],chemicals[experiment_ID]=A17)))</f>
        <v>#VALUE!</v>
      </c>
    </row>
    <row r="18" spans="2:121" x14ac:dyDescent="0.35">
      <c r="B18" t="e" cm="1" vm="1">
        <f t="array" ref="B18">TRANSPOSE(_xlfn._xlws.SORT(_xlfn._xlws.FILTER(chemicals[chemical_applic_level]&amp;" | "&amp;chemicals[chemical_applic_name],chemicals[experiment_ID]=A18)))</f>
        <v>#VALUE!</v>
      </c>
      <c r="DQ18" t="e" cm="1" vm="1">
        <f t="array" ref="DQ18">TRANSPOSE(_xlfn._xlws.SORT(_xlfn._xlws.FILTER(chemicals[chemical_applic_level],chemicals[experiment_ID]=A18)))</f>
        <v>#VALUE!</v>
      </c>
    </row>
    <row r="19" spans="2:121" x14ac:dyDescent="0.35">
      <c r="B19" t="e" cm="1" vm="1">
        <f t="array" ref="B19">TRANSPOSE(_xlfn._xlws.SORT(_xlfn._xlws.FILTER(chemicals[chemical_applic_level]&amp;" | "&amp;chemicals[chemical_applic_name],chemicals[experiment_ID]=A19)))</f>
        <v>#VALUE!</v>
      </c>
      <c r="DQ19" t="e" cm="1" vm="1">
        <f t="array" ref="DQ19">TRANSPOSE(_xlfn._xlws.SORT(_xlfn._xlws.FILTER(chemicals[chemical_applic_level],chemicals[experiment_ID]=A19)))</f>
        <v>#VALUE!</v>
      </c>
    </row>
    <row r="20" spans="2:121" x14ac:dyDescent="0.35">
      <c r="B20" t="e" cm="1" vm="1">
        <f t="array" ref="B20">TRANSPOSE(_xlfn._xlws.SORT(_xlfn._xlws.FILTER(chemicals[chemical_applic_level]&amp;" | "&amp;chemicals[chemical_applic_name],chemicals[experiment_ID]=A20)))</f>
        <v>#VALUE!</v>
      </c>
      <c r="DQ20" t="e" cm="1" vm="1">
        <f t="array" ref="DQ20">TRANSPOSE(_xlfn._xlws.SORT(_xlfn._xlws.FILTER(chemicals[chemical_applic_level],chemicals[experiment_ID]=A20)))</f>
        <v>#VALUE!</v>
      </c>
    </row>
    <row r="21" spans="2:121" x14ac:dyDescent="0.35">
      <c r="B21" t="e" cm="1" vm="1">
        <f t="array" ref="B21">TRANSPOSE(_xlfn._xlws.SORT(_xlfn._xlws.FILTER(chemicals[chemical_applic_level]&amp;" | "&amp;chemicals[chemical_applic_name],chemicals[experiment_ID]=A21)))</f>
        <v>#VALUE!</v>
      </c>
      <c r="DQ21" t="e" cm="1" vm="1">
        <f t="array" ref="DQ21">TRANSPOSE(_xlfn._xlws.SORT(_xlfn._xlws.FILTER(chemicals[chemical_applic_level],chemicals[experiment_ID]=A21)))</f>
        <v>#VALUE!</v>
      </c>
    </row>
    <row r="22" spans="2:121" x14ac:dyDescent="0.35">
      <c r="B22" t="e" cm="1" vm="1">
        <f t="array" ref="B22">TRANSPOSE(_xlfn._xlws.SORT(_xlfn._xlws.FILTER(chemicals[chemical_applic_level]&amp;" | "&amp;chemicals[chemical_applic_name],chemicals[experiment_ID]=A22)))</f>
        <v>#VALUE!</v>
      </c>
      <c r="DQ22" t="e" cm="1" vm="1">
        <f t="array" ref="DQ22">TRANSPOSE(_xlfn._xlws.SORT(_xlfn._xlws.FILTER(chemicals[chemical_applic_level],chemicals[experiment_ID]=A22)))</f>
        <v>#VALUE!</v>
      </c>
    </row>
    <row r="23" spans="2:121" x14ac:dyDescent="0.35">
      <c r="B23" t="e" cm="1" vm="1">
        <f t="array" ref="B23">TRANSPOSE(_xlfn._xlws.SORT(_xlfn._xlws.FILTER(chemicals[chemical_applic_level]&amp;" | "&amp;chemicals[chemical_applic_name],chemicals[experiment_ID]=A23)))</f>
        <v>#VALUE!</v>
      </c>
      <c r="DQ23" t="e" cm="1" vm="1">
        <f t="array" ref="DQ23">TRANSPOSE(_xlfn._xlws.SORT(_xlfn._xlws.FILTER(chemicals[chemical_applic_level],chemicals[experiment_ID]=A23)))</f>
        <v>#VALUE!</v>
      </c>
    </row>
    <row r="24" spans="2:121" x14ac:dyDescent="0.35">
      <c r="B24" t="e" cm="1" vm="1">
        <f t="array" ref="B24">TRANSPOSE(_xlfn._xlws.SORT(_xlfn._xlws.FILTER(chemicals[chemical_applic_level]&amp;" | "&amp;chemicals[chemical_applic_name],chemicals[experiment_ID]=A24)))</f>
        <v>#VALUE!</v>
      </c>
      <c r="DQ24" t="e" cm="1" vm="1">
        <f t="array" ref="DQ24">TRANSPOSE(_xlfn._xlws.SORT(_xlfn._xlws.FILTER(chemicals[chemical_applic_level],chemicals[experiment_ID]=A24)))</f>
        <v>#VALUE!</v>
      </c>
    </row>
    <row r="25" spans="2:121" x14ac:dyDescent="0.35">
      <c r="B25" t="e" cm="1" vm="1">
        <f t="array" ref="B25">TRANSPOSE(_xlfn._xlws.SORT(_xlfn._xlws.FILTER(chemicals[chemical_applic_level]&amp;" | "&amp;chemicals[chemical_applic_name],chemicals[experiment_ID]=A25)))</f>
        <v>#VALUE!</v>
      </c>
      <c r="DQ25" t="e" cm="1" vm="1">
        <f t="array" ref="DQ25">TRANSPOSE(_xlfn._xlws.SORT(_xlfn._xlws.FILTER(chemicals[chemical_applic_level],chemicals[experiment_ID]=A25)))</f>
        <v>#VALUE!</v>
      </c>
    </row>
    <row r="26" spans="2:121" x14ac:dyDescent="0.35">
      <c r="B26" t="e" cm="1" vm="1">
        <f t="array" ref="B26">TRANSPOSE(_xlfn._xlws.SORT(_xlfn._xlws.FILTER(chemicals[chemical_applic_level]&amp;" | "&amp;chemicals[chemical_applic_name],chemicals[experiment_ID]=A26)))</f>
        <v>#VALUE!</v>
      </c>
      <c r="DQ26" t="e" cm="1" vm="1">
        <f t="array" ref="DQ26">TRANSPOSE(_xlfn._xlws.SORT(_xlfn._xlws.FILTER(chemicals[chemical_applic_level],chemicals[experiment_ID]=A26)))</f>
        <v>#VALUE!</v>
      </c>
    </row>
    <row r="27" spans="2:121" x14ac:dyDescent="0.35">
      <c r="B27" t="e" cm="1" vm="1">
        <f t="array" ref="B27">TRANSPOSE(_xlfn._xlws.SORT(_xlfn._xlws.FILTER(chemicals[chemical_applic_level]&amp;" | "&amp;chemicals[chemical_applic_name],chemicals[experiment_ID]=A27)))</f>
        <v>#VALUE!</v>
      </c>
      <c r="DQ27" t="e" cm="1" vm="1">
        <f t="array" ref="DQ27">TRANSPOSE(_xlfn._xlws.SORT(_xlfn._xlws.FILTER(chemicals[chemical_applic_level],chemicals[experiment_ID]=A27)))</f>
        <v>#VALUE!</v>
      </c>
    </row>
    <row r="28" spans="2:121" x14ac:dyDescent="0.35">
      <c r="B28" t="e" cm="1" vm="1">
        <f t="array" ref="B28">TRANSPOSE(_xlfn._xlws.SORT(_xlfn._xlws.FILTER(chemicals[chemical_applic_level]&amp;" | "&amp;chemicals[chemical_applic_name],chemicals[experiment_ID]=A28)))</f>
        <v>#VALUE!</v>
      </c>
      <c r="DQ28" t="e" cm="1" vm="1">
        <f t="array" ref="DQ28">TRANSPOSE(_xlfn._xlws.SORT(_xlfn._xlws.FILTER(chemicals[chemical_applic_level],chemicals[experiment_ID]=A28)))</f>
        <v>#VALUE!</v>
      </c>
    </row>
    <row r="29" spans="2:121" x14ac:dyDescent="0.35">
      <c r="B29" t="e" cm="1" vm="1">
        <f t="array" ref="B29">TRANSPOSE(_xlfn._xlws.SORT(_xlfn._xlws.FILTER(chemicals[chemical_applic_level]&amp;" | "&amp;chemicals[chemical_applic_name],chemicals[experiment_ID]=A29)))</f>
        <v>#VALUE!</v>
      </c>
      <c r="DQ29" t="e" cm="1" vm="1">
        <f t="array" ref="DQ29">TRANSPOSE(_xlfn._xlws.SORT(_xlfn._xlws.FILTER(chemicals[chemical_applic_level],chemicals[experiment_ID]=A29)))</f>
        <v>#VALUE!</v>
      </c>
    </row>
    <row r="30" spans="2:121" x14ac:dyDescent="0.35">
      <c r="B30" t="e" cm="1" vm="1">
        <f t="array" ref="B30">TRANSPOSE(_xlfn._xlws.SORT(_xlfn._xlws.FILTER(chemicals[chemical_applic_level]&amp;" | "&amp;chemicals[chemical_applic_name],chemicals[experiment_ID]=A30)))</f>
        <v>#VALUE!</v>
      </c>
      <c r="DQ30" t="e" cm="1" vm="1">
        <f t="array" ref="DQ30">TRANSPOSE(_xlfn._xlws.SORT(_xlfn._xlws.FILTER(chemicals[chemical_applic_level],chemicals[experiment_ID]=A30)))</f>
        <v>#VALUE!</v>
      </c>
    </row>
    <row r="31" spans="2:121" x14ac:dyDescent="0.35">
      <c r="B31" t="e" cm="1" vm="1">
        <f t="array" ref="B31">TRANSPOSE(_xlfn._xlws.SORT(_xlfn._xlws.FILTER(chemicals[chemical_applic_level]&amp;" | "&amp;chemicals[chemical_applic_name],chemicals[experiment_ID]=A31)))</f>
        <v>#VALUE!</v>
      </c>
      <c r="DQ31" t="e" cm="1" vm="1">
        <f t="array" ref="DQ31">TRANSPOSE(_xlfn._xlws.SORT(_xlfn._xlws.FILTER(chemicals[chemical_applic_level],chemicals[experiment_ID]=A31)))</f>
        <v>#VALUE!</v>
      </c>
    </row>
    <row r="32" spans="2:121" x14ac:dyDescent="0.35">
      <c r="B32" t="e" cm="1" vm="1">
        <f t="array" ref="B32">TRANSPOSE(_xlfn._xlws.SORT(_xlfn._xlws.FILTER(chemicals[chemical_applic_level]&amp;" | "&amp;chemicals[chemical_applic_name],chemicals[experiment_ID]=A32)))</f>
        <v>#VALUE!</v>
      </c>
      <c r="DQ32" t="e" cm="1" vm="1">
        <f t="array" ref="DQ32">TRANSPOSE(_xlfn._xlws.SORT(_xlfn._xlws.FILTER(chemicals[chemical_applic_level],chemicals[experiment_ID]=A32)))</f>
        <v>#VALUE!</v>
      </c>
    </row>
    <row r="33" spans="2:121" x14ac:dyDescent="0.35">
      <c r="B33" t="e" cm="1" vm="1">
        <f t="array" ref="B33">TRANSPOSE(_xlfn._xlws.SORT(_xlfn._xlws.FILTER(chemicals[chemical_applic_level]&amp;" | "&amp;chemicals[chemical_applic_name],chemicals[experiment_ID]=A33)))</f>
        <v>#VALUE!</v>
      </c>
      <c r="DQ33" t="e" cm="1" vm="1">
        <f t="array" ref="DQ33">TRANSPOSE(_xlfn._xlws.SORT(_xlfn._xlws.FILTER(chemicals[chemical_applic_level],chemicals[experiment_ID]=A33)))</f>
        <v>#VALUE!</v>
      </c>
    </row>
    <row r="34" spans="2:121" x14ac:dyDescent="0.35">
      <c r="B34" t="e" cm="1" vm="1">
        <f t="array" ref="B34">TRANSPOSE(_xlfn._xlws.SORT(_xlfn._xlws.FILTER(chemicals[chemical_applic_level]&amp;" | "&amp;chemicals[chemical_applic_name],chemicals[experiment_ID]=A34)))</f>
        <v>#VALUE!</v>
      </c>
      <c r="DQ34" t="e" cm="1" vm="1">
        <f t="array" ref="DQ34">TRANSPOSE(_xlfn._xlws.SORT(_xlfn._xlws.FILTER(chemicals[chemical_applic_level],chemicals[experiment_ID]=A34)))</f>
        <v>#VALUE!</v>
      </c>
    </row>
    <row r="35" spans="2:121" x14ac:dyDescent="0.35">
      <c r="B35" t="e" cm="1" vm="1">
        <f t="array" ref="B35">TRANSPOSE(_xlfn._xlws.SORT(_xlfn._xlws.FILTER(chemicals[chemical_applic_level]&amp;" | "&amp;chemicals[chemical_applic_name],chemicals[experiment_ID]=A35)))</f>
        <v>#VALUE!</v>
      </c>
      <c r="DQ35" t="e" cm="1" vm="1">
        <f t="array" ref="DQ35">TRANSPOSE(_xlfn._xlws.SORT(_xlfn._xlws.FILTER(chemicals[chemical_applic_level],chemicals[experiment_ID]=A35)))</f>
        <v>#VALUE!</v>
      </c>
    </row>
    <row r="36" spans="2:121" x14ac:dyDescent="0.35">
      <c r="B36" t="e" cm="1" vm="1">
        <f t="array" ref="B36">TRANSPOSE(_xlfn._xlws.SORT(_xlfn._xlws.FILTER(chemicals[chemical_applic_level]&amp;" | "&amp;chemicals[chemical_applic_name],chemicals[experiment_ID]=A36)))</f>
        <v>#VALUE!</v>
      </c>
      <c r="DQ36" t="e" cm="1" vm="1">
        <f t="array" ref="DQ36">TRANSPOSE(_xlfn._xlws.SORT(_xlfn._xlws.FILTER(chemicals[chemical_applic_level],chemicals[experiment_ID]=A36)))</f>
        <v>#VALUE!</v>
      </c>
    </row>
    <row r="37" spans="2:121" x14ac:dyDescent="0.35">
      <c r="B37" t="e" cm="1" vm="1">
        <f t="array" ref="B37">TRANSPOSE(_xlfn._xlws.SORT(_xlfn._xlws.FILTER(chemicals[chemical_applic_level]&amp;" | "&amp;chemicals[chemical_applic_name],chemicals[experiment_ID]=A37)))</f>
        <v>#VALUE!</v>
      </c>
      <c r="DQ37" t="e" cm="1" vm="1">
        <f t="array" ref="DQ37">TRANSPOSE(_xlfn._xlws.SORT(_xlfn._xlws.FILTER(chemicals[chemical_applic_level],chemicals[experiment_ID]=A37)))</f>
        <v>#VALUE!</v>
      </c>
    </row>
    <row r="38" spans="2:121" x14ac:dyDescent="0.35">
      <c r="B38" t="e" cm="1" vm="1">
        <f t="array" ref="B38">TRANSPOSE(_xlfn._xlws.SORT(_xlfn._xlws.FILTER(chemicals[chemical_applic_level]&amp;" | "&amp;chemicals[chemical_applic_name],chemicals[experiment_ID]=A38)))</f>
        <v>#VALUE!</v>
      </c>
      <c r="DQ38" t="e" cm="1" vm="1">
        <f t="array" ref="DQ38">TRANSPOSE(_xlfn._xlws.SORT(_xlfn._xlws.FILTER(chemicals[chemical_applic_level],chemicals[experiment_ID]=A38)))</f>
        <v>#VALUE!</v>
      </c>
    </row>
    <row r="39" spans="2:121" x14ac:dyDescent="0.35">
      <c r="B39" t="e" cm="1" vm="1">
        <f t="array" ref="B39">TRANSPOSE(_xlfn._xlws.SORT(_xlfn._xlws.FILTER(chemicals[chemical_applic_level]&amp;" | "&amp;chemicals[chemical_applic_name],chemicals[experiment_ID]=A39)))</f>
        <v>#VALUE!</v>
      </c>
      <c r="DQ39" t="e" cm="1" vm="1">
        <f t="array" ref="DQ39">TRANSPOSE(_xlfn._xlws.SORT(_xlfn._xlws.FILTER(chemicals[chemical_applic_level],chemicals[experiment_ID]=A39)))</f>
        <v>#VALUE!</v>
      </c>
    </row>
    <row r="40" spans="2:121" x14ac:dyDescent="0.35">
      <c r="B40" t="e" cm="1" vm="1">
        <f t="array" ref="B40">TRANSPOSE(_xlfn._xlws.SORT(_xlfn._xlws.FILTER(chemicals[chemical_applic_level]&amp;" | "&amp;chemicals[chemical_applic_name],chemicals[experiment_ID]=A40)))</f>
        <v>#VALUE!</v>
      </c>
      <c r="DQ40" t="e" cm="1" vm="1">
        <f t="array" ref="DQ40">TRANSPOSE(_xlfn._xlws.SORT(_xlfn._xlws.FILTER(chemicals[chemical_applic_level],chemicals[experiment_ID]=A40)))</f>
        <v>#VALUE!</v>
      </c>
    </row>
    <row r="41" spans="2:121" x14ac:dyDescent="0.35">
      <c r="B41" t="e" cm="1" vm="1">
        <f t="array" ref="B41">TRANSPOSE(_xlfn._xlws.SORT(_xlfn._xlws.FILTER(chemicals[chemical_applic_level]&amp;" | "&amp;chemicals[chemical_applic_name],chemicals[experiment_ID]=A41)))</f>
        <v>#VALUE!</v>
      </c>
      <c r="DQ41" t="e" cm="1" vm="1">
        <f t="array" ref="DQ41">TRANSPOSE(_xlfn._xlws.SORT(_xlfn._xlws.FILTER(chemicals[chemical_applic_level],chemicals[experiment_ID]=A41)))</f>
        <v>#VALUE!</v>
      </c>
    </row>
    <row r="42" spans="2:121" x14ac:dyDescent="0.35">
      <c r="B42" t="e" cm="1" vm="1">
        <f t="array" ref="B42">TRANSPOSE(_xlfn._xlws.SORT(_xlfn._xlws.FILTER(chemicals[chemical_applic_level]&amp;" | "&amp;chemicals[chemical_applic_name],chemicals[experiment_ID]=A42)))</f>
        <v>#VALUE!</v>
      </c>
      <c r="DQ42" t="e" cm="1" vm="1">
        <f t="array" ref="DQ42">TRANSPOSE(_xlfn._xlws.SORT(_xlfn._xlws.FILTER(chemicals[chemical_applic_level],chemicals[experiment_ID]=A42)))</f>
        <v>#VALUE!</v>
      </c>
    </row>
    <row r="43" spans="2:121" x14ac:dyDescent="0.35">
      <c r="B43" t="e" cm="1" vm="1">
        <f t="array" ref="B43">TRANSPOSE(_xlfn._xlws.SORT(_xlfn._xlws.FILTER(chemicals[chemical_applic_level]&amp;" | "&amp;chemicals[chemical_applic_name],chemicals[experiment_ID]=A43)))</f>
        <v>#VALUE!</v>
      </c>
      <c r="DQ43" t="e" cm="1" vm="1">
        <f t="array" ref="DQ43">TRANSPOSE(_xlfn._xlws.SORT(_xlfn._xlws.FILTER(chemicals[chemical_applic_level],chemicals[experiment_ID]=A43)))</f>
        <v>#VALUE!</v>
      </c>
    </row>
    <row r="44" spans="2:121" x14ac:dyDescent="0.35">
      <c r="B44" t="e" cm="1" vm="1">
        <f t="array" ref="B44">TRANSPOSE(_xlfn._xlws.SORT(_xlfn._xlws.FILTER(chemicals[chemical_applic_level]&amp;" | "&amp;chemicals[chemical_applic_name],chemicals[experiment_ID]=A44)))</f>
        <v>#VALUE!</v>
      </c>
      <c r="DQ44" t="e" cm="1" vm="1">
        <f t="array" ref="DQ44">TRANSPOSE(_xlfn._xlws.SORT(_xlfn._xlws.FILTER(chemicals[chemical_applic_level],chemicals[experiment_ID]=A44)))</f>
        <v>#VALUE!</v>
      </c>
    </row>
    <row r="45" spans="2:121" x14ac:dyDescent="0.35">
      <c r="B45" t="e" cm="1" vm="1">
        <f t="array" ref="B45">TRANSPOSE(_xlfn._xlws.SORT(_xlfn._xlws.FILTER(chemicals[chemical_applic_level]&amp;" | "&amp;chemicals[chemical_applic_name],chemicals[experiment_ID]=A45)))</f>
        <v>#VALUE!</v>
      </c>
      <c r="DQ45" t="e" cm="1" vm="1">
        <f t="array" ref="DQ45">TRANSPOSE(_xlfn._xlws.SORT(_xlfn._xlws.FILTER(chemicals[chemical_applic_level],chemicals[experiment_ID]=A45)))</f>
        <v>#VALUE!</v>
      </c>
    </row>
    <row r="46" spans="2:121" x14ac:dyDescent="0.35">
      <c r="B46" t="e" cm="1" vm="1">
        <f t="array" ref="B46">TRANSPOSE(_xlfn._xlws.SORT(_xlfn._xlws.FILTER(chemicals[chemical_applic_level]&amp;" | "&amp;chemicals[chemical_applic_name],chemicals[experiment_ID]=A46)))</f>
        <v>#VALUE!</v>
      </c>
      <c r="DQ46" t="e" cm="1" vm="1">
        <f t="array" ref="DQ46">TRANSPOSE(_xlfn._xlws.SORT(_xlfn._xlws.FILTER(chemicals[chemical_applic_level],chemicals[experiment_ID]=A46)))</f>
        <v>#VALUE!</v>
      </c>
    </row>
    <row r="47" spans="2:121" x14ac:dyDescent="0.35">
      <c r="B47" t="e" cm="1" vm="1">
        <f t="array" ref="B47">TRANSPOSE(_xlfn._xlws.SORT(_xlfn._xlws.FILTER(chemicals[chemical_applic_level]&amp;" | "&amp;chemicals[chemical_applic_name],chemicals[experiment_ID]=A47)))</f>
        <v>#VALUE!</v>
      </c>
      <c r="DQ47" t="e" cm="1" vm="1">
        <f t="array" ref="DQ47">TRANSPOSE(_xlfn._xlws.SORT(_xlfn._xlws.FILTER(chemicals[chemical_applic_level],chemicals[experiment_ID]=A47)))</f>
        <v>#VALUE!</v>
      </c>
    </row>
    <row r="48" spans="2:121" x14ac:dyDescent="0.35">
      <c r="B48" t="e" cm="1" vm="1">
        <f t="array" ref="B48">TRANSPOSE(_xlfn._xlws.SORT(_xlfn._xlws.FILTER(chemicals[chemical_applic_level]&amp;" | "&amp;chemicals[chemical_applic_name],chemicals[experiment_ID]=A48)))</f>
        <v>#VALUE!</v>
      </c>
      <c r="DQ48" t="e" cm="1" vm="1">
        <f t="array" ref="DQ48">TRANSPOSE(_xlfn._xlws.SORT(_xlfn._xlws.FILTER(chemicals[chemical_applic_level],chemicals[experiment_ID]=A48)))</f>
        <v>#VALUE!</v>
      </c>
    </row>
    <row r="49" spans="2:121" x14ac:dyDescent="0.35">
      <c r="B49" t="e" cm="1" vm="1">
        <f t="array" ref="B49">TRANSPOSE(_xlfn._xlws.SORT(_xlfn._xlws.FILTER(chemicals[chemical_applic_level]&amp;" | "&amp;chemicals[chemical_applic_name],chemicals[experiment_ID]=A49)))</f>
        <v>#VALUE!</v>
      </c>
      <c r="DQ49" t="e" cm="1" vm="1">
        <f t="array" ref="DQ49">TRANSPOSE(_xlfn._xlws.SORT(_xlfn._xlws.FILTER(chemicals[chemical_applic_level],chemicals[experiment_ID]=A49)))</f>
        <v>#VALUE!</v>
      </c>
    </row>
    <row r="50" spans="2:121" x14ac:dyDescent="0.35">
      <c r="B50" t="e" cm="1" vm="1">
        <f t="array" ref="B50">TRANSPOSE(_xlfn._xlws.SORT(_xlfn._xlws.FILTER(chemicals[chemical_applic_level]&amp;" | "&amp;chemicals[chemical_applic_name],chemicals[experiment_ID]=A50)))</f>
        <v>#VALUE!</v>
      </c>
      <c r="DQ50" t="e" cm="1" vm="1">
        <f t="array" ref="DQ50">TRANSPOSE(_xlfn._xlws.SORT(_xlfn._xlws.FILTER(chemicals[chemical_applic_level],chemicals[experiment_ID]=A50)))</f>
        <v>#VALUE!</v>
      </c>
    </row>
    <row r="51" spans="2:121" x14ac:dyDescent="0.35">
      <c r="B51" t="e" cm="1" vm="1">
        <f t="array" ref="B51">TRANSPOSE(_xlfn._xlws.SORT(_xlfn._xlws.FILTER(chemicals[chemical_applic_level]&amp;" | "&amp;chemicals[chemical_applic_name],chemicals[experiment_ID]=A51)))</f>
        <v>#VALUE!</v>
      </c>
      <c r="DQ51" t="e" cm="1" vm="1">
        <f t="array" ref="DQ51">TRANSPOSE(_xlfn._xlws.SORT(_xlfn._xlws.FILTER(chemicals[chemical_applic_level],chemicals[experiment_ID]=A51)))</f>
        <v>#VALUE!</v>
      </c>
    </row>
    <row r="52" spans="2:121" x14ac:dyDescent="0.35">
      <c r="B52" t="e" cm="1" vm="1">
        <f t="array" ref="B52">TRANSPOSE(_xlfn._xlws.SORT(_xlfn._xlws.FILTER(chemicals[chemical_applic_level]&amp;" | "&amp;chemicals[chemical_applic_name],chemicals[experiment_ID]=A52)))</f>
        <v>#VALUE!</v>
      </c>
      <c r="DQ52" t="e" cm="1" vm="1">
        <f t="array" ref="DQ52">TRANSPOSE(_xlfn._xlws.SORT(_xlfn._xlws.FILTER(chemicals[chemical_applic_level],chemicals[experiment_ID]=A52)))</f>
        <v>#VALUE!</v>
      </c>
    </row>
    <row r="53" spans="2:121" x14ac:dyDescent="0.35">
      <c r="B53" t="e" cm="1" vm="1">
        <f t="array" ref="B53">TRANSPOSE(_xlfn._xlws.SORT(_xlfn._xlws.FILTER(chemicals[chemical_applic_level]&amp;" | "&amp;chemicals[chemical_applic_name],chemicals[experiment_ID]=A53)))</f>
        <v>#VALUE!</v>
      </c>
      <c r="DQ53" t="e" cm="1" vm="1">
        <f t="array" ref="DQ53">TRANSPOSE(_xlfn._xlws.SORT(_xlfn._xlws.FILTER(chemicals[chemical_applic_level],chemicals[experiment_ID]=A53)))</f>
        <v>#VALUE!</v>
      </c>
    </row>
    <row r="54" spans="2:121" x14ac:dyDescent="0.35">
      <c r="B54" t="e" cm="1" vm="1">
        <f t="array" ref="B54">TRANSPOSE(_xlfn._xlws.SORT(_xlfn._xlws.FILTER(chemicals[chemical_applic_level]&amp;" | "&amp;chemicals[chemical_applic_name],chemicals[experiment_ID]=A54)))</f>
        <v>#VALUE!</v>
      </c>
      <c r="DQ54" t="e" cm="1" vm="1">
        <f t="array" ref="DQ54">TRANSPOSE(_xlfn._xlws.SORT(_xlfn._xlws.FILTER(chemicals[chemical_applic_level],chemicals[experiment_ID]=A54)))</f>
        <v>#VALUE!</v>
      </c>
    </row>
    <row r="55" spans="2:121" x14ac:dyDescent="0.35">
      <c r="B55" t="e" cm="1" vm="1">
        <f t="array" ref="B55">TRANSPOSE(_xlfn._xlws.SORT(_xlfn._xlws.FILTER(chemicals[chemical_applic_level]&amp;" | "&amp;chemicals[chemical_applic_name],chemicals[experiment_ID]=A55)))</f>
        <v>#VALUE!</v>
      </c>
      <c r="DQ55" t="e" cm="1" vm="1">
        <f t="array" ref="DQ55">TRANSPOSE(_xlfn._xlws.SORT(_xlfn._xlws.FILTER(chemicals[chemical_applic_level],chemicals[experiment_ID]=A55)))</f>
        <v>#VALUE!</v>
      </c>
    </row>
    <row r="56" spans="2:121" x14ac:dyDescent="0.35">
      <c r="B56" t="e" cm="1" vm="1">
        <f t="array" ref="B56">TRANSPOSE(_xlfn._xlws.SORT(_xlfn._xlws.FILTER(chemicals[chemical_applic_level]&amp;" | "&amp;chemicals[chemical_applic_name],chemicals[experiment_ID]=A56)))</f>
        <v>#VALUE!</v>
      </c>
      <c r="DQ56" t="e" cm="1" vm="1">
        <f t="array" ref="DQ56">TRANSPOSE(_xlfn._xlws.SORT(_xlfn._xlws.FILTER(chemicals[chemical_applic_level],chemicals[experiment_ID]=A56)))</f>
        <v>#VALUE!</v>
      </c>
    </row>
    <row r="57" spans="2:121" x14ac:dyDescent="0.35">
      <c r="B57" t="e" cm="1" vm="1">
        <f t="array" ref="B57">TRANSPOSE(_xlfn._xlws.SORT(_xlfn._xlws.FILTER(chemicals[chemical_applic_level]&amp;" | "&amp;chemicals[chemical_applic_name],chemicals[experiment_ID]=A57)))</f>
        <v>#VALUE!</v>
      </c>
      <c r="DQ57" t="e" cm="1" vm="1">
        <f t="array" ref="DQ57">TRANSPOSE(_xlfn._xlws.SORT(_xlfn._xlws.FILTER(chemicals[chemical_applic_level],chemicals[experiment_ID]=A57)))</f>
        <v>#VALUE!</v>
      </c>
    </row>
    <row r="58" spans="2:121" x14ac:dyDescent="0.35">
      <c r="B58" t="e" cm="1" vm="1">
        <f t="array" ref="B58">TRANSPOSE(_xlfn._xlws.SORT(_xlfn._xlws.FILTER(chemicals[chemical_applic_level]&amp;" | "&amp;chemicals[chemical_applic_name],chemicals[experiment_ID]=A58)))</f>
        <v>#VALUE!</v>
      </c>
      <c r="DQ58" t="e" cm="1" vm="1">
        <f t="array" ref="DQ58">TRANSPOSE(_xlfn._xlws.SORT(_xlfn._xlws.FILTER(chemicals[chemical_applic_level],chemicals[experiment_ID]=A58)))</f>
        <v>#VALUE!</v>
      </c>
    </row>
    <row r="59" spans="2:121" x14ac:dyDescent="0.35">
      <c r="B59" t="e" cm="1" vm="1">
        <f t="array" ref="B59">TRANSPOSE(_xlfn._xlws.SORT(_xlfn._xlws.FILTER(chemicals[chemical_applic_level]&amp;" | "&amp;chemicals[chemical_applic_name],chemicals[experiment_ID]=A59)))</f>
        <v>#VALUE!</v>
      </c>
      <c r="DQ59" t="e" cm="1" vm="1">
        <f t="array" ref="DQ59">TRANSPOSE(_xlfn._xlws.SORT(_xlfn._xlws.FILTER(chemicals[chemical_applic_level],chemicals[experiment_ID]=A59)))</f>
        <v>#VALUE!</v>
      </c>
    </row>
    <row r="60" spans="2:121" x14ac:dyDescent="0.35">
      <c r="B60" t="e" cm="1" vm="1">
        <f t="array" ref="B60">TRANSPOSE(_xlfn._xlws.SORT(_xlfn._xlws.FILTER(chemicals[chemical_applic_level]&amp;" | "&amp;chemicals[chemical_applic_name],chemicals[experiment_ID]=A60)))</f>
        <v>#VALUE!</v>
      </c>
      <c r="DQ60" t="e" cm="1" vm="1">
        <f t="array" ref="DQ60">TRANSPOSE(_xlfn._xlws.SORT(_xlfn._xlws.FILTER(chemicals[chemical_applic_level],chemicals[experiment_ID]=A60)))</f>
        <v>#VALUE!</v>
      </c>
    </row>
    <row r="61" spans="2:121" x14ac:dyDescent="0.35">
      <c r="B61" t="e" cm="1" vm="1">
        <f t="array" ref="B61">TRANSPOSE(_xlfn._xlws.SORT(_xlfn._xlws.FILTER(chemicals[chemical_applic_level]&amp;" | "&amp;chemicals[chemical_applic_name],chemicals[experiment_ID]=A61)))</f>
        <v>#VALUE!</v>
      </c>
      <c r="DQ61" t="e" cm="1" vm="1">
        <f t="array" ref="DQ61">TRANSPOSE(_xlfn._xlws.SORT(_xlfn._xlws.FILTER(chemicals[chemical_applic_level],chemicals[experiment_ID]=A61)))</f>
        <v>#VALUE!</v>
      </c>
    </row>
    <row r="62" spans="2:121" x14ac:dyDescent="0.35">
      <c r="B62" t="e" cm="1" vm="1">
        <f t="array" ref="B62">TRANSPOSE(_xlfn._xlws.SORT(_xlfn._xlws.FILTER(chemicals[chemical_applic_level]&amp;" | "&amp;chemicals[chemical_applic_name],chemicals[experiment_ID]=A62)))</f>
        <v>#VALUE!</v>
      </c>
      <c r="DQ62" t="e" cm="1" vm="1">
        <f t="array" ref="DQ62">TRANSPOSE(_xlfn._xlws.SORT(_xlfn._xlws.FILTER(chemicals[chemical_applic_level],chemicals[experiment_ID]=A62)))</f>
        <v>#VALUE!</v>
      </c>
    </row>
    <row r="63" spans="2:121" x14ac:dyDescent="0.35">
      <c r="B63" t="e" cm="1" vm="1">
        <f t="array" ref="B63">TRANSPOSE(_xlfn._xlws.SORT(_xlfn._xlws.FILTER(chemicals[chemical_applic_level]&amp;" | "&amp;chemicals[chemical_applic_name],chemicals[experiment_ID]=A63)))</f>
        <v>#VALUE!</v>
      </c>
      <c r="DQ63" t="e" cm="1" vm="1">
        <f t="array" ref="DQ63">TRANSPOSE(_xlfn._xlws.SORT(_xlfn._xlws.FILTER(chemicals[chemical_applic_level],chemicals[experiment_ID]=A63)))</f>
        <v>#VALUE!</v>
      </c>
    </row>
    <row r="64" spans="2:121" x14ac:dyDescent="0.35">
      <c r="B64" t="e" cm="1" vm="1">
        <f t="array" ref="B64">TRANSPOSE(_xlfn._xlws.SORT(_xlfn._xlws.FILTER(chemicals[chemical_applic_level]&amp;" | "&amp;chemicals[chemical_applic_name],chemicals[experiment_ID]=A64)))</f>
        <v>#VALUE!</v>
      </c>
      <c r="DQ64" t="e" cm="1" vm="1">
        <f t="array" ref="DQ64">TRANSPOSE(_xlfn._xlws.SORT(_xlfn._xlws.FILTER(chemicals[chemical_applic_level],chemicals[experiment_ID]=A64)))</f>
        <v>#VALUE!</v>
      </c>
    </row>
    <row r="65" spans="2:121" x14ac:dyDescent="0.35">
      <c r="B65" t="e" cm="1" vm="1">
        <f t="array" ref="B65">TRANSPOSE(_xlfn._xlws.SORT(_xlfn._xlws.FILTER(chemicals[chemical_applic_level]&amp;" | "&amp;chemicals[chemical_applic_name],chemicals[experiment_ID]=A65)))</f>
        <v>#VALUE!</v>
      </c>
      <c r="DQ65" t="e" cm="1" vm="1">
        <f t="array" ref="DQ65">TRANSPOSE(_xlfn._xlws.SORT(_xlfn._xlws.FILTER(chemicals[chemical_applic_level],chemicals[experiment_ID]=A65)))</f>
        <v>#VALUE!</v>
      </c>
    </row>
    <row r="66" spans="2:121" x14ac:dyDescent="0.35">
      <c r="B66" t="e" cm="1" vm="1">
        <f t="array" ref="B66">TRANSPOSE(_xlfn._xlws.SORT(_xlfn._xlws.FILTER(chemicals[chemical_applic_level]&amp;" | "&amp;chemicals[chemical_applic_name],chemicals[experiment_ID]=A66)))</f>
        <v>#VALUE!</v>
      </c>
      <c r="DQ66" t="e" cm="1" vm="1">
        <f t="array" ref="DQ66">TRANSPOSE(_xlfn._xlws.SORT(_xlfn._xlws.FILTER(chemicals[chemical_applic_level],chemicals[experiment_ID]=A66)))</f>
        <v>#VALUE!</v>
      </c>
    </row>
    <row r="67" spans="2:121" x14ac:dyDescent="0.35">
      <c r="B67" t="e" cm="1" vm="1">
        <f t="array" ref="B67">TRANSPOSE(_xlfn._xlws.SORT(_xlfn._xlws.FILTER(chemicals[chemical_applic_level]&amp;" | "&amp;chemicals[chemical_applic_name],chemicals[experiment_ID]=A67)))</f>
        <v>#VALUE!</v>
      </c>
      <c r="DQ67" t="e" cm="1" vm="1">
        <f t="array" ref="DQ67">TRANSPOSE(_xlfn._xlws.SORT(_xlfn._xlws.FILTER(chemicals[chemical_applic_level],chemicals[experiment_ID]=A67)))</f>
        <v>#VALUE!</v>
      </c>
    </row>
    <row r="68" spans="2:121" x14ac:dyDescent="0.35">
      <c r="B68" t="e" cm="1" vm="1">
        <f t="array" ref="B68">TRANSPOSE(_xlfn._xlws.SORT(_xlfn._xlws.FILTER(chemicals[chemical_applic_level]&amp;" | "&amp;chemicals[chemical_applic_name],chemicals[experiment_ID]=A68)))</f>
        <v>#VALUE!</v>
      </c>
      <c r="DQ68" t="e" cm="1" vm="1">
        <f t="array" ref="DQ68">TRANSPOSE(_xlfn._xlws.SORT(_xlfn._xlws.FILTER(chemicals[chemical_applic_level],chemicals[experiment_ID]=A68)))</f>
        <v>#VALUE!</v>
      </c>
    </row>
    <row r="69" spans="2:121" x14ac:dyDescent="0.35">
      <c r="B69" t="e" cm="1" vm="1">
        <f t="array" ref="B69">TRANSPOSE(_xlfn._xlws.SORT(_xlfn._xlws.FILTER(chemicals[chemical_applic_level]&amp;" | "&amp;chemicals[chemical_applic_name],chemicals[experiment_ID]=A69)))</f>
        <v>#VALUE!</v>
      </c>
      <c r="DQ69" t="e" cm="1" vm="1">
        <f t="array" ref="DQ69">TRANSPOSE(_xlfn._xlws.SORT(_xlfn._xlws.FILTER(chemicals[chemical_applic_level],chemicals[experiment_ID]=A69)))</f>
        <v>#VALUE!</v>
      </c>
    </row>
    <row r="70" spans="2:121" x14ac:dyDescent="0.35">
      <c r="B70" t="e" cm="1" vm="1">
        <f t="array" ref="B70">TRANSPOSE(_xlfn._xlws.SORT(_xlfn._xlws.FILTER(chemicals[chemical_applic_level]&amp;" | "&amp;chemicals[chemical_applic_name],chemicals[experiment_ID]=A70)))</f>
        <v>#VALUE!</v>
      </c>
      <c r="DQ70" t="e" cm="1" vm="1">
        <f t="array" ref="DQ70">TRANSPOSE(_xlfn._xlws.SORT(_xlfn._xlws.FILTER(chemicals[chemical_applic_level],chemicals[experiment_ID]=A70)))</f>
        <v>#VALUE!</v>
      </c>
    </row>
    <row r="71" spans="2:121" x14ac:dyDescent="0.35">
      <c r="B71" t="e" cm="1" vm="1">
        <f t="array" ref="B71">TRANSPOSE(_xlfn._xlws.SORT(_xlfn._xlws.FILTER(chemicals[chemical_applic_level]&amp;" | "&amp;chemicals[chemical_applic_name],chemicals[experiment_ID]=A71)))</f>
        <v>#VALUE!</v>
      </c>
      <c r="DQ71" t="e" cm="1" vm="1">
        <f t="array" ref="DQ71">TRANSPOSE(_xlfn._xlws.SORT(_xlfn._xlws.FILTER(chemicals[chemical_applic_level],chemicals[experiment_ID]=A71)))</f>
        <v>#VALUE!</v>
      </c>
    </row>
    <row r="72" spans="2:121" x14ac:dyDescent="0.35">
      <c r="B72" t="e" cm="1" vm="1">
        <f t="array" ref="B72">TRANSPOSE(_xlfn._xlws.SORT(_xlfn._xlws.FILTER(chemicals[chemical_applic_level]&amp;" | "&amp;chemicals[chemical_applic_name],chemicals[experiment_ID]=A72)))</f>
        <v>#VALUE!</v>
      </c>
      <c r="DQ72" t="e" cm="1" vm="1">
        <f t="array" ref="DQ72">TRANSPOSE(_xlfn._xlws.SORT(_xlfn._xlws.FILTER(chemicals[chemical_applic_level],chemicals[experiment_ID]=A72)))</f>
        <v>#VALUE!</v>
      </c>
    </row>
    <row r="73" spans="2:121" x14ac:dyDescent="0.35">
      <c r="B73" t="e" cm="1" vm="1">
        <f t="array" ref="B73">TRANSPOSE(_xlfn._xlws.SORT(_xlfn._xlws.FILTER(chemicals[chemical_applic_level]&amp;" | "&amp;chemicals[chemical_applic_name],chemicals[experiment_ID]=A73)))</f>
        <v>#VALUE!</v>
      </c>
      <c r="DQ73" t="e" cm="1" vm="1">
        <f t="array" ref="DQ73">TRANSPOSE(_xlfn._xlws.SORT(_xlfn._xlws.FILTER(chemicals[chemical_applic_level],chemicals[experiment_ID]=A73)))</f>
        <v>#VALUE!</v>
      </c>
    </row>
    <row r="74" spans="2:121" x14ac:dyDescent="0.35">
      <c r="B74" t="e" cm="1" vm="1">
        <f t="array" ref="B74">TRANSPOSE(_xlfn._xlws.SORT(_xlfn._xlws.FILTER(chemicals[chemical_applic_level]&amp;" | "&amp;chemicals[chemical_applic_name],chemicals[experiment_ID]=A74)))</f>
        <v>#VALUE!</v>
      </c>
      <c r="DQ74" t="e" cm="1" vm="1">
        <f t="array" ref="DQ74">TRANSPOSE(_xlfn._xlws.SORT(_xlfn._xlws.FILTER(chemicals[chemical_applic_level],chemicals[experiment_ID]=A74)))</f>
        <v>#VALUE!</v>
      </c>
    </row>
    <row r="75" spans="2:121" x14ac:dyDescent="0.35">
      <c r="B75" t="e" cm="1" vm="1">
        <f t="array" ref="B75">TRANSPOSE(_xlfn._xlws.SORT(_xlfn._xlws.FILTER(chemicals[chemical_applic_level]&amp;" | "&amp;chemicals[chemical_applic_name],chemicals[experiment_ID]=A75)))</f>
        <v>#VALUE!</v>
      </c>
      <c r="DQ75" t="e" cm="1" vm="1">
        <f t="array" ref="DQ75">TRANSPOSE(_xlfn._xlws.SORT(_xlfn._xlws.FILTER(chemicals[chemical_applic_level],chemicals[experiment_ID]=A75)))</f>
        <v>#VALUE!</v>
      </c>
    </row>
    <row r="76" spans="2:121" x14ac:dyDescent="0.35">
      <c r="B76" t="e" cm="1" vm="1">
        <f t="array" ref="B76">TRANSPOSE(_xlfn._xlws.SORT(_xlfn._xlws.FILTER(chemicals[chemical_applic_level]&amp;" | "&amp;chemicals[chemical_applic_name],chemicals[experiment_ID]=A76)))</f>
        <v>#VALUE!</v>
      </c>
      <c r="DQ76" t="e" cm="1" vm="1">
        <f t="array" ref="DQ76">TRANSPOSE(_xlfn._xlws.SORT(_xlfn._xlws.FILTER(chemicals[chemical_applic_level],chemicals[experiment_ID]=A76)))</f>
        <v>#VALUE!</v>
      </c>
    </row>
    <row r="77" spans="2:121" x14ac:dyDescent="0.35">
      <c r="B77" t="e" cm="1" vm="1">
        <f t="array" ref="B77">TRANSPOSE(_xlfn._xlws.SORT(_xlfn._xlws.FILTER(chemicals[chemical_applic_level]&amp;" | "&amp;chemicals[chemical_applic_name],chemicals[experiment_ID]=A77)))</f>
        <v>#VALUE!</v>
      </c>
      <c r="DQ77" t="e" cm="1" vm="1">
        <f t="array" ref="DQ77">TRANSPOSE(_xlfn._xlws.SORT(_xlfn._xlws.FILTER(chemicals[chemical_applic_level],chemicals[experiment_ID]=A77)))</f>
        <v>#VALUE!</v>
      </c>
    </row>
    <row r="78" spans="2:121" x14ac:dyDescent="0.35">
      <c r="B78" t="e" cm="1" vm="1">
        <f t="array" ref="B78">TRANSPOSE(_xlfn._xlws.SORT(_xlfn._xlws.FILTER(chemicals[chemical_applic_level]&amp;" | "&amp;chemicals[chemical_applic_name],chemicals[experiment_ID]=A78)))</f>
        <v>#VALUE!</v>
      </c>
      <c r="DQ78" t="e" cm="1" vm="1">
        <f t="array" ref="DQ78">TRANSPOSE(_xlfn._xlws.SORT(_xlfn._xlws.FILTER(chemicals[chemical_applic_level],chemicals[experiment_ID]=A78)))</f>
        <v>#VALUE!</v>
      </c>
    </row>
    <row r="79" spans="2:121" x14ac:dyDescent="0.35">
      <c r="B79" t="e" cm="1" vm="1">
        <f t="array" ref="B79">TRANSPOSE(_xlfn._xlws.SORT(_xlfn._xlws.FILTER(chemicals[chemical_applic_level]&amp;" | "&amp;chemicals[chemical_applic_name],chemicals[experiment_ID]=A79)))</f>
        <v>#VALUE!</v>
      </c>
      <c r="DQ79" t="e" cm="1" vm="1">
        <f t="array" ref="DQ79">TRANSPOSE(_xlfn._xlws.SORT(_xlfn._xlws.FILTER(chemicals[chemical_applic_level],chemicals[experiment_ID]=A79)))</f>
        <v>#VALUE!</v>
      </c>
    </row>
    <row r="80" spans="2:121" x14ac:dyDescent="0.35">
      <c r="B80" t="e" cm="1" vm="1">
        <f t="array" ref="B80">TRANSPOSE(_xlfn._xlws.SORT(_xlfn._xlws.FILTER(chemicals[chemical_applic_level]&amp;" | "&amp;chemicals[chemical_applic_name],chemicals[experiment_ID]=A80)))</f>
        <v>#VALUE!</v>
      </c>
      <c r="DQ80" t="e" cm="1" vm="1">
        <f t="array" ref="DQ80">TRANSPOSE(_xlfn._xlws.SORT(_xlfn._xlws.FILTER(chemicals[chemical_applic_level],chemicals[experiment_ID]=A80)))</f>
        <v>#VALUE!</v>
      </c>
    </row>
    <row r="81" spans="2:121" x14ac:dyDescent="0.35">
      <c r="B81" t="e" cm="1" vm="1">
        <f t="array" ref="B81">TRANSPOSE(_xlfn._xlws.SORT(_xlfn._xlws.FILTER(chemicals[chemical_applic_level]&amp;" | "&amp;chemicals[chemical_applic_name],chemicals[experiment_ID]=A81)))</f>
        <v>#VALUE!</v>
      </c>
      <c r="DQ81" t="e" cm="1" vm="1">
        <f t="array" ref="DQ81">TRANSPOSE(_xlfn._xlws.SORT(_xlfn._xlws.FILTER(chemicals[chemical_applic_level],chemicals[experiment_ID]=A81)))</f>
        <v>#VALUE!</v>
      </c>
    </row>
    <row r="82" spans="2:121" x14ac:dyDescent="0.35">
      <c r="B82" t="e" cm="1" vm="1">
        <f t="array" ref="B82">TRANSPOSE(_xlfn._xlws.SORT(_xlfn._xlws.FILTER(chemicals[chemical_applic_level]&amp;" | "&amp;chemicals[chemical_applic_name],chemicals[experiment_ID]=A82)))</f>
        <v>#VALUE!</v>
      </c>
      <c r="DQ82" t="e" cm="1" vm="1">
        <f t="array" ref="DQ82">TRANSPOSE(_xlfn._xlws.SORT(_xlfn._xlws.FILTER(chemicals[chemical_applic_level],chemicals[experiment_ID]=A82)))</f>
        <v>#VALUE!</v>
      </c>
    </row>
    <row r="83" spans="2:121" x14ac:dyDescent="0.35">
      <c r="B83" t="e" cm="1" vm="1">
        <f t="array" ref="B83">TRANSPOSE(_xlfn._xlws.SORT(_xlfn._xlws.FILTER(chemicals[chemical_applic_level]&amp;" | "&amp;chemicals[chemical_applic_name],chemicals[experiment_ID]=A83)))</f>
        <v>#VALUE!</v>
      </c>
      <c r="DQ83" t="e" cm="1" vm="1">
        <f t="array" ref="DQ83">TRANSPOSE(_xlfn._xlws.SORT(_xlfn._xlws.FILTER(chemicals[chemical_applic_level],chemicals[experiment_ID]=A83)))</f>
        <v>#VALUE!</v>
      </c>
    </row>
    <row r="84" spans="2:121" x14ac:dyDescent="0.35">
      <c r="B84" t="e" cm="1" vm="1">
        <f t="array" ref="B84">TRANSPOSE(_xlfn._xlws.SORT(_xlfn._xlws.FILTER(chemicals[chemical_applic_level]&amp;" | "&amp;chemicals[chemical_applic_name],chemicals[experiment_ID]=A84)))</f>
        <v>#VALUE!</v>
      </c>
      <c r="DQ84" t="e" cm="1" vm="1">
        <f t="array" ref="DQ84">TRANSPOSE(_xlfn._xlws.SORT(_xlfn._xlws.FILTER(chemicals[chemical_applic_level],chemicals[experiment_ID]=A84)))</f>
        <v>#VALUE!</v>
      </c>
    </row>
    <row r="85" spans="2:121" x14ac:dyDescent="0.35">
      <c r="B85" t="e" cm="1" vm="1">
        <f t="array" ref="B85">TRANSPOSE(_xlfn._xlws.SORT(_xlfn._xlws.FILTER(chemicals[chemical_applic_level]&amp;" | "&amp;chemicals[chemical_applic_name],chemicals[experiment_ID]=A85)))</f>
        <v>#VALUE!</v>
      </c>
      <c r="DQ85" t="e" cm="1" vm="1">
        <f t="array" ref="DQ85">TRANSPOSE(_xlfn._xlws.SORT(_xlfn._xlws.FILTER(chemicals[chemical_applic_level],chemicals[experiment_ID]=A85)))</f>
        <v>#VALUE!</v>
      </c>
    </row>
    <row r="86" spans="2:121" x14ac:dyDescent="0.35">
      <c r="B86" t="e" cm="1" vm="1">
        <f t="array" ref="B86">TRANSPOSE(_xlfn._xlws.SORT(_xlfn._xlws.FILTER(chemicals[chemical_applic_level]&amp;" | "&amp;chemicals[chemical_applic_name],chemicals[experiment_ID]=A86)))</f>
        <v>#VALUE!</v>
      </c>
      <c r="DQ86" t="e" cm="1" vm="1">
        <f t="array" ref="DQ86">TRANSPOSE(_xlfn._xlws.SORT(_xlfn._xlws.FILTER(chemicals[chemical_applic_level],chemicals[experiment_ID]=A86)))</f>
        <v>#VALUE!</v>
      </c>
    </row>
    <row r="87" spans="2:121" x14ac:dyDescent="0.35">
      <c r="B87" t="e" cm="1" vm="1">
        <f t="array" ref="B87">TRANSPOSE(_xlfn._xlws.SORT(_xlfn._xlws.FILTER(chemicals[chemical_applic_level]&amp;" | "&amp;chemicals[chemical_applic_name],chemicals[experiment_ID]=A87)))</f>
        <v>#VALUE!</v>
      </c>
      <c r="DQ87" t="e" cm="1" vm="1">
        <f t="array" ref="DQ87">TRANSPOSE(_xlfn._xlws.SORT(_xlfn._xlws.FILTER(chemicals[chemical_applic_level],chemicals[experiment_ID]=A87)))</f>
        <v>#VALUE!</v>
      </c>
    </row>
    <row r="88" spans="2:121" x14ac:dyDescent="0.35">
      <c r="B88" t="e" cm="1" vm="1">
        <f t="array" ref="B88">TRANSPOSE(_xlfn._xlws.SORT(_xlfn._xlws.FILTER(chemicals[chemical_applic_level]&amp;" | "&amp;chemicals[chemical_applic_name],chemicals[experiment_ID]=A88)))</f>
        <v>#VALUE!</v>
      </c>
      <c r="DQ88" t="e" cm="1" vm="1">
        <f t="array" ref="DQ88">TRANSPOSE(_xlfn._xlws.SORT(_xlfn._xlws.FILTER(chemicals[chemical_applic_level],chemicals[experiment_ID]=A88)))</f>
        <v>#VALUE!</v>
      </c>
    </row>
    <row r="89" spans="2:121" x14ac:dyDescent="0.35">
      <c r="B89" t="e" cm="1" vm="1">
        <f t="array" ref="B89">TRANSPOSE(_xlfn._xlws.SORT(_xlfn._xlws.FILTER(chemicals[chemical_applic_level]&amp;" | "&amp;chemicals[chemical_applic_name],chemicals[experiment_ID]=A89)))</f>
        <v>#VALUE!</v>
      </c>
      <c r="DQ89" t="e" cm="1" vm="1">
        <f t="array" ref="DQ89">TRANSPOSE(_xlfn._xlws.SORT(_xlfn._xlws.FILTER(chemicals[chemical_applic_level],chemicals[experiment_ID]=A89)))</f>
        <v>#VALUE!</v>
      </c>
    </row>
    <row r="90" spans="2:121" x14ac:dyDescent="0.35">
      <c r="B90" t="e" cm="1" vm="1">
        <f t="array" ref="B90">TRANSPOSE(_xlfn._xlws.SORT(_xlfn._xlws.FILTER(chemicals[chemical_applic_level]&amp;" | "&amp;chemicals[chemical_applic_name],chemicals[experiment_ID]=A90)))</f>
        <v>#VALUE!</v>
      </c>
      <c r="DQ90" t="e" cm="1" vm="1">
        <f t="array" ref="DQ90">TRANSPOSE(_xlfn._xlws.SORT(_xlfn._xlws.FILTER(chemicals[chemical_applic_level],chemicals[experiment_ID]=A90)))</f>
        <v>#VALUE!</v>
      </c>
    </row>
    <row r="91" spans="2:121" x14ac:dyDescent="0.35">
      <c r="B91" t="e" cm="1" vm="1">
        <f t="array" ref="B91">TRANSPOSE(_xlfn._xlws.SORT(_xlfn._xlws.FILTER(chemicals[chemical_applic_level]&amp;" | "&amp;chemicals[chemical_applic_name],chemicals[experiment_ID]=A91)))</f>
        <v>#VALUE!</v>
      </c>
      <c r="DQ91" t="e" cm="1" vm="1">
        <f t="array" ref="DQ91">TRANSPOSE(_xlfn._xlws.SORT(_xlfn._xlws.FILTER(chemicals[chemical_applic_level],chemicals[experiment_ID]=A91)))</f>
        <v>#VALUE!</v>
      </c>
    </row>
    <row r="92" spans="2:121" x14ac:dyDescent="0.35">
      <c r="B92" t="e" cm="1" vm="1">
        <f t="array" ref="B92">TRANSPOSE(_xlfn._xlws.SORT(_xlfn._xlws.FILTER(chemicals[chemical_applic_level]&amp;" | "&amp;chemicals[chemical_applic_name],chemicals[experiment_ID]=A92)))</f>
        <v>#VALUE!</v>
      </c>
      <c r="DQ92" t="e" cm="1" vm="1">
        <f t="array" ref="DQ92">TRANSPOSE(_xlfn._xlws.SORT(_xlfn._xlws.FILTER(chemicals[chemical_applic_level],chemicals[experiment_ID]=A92)))</f>
        <v>#VALUE!</v>
      </c>
    </row>
    <row r="93" spans="2:121" x14ac:dyDescent="0.35">
      <c r="B93" t="e" cm="1" vm="1">
        <f t="array" ref="B93">TRANSPOSE(_xlfn._xlws.SORT(_xlfn._xlws.FILTER(chemicals[chemical_applic_level]&amp;" | "&amp;chemicals[chemical_applic_name],chemicals[experiment_ID]=A93)))</f>
        <v>#VALUE!</v>
      </c>
      <c r="DQ93" t="e" cm="1" vm="1">
        <f t="array" ref="DQ93">TRANSPOSE(_xlfn._xlws.SORT(_xlfn._xlws.FILTER(chemicals[chemical_applic_level],chemicals[experiment_ID]=A93)))</f>
        <v>#VALUE!</v>
      </c>
    </row>
    <row r="94" spans="2:121" x14ac:dyDescent="0.35">
      <c r="B94" t="e" cm="1" vm="1">
        <f t="array" ref="B94">TRANSPOSE(_xlfn._xlws.SORT(_xlfn._xlws.FILTER(chemicals[chemical_applic_level]&amp;" | "&amp;chemicals[chemical_applic_name],chemicals[experiment_ID]=A94)))</f>
        <v>#VALUE!</v>
      </c>
      <c r="DQ94" t="e" cm="1" vm="1">
        <f t="array" ref="DQ94">TRANSPOSE(_xlfn._xlws.SORT(_xlfn._xlws.FILTER(chemicals[chemical_applic_level],chemicals[experiment_ID]=A94)))</f>
        <v>#VALUE!</v>
      </c>
    </row>
    <row r="95" spans="2:121" x14ac:dyDescent="0.35">
      <c r="B95" t="e" cm="1" vm="1">
        <f t="array" ref="B95">TRANSPOSE(_xlfn._xlws.SORT(_xlfn._xlws.FILTER(chemicals[chemical_applic_level]&amp;" | "&amp;chemicals[chemical_applic_name],chemicals[experiment_ID]=A95)))</f>
        <v>#VALUE!</v>
      </c>
      <c r="DQ95" t="e" cm="1" vm="1">
        <f t="array" ref="DQ95">TRANSPOSE(_xlfn._xlws.SORT(_xlfn._xlws.FILTER(chemicals[chemical_applic_level],chemicals[experiment_ID]=A95)))</f>
        <v>#VALUE!</v>
      </c>
    </row>
    <row r="96" spans="2:121" x14ac:dyDescent="0.35">
      <c r="B96" t="e" cm="1" vm="1">
        <f t="array" ref="B96">TRANSPOSE(_xlfn._xlws.SORT(_xlfn._xlws.FILTER(chemicals[chemical_applic_level]&amp;" | "&amp;chemicals[chemical_applic_name],chemicals[experiment_ID]=A96)))</f>
        <v>#VALUE!</v>
      </c>
      <c r="DQ96" t="e" cm="1" vm="1">
        <f t="array" ref="DQ96">TRANSPOSE(_xlfn._xlws.SORT(_xlfn._xlws.FILTER(chemicals[chemical_applic_level],chemicals[experiment_ID]=A96)))</f>
        <v>#VALUE!</v>
      </c>
    </row>
    <row r="97" spans="2:121" x14ac:dyDescent="0.35">
      <c r="B97" t="e" cm="1" vm="1">
        <f t="array" ref="B97">TRANSPOSE(_xlfn._xlws.SORT(_xlfn._xlws.FILTER(chemicals[chemical_applic_level]&amp;" | "&amp;chemicals[chemical_applic_name],chemicals[experiment_ID]=A97)))</f>
        <v>#VALUE!</v>
      </c>
      <c r="DQ97" t="e" cm="1" vm="1">
        <f t="array" ref="DQ97">TRANSPOSE(_xlfn._xlws.SORT(_xlfn._xlws.FILTER(chemicals[chemical_applic_level],chemicals[experiment_ID]=A97)))</f>
        <v>#VALUE!</v>
      </c>
    </row>
    <row r="98" spans="2:121" x14ac:dyDescent="0.35">
      <c r="B98" t="e" cm="1" vm="1">
        <f t="array" ref="B98">TRANSPOSE(_xlfn._xlws.SORT(_xlfn._xlws.FILTER(chemicals[chemical_applic_level]&amp;" | "&amp;chemicals[chemical_applic_name],chemicals[experiment_ID]=A98)))</f>
        <v>#VALUE!</v>
      </c>
      <c r="DQ98" t="e" cm="1" vm="1">
        <f t="array" ref="DQ98">TRANSPOSE(_xlfn._xlws.SORT(_xlfn._xlws.FILTER(chemicals[chemical_applic_level],chemicals[experiment_ID]=A98)))</f>
        <v>#VALUE!</v>
      </c>
    </row>
    <row r="99" spans="2:121" x14ac:dyDescent="0.35">
      <c r="B99" t="e" cm="1" vm="1">
        <f t="array" ref="B99">TRANSPOSE(_xlfn._xlws.SORT(_xlfn._xlws.FILTER(chemicals[chemical_applic_level]&amp;" | "&amp;chemicals[chemical_applic_name],chemicals[experiment_ID]=A99)))</f>
        <v>#VALUE!</v>
      </c>
      <c r="DQ99" t="e" cm="1" vm="1">
        <f t="array" ref="DQ99">TRANSPOSE(_xlfn._xlws.SORT(_xlfn._xlws.FILTER(chemicals[chemical_applic_level],chemicals[experiment_ID]=A99)))</f>
        <v>#VALUE!</v>
      </c>
    </row>
    <row r="100" spans="2:121" x14ac:dyDescent="0.35">
      <c r="B100" t="e" cm="1" vm="1">
        <f t="array" ref="B100">TRANSPOSE(_xlfn._xlws.SORT(_xlfn._xlws.FILTER(chemicals[chemical_applic_level]&amp;" | "&amp;chemicals[chemical_applic_name],chemicals[experiment_ID]=A100)))</f>
        <v>#VALUE!</v>
      </c>
      <c r="DQ100" t="e" cm="1" vm="1">
        <f t="array" ref="DQ100">TRANSPOSE(_xlfn._xlws.SORT(_xlfn._xlws.FILTER(chemicals[chemical_applic_level],chemicals[experiment_ID]=A100)))</f>
        <v>#VALUE!</v>
      </c>
    </row>
    <row r="101" spans="2:121" x14ac:dyDescent="0.35">
      <c r="B101" t="e" cm="1" vm="1">
        <f t="array" ref="B101">TRANSPOSE(_xlfn._xlws.SORT(_xlfn._xlws.FILTER(chemicals[chemical_applic_level]&amp;" | "&amp;chemicals[chemical_applic_name],chemicals[experiment_ID]=A101)))</f>
        <v>#VALUE!</v>
      </c>
      <c r="DQ101" t="e" cm="1" vm="1">
        <f t="array" ref="DQ101">TRANSPOSE(_xlfn._xlws.SORT(_xlfn._xlws.FILTER(chemicals[chemical_applic_level],chemicals[experiment_ID]=A101)))</f>
        <v>#VALUE!</v>
      </c>
    </row>
    <row r="102" spans="2:121" x14ac:dyDescent="0.35">
      <c r="B102" t="e" cm="1" vm="1">
        <f t="array" ref="B102">TRANSPOSE(_xlfn._xlws.SORT(_xlfn._xlws.FILTER(chemicals[chemical_applic_level]&amp;" | "&amp;chemicals[chemical_applic_name],chemicals[experiment_ID]=A102)))</f>
        <v>#VALUE!</v>
      </c>
      <c r="DQ102" t="e" cm="1" vm="1">
        <f t="array" ref="DQ102">TRANSPOSE(_xlfn._xlws.SORT(_xlfn._xlws.FILTER(chemicals[chemical_applic_level],chemicals[experiment_ID]=A102)))</f>
        <v>#VALUE!</v>
      </c>
    </row>
    <row r="103" spans="2:121" x14ac:dyDescent="0.35">
      <c r="B103" t="e" cm="1" vm="1">
        <f t="array" ref="B103">TRANSPOSE(_xlfn._xlws.SORT(_xlfn._xlws.FILTER(chemicals[chemical_applic_level]&amp;" | "&amp;chemicals[chemical_applic_name],chemicals[experiment_ID]=A103)))</f>
        <v>#VALUE!</v>
      </c>
      <c r="DQ103" t="e" cm="1" vm="1">
        <f t="array" ref="DQ103">TRANSPOSE(_xlfn._xlws.SORT(_xlfn._xlws.FILTER(chemicals[chemical_applic_level],chemicals[experiment_ID]=A103)))</f>
        <v>#VALUE!</v>
      </c>
    </row>
    <row r="104" spans="2:121" x14ac:dyDescent="0.35">
      <c r="B104" t="e" cm="1" vm="1">
        <f t="array" ref="B104">TRANSPOSE(_xlfn._xlws.SORT(_xlfn._xlws.FILTER(chemicals[chemical_applic_level]&amp;" | "&amp;chemicals[chemical_applic_name],chemicals[experiment_ID]=A104)))</f>
        <v>#VALUE!</v>
      </c>
      <c r="DQ104" t="e" cm="1" vm="1">
        <f t="array" ref="DQ104">TRANSPOSE(_xlfn._xlws.SORT(_xlfn._xlws.FILTER(chemicals[chemical_applic_level],chemicals[experiment_ID]=A104)))</f>
        <v>#VALUE!</v>
      </c>
    </row>
    <row r="105" spans="2:121" x14ac:dyDescent="0.35">
      <c r="B105" t="e" cm="1" vm="1">
        <f t="array" ref="B105">TRANSPOSE(_xlfn._xlws.SORT(_xlfn._xlws.FILTER(chemicals[chemical_applic_level]&amp;" | "&amp;chemicals[chemical_applic_name],chemicals[experiment_ID]=A105)))</f>
        <v>#VALUE!</v>
      </c>
      <c r="DQ105" t="e" cm="1" vm="1">
        <f t="array" ref="DQ105">TRANSPOSE(_xlfn._xlws.SORT(_xlfn._xlws.FILTER(chemicals[chemical_applic_level],chemicals[experiment_ID]=A105)))</f>
        <v>#VALUE!</v>
      </c>
    </row>
    <row r="106" spans="2:121" x14ac:dyDescent="0.35">
      <c r="B106" t="e" cm="1" vm="1">
        <f t="array" ref="B106">TRANSPOSE(_xlfn._xlws.SORT(_xlfn._xlws.FILTER(chemicals[chemical_applic_level]&amp;" | "&amp;chemicals[chemical_applic_name],chemicals[experiment_ID]=A106)))</f>
        <v>#VALUE!</v>
      </c>
      <c r="DQ106" t="e" cm="1" vm="1">
        <f t="array" ref="DQ106">TRANSPOSE(_xlfn._xlws.SORT(_xlfn._xlws.FILTER(chemicals[chemical_applic_level],chemicals[experiment_ID]=A106)))</f>
        <v>#VALUE!</v>
      </c>
    </row>
    <row r="107" spans="2:121" x14ac:dyDescent="0.35">
      <c r="B107" t="e" cm="1" vm="1">
        <f t="array" ref="B107">TRANSPOSE(_xlfn._xlws.SORT(_xlfn._xlws.FILTER(chemicals[chemical_applic_level]&amp;" | "&amp;chemicals[chemical_applic_name],chemicals[experiment_ID]=A107)))</f>
        <v>#VALUE!</v>
      </c>
      <c r="DQ107" t="e" cm="1" vm="1">
        <f t="array" ref="DQ107">TRANSPOSE(_xlfn._xlws.SORT(_xlfn._xlws.FILTER(chemicals[chemical_applic_level],chemicals[experiment_ID]=A107)))</f>
        <v>#VALUE!</v>
      </c>
    </row>
    <row r="108" spans="2:121" x14ac:dyDescent="0.35">
      <c r="B108" t="e" cm="1" vm="1">
        <f t="array" ref="B108">TRANSPOSE(_xlfn._xlws.SORT(_xlfn._xlws.FILTER(chemicals[chemical_applic_level]&amp;" | "&amp;chemicals[chemical_applic_name],chemicals[experiment_ID]=A108)))</f>
        <v>#VALUE!</v>
      </c>
      <c r="DQ108" t="e" cm="1" vm="1">
        <f t="array" ref="DQ108">TRANSPOSE(_xlfn._xlws.SORT(_xlfn._xlws.FILTER(chemicals[chemical_applic_level],chemicals[experiment_ID]=A108)))</f>
        <v>#VALUE!</v>
      </c>
    </row>
    <row r="109" spans="2:121" x14ac:dyDescent="0.35">
      <c r="B109" t="e" cm="1" vm="1">
        <f t="array" ref="B109">TRANSPOSE(_xlfn._xlws.SORT(_xlfn._xlws.FILTER(chemicals[chemical_applic_level]&amp;" | "&amp;chemicals[chemical_applic_name],chemicals[experiment_ID]=A109)))</f>
        <v>#VALUE!</v>
      </c>
      <c r="DQ109" t="e" cm="1" vm="1">
        <f t="array" ref="DQ109">TRANSPOSE(_xlfn._xlws.SORT(_xlfn._xlws.FILTER(chemicals[chemical_applic_level],chemicals[experiment_ID]=A109)))</f>
        <v>#VALUE!</v>
      </c>
    </row>
    <row r="110" spans="2:121" x14ac:dyDescent="0.35">
      <c r="B110" t="e" cm="1" vm="1">
        <f t="array" ref="B110">TRANSPOSE(_xlfn._xlws.SORT(_xlfn._xlws.FILTER(chemicals[chemical_applic_level]&amp;" | "&amp;chemicals[chemical_applic_name],chemicals[experiment_ID]=A110)))</f>
        <v>#VALUE!</v>
      </c>
      <c r="DQ110" t="e" cm="1" vm="1">
        <f t="array" ref="DQ110">TRANSPOSE(_xlfn._xlws.SORT(_xlfn._xlws.FILTER(chemicals[chemical_applic_level],chemicals[experiment_ID]=A110)))</f>
        <v>#VALUE!</v>
      </c>
    </row>
    <row r="111" spans="2:121" x14ac:dyDescent="0.35">
      <c r="B111" t="e" cm="1" vm="1">
        <f t="array" ref="B111">TRANSPOSE(_xlfn._xlws.SORT(_xlfn._xlws.FILTER(chemicals[chemical_applic_level]&amp;" | "&amp;chemicals[chemical_applic_name],chemicals[experiment_ID]=A111)))</f>
        <v>#VALUE!</v>
      </c>
      <c r="DQ111" t="e" cm="1" vm="1">
        <f t="array" ref="DQ111">TRANSPOSE(_xlfn._xlws.SORT(_xlfn._xlws.FILTER(chemicals[chemical_applic_level],chemicals[experiment_ID]=A111)))</f>
        <v>#VALUE!</v>
      </c>
    </row>
    <row r="112" spans="2:121" x14ac:dyDescent="0.35">
      <c r="B112" t="e" cm="1" vm="1">
        <f t="array" ref="B112">TRANSPOSE(_xlfn._xlws.SORT(_xlfn._xlws.FILTER(chemicals[chemical_applic_level]&amp;" | "&amp;chemicals[chemical_applic_name],chemicals[experiment_ID]=A112)))</f>
        <v>#VALUE!</v>
      </c>
      <c r="DQ112" t="e" cm="1" vm="1">
        <f t="array" ref="DQ112">TRANSPOSE(_xlfn._xlws.SORT(_xlfn._xlws.FILTER(chemicals[chemical_applic_level],chemicals[experiment_ID]=A112)))</f>
        <v>#VALUE!</v>
      </c>
    </row>
    <row r="113" spans="2:121" x14ac:dyDescent="0.35">
      <c r="B113" t="e" cm="1" vm="1">
        <f t="array" ref="B113">TRANSPOSE(_xlfn._xlws.SORT(_xlfn._xlws.FILTER(chemicals[chemical_applic_level]&amp;" | "&amp;chemicals[chemical_applic_name],chemicals[experiment_ID]=A113)))</f>
        <v>#VALUE!</v>
      </c>
      <c r="DQ113" t="e" cm="1" vm="1">
        <f t="array" ref="DQ113">TRANSPOSE(_xlfn._xlws.SORT(_xlfn._xlws.FILTER(chemicals[chemical_applic_level],chemicals[experiment_ID]=A113)))</f>
        <v>#VALUE!</v>
      </c>
    </row>
    <row r="114" spans="2:121" x14ac:dyDescent="0.35">
      <c r="B114" t="e" cm="1" vm="1">
        <f t="array" ref="B114">TRANSPOSE(_xlfn._xlws.SORT(_xlfn._xlws.FILTER(chemicals[chemical_applic_level]&amp;" | "&amp;chemicals[chemical_applic_name],chemicals[experiment_ID]=A114)))</f>
        <v>#VALUE!</v>
      </c>
      <c r="DQ114" t="e" cm="1" vm="1">
        <f t="array" ref="DQ114">TRANSPOSE(_xlfn._xlws.SORT(_xlfn._xlws.FILTER(chemicals[chemical_applic_level],chemicals[experiment_ID]=A114)))</f>
        <v>#VALUE!</v>
      </c>
    </row>
    <row r="115" spans="2:121" x14ac:dyDescent="0.35">
      <c r="B115" t="e" cm="1" vm="1">
        <f t="array" ref="B115">TRANSPOSE(_xlfn._xlws.SORT(_xlfn._xlws.FILTER(chemicals[chemical_applic_level]&amp;" | "&amp;chemicals[chemical_applic_name],chemicals[experiment_ID]=A115)))</f>
        <v>#VALUE!</v>
      </c>
      <c r="DQ115" t="e" cm="1" vm="1">
        <f t="array" ref="DQ115">TRANSPOSE(_xlfn._xlws.SORT(_xlfn._xlws.FILTER(chemicals[chemical_applic_level],chemicals[experiment_ID]=A115)))</f>
        <v>#VALUE!</v>
      </c>
    </row>
    <row r="116" spans="2:121" x14ac:dyDescent="0.35">
      <c r="B116" t="e" cm="1" vm="1">
        <f t="array" ref="B116">TRANSPOSE(_xlfn._xlws.SORT(_xlfn._xlws.FILTER(chemicals[chemical_applic_level]&amp;" | "&amp;chemicals[chemical_applic_name],chemicals[experiment_ID]=A116)))</f>
        <v>#VALUE!</v>
      </c>
      <c r="DQ116" t="e" cm="1" vm="1">
        <f t="array" ref="DQ116">TRANSPOSE(_xlfn._xlws.SORT(_xlfn._xlws.FILTER(chemicals[chemical_applic_level],chemicals[experiment_ID]=A116)))</f>
        <v>#VALUE!</v>
      </c>
    </row>
    <row r="117" spans="2:121" x14ac:dyDescent="0.35">
      <c r="B117" t="e" cm="1" vm="1">
        <f t="array" ref="B117">TRANSPOSE(_xlfn._xlws.SORT(_xlfn._xlws.FILTER(chemicals[chemical_applic_level]&amp;" | "&amp;chemicals[chemical_applic_name],chemicals[experiment_ID]=A117)))</f>
        <v>#VALUE!</v>
      </c>
      <c r="DQ117" t="e" cm="1" vm="1">
        <f t="array" ref="DQ117">TRANSPOSE(_xlfn._xlws.SORT(_xlfn._xlws.FILTER(chemicals[chemical_applic_level],chemicals[experiment_ID]=A117)))</f>
        <v>#VALUE!</v>
      </c>
    </row>
    <row r="118" spans="2:121" x14ac:dyDescent="0.35">
      <c r="B118" t="e" cm="1" vm="1">
        <f t="array" ref="B118">TRANSPOSE(_xlfn._xlws.SORT(_xlfn._xlws.FILTER(chemicals[chemical_applic_level]&amp;" | "&amp;chemicals[chemical_applic_name],chemicals[experiment_ID]=A118)))</f>
        <v>#VALUE!</v>
      </c>
      <c r="DQ118" t="e" cm="1" vm="1">
        <f t="array" ref="DQ118">TRANSPOSE(_xlfn._xlws.SORT(_xlfn._xlws.FILTER(chemicals[chemical_applic_level],chemicals[experiment_ID]=A118)))</f>
        <v>#VALUE!</v>
      </c>
    </row>
    <row r="119" spans="2:121" x14ac:dyDescent="0.35">
      <c r="B119" t="e" cm="1" vm="1">
        <f t="array" ref="B119">TRANSPOSE(_xlfn._xlws.SORT(_xlfn._xlws.FILTER(chemicals[chemical_applic_level]&amp;" | "&amp;chemicals[chemical_applic_name],chemicals[experiment_ID]=A119)))</f>
        <v>#VALUE!</v>
      </c>
      <c r="DQ119" t="e" cm="1" vm="1">
        <f t="array" ref="DQ119">TRANSPOSE(_xlfn._xlws.SORT(_xlfn._xlws.FILTER(chemicals[chemical_applic_level],chemicals[experiment_ID]=A119)))</f>
        <v>#VALUE!</v>
      </c>
    </row>
    <row r="120" spans="2:121" x14ac:dyDescent="0.35">
      <c r="B120" t="e" cm="1" vm="1">
        <f t="array" ref="B120">TRANSPOSE(_xlfn._xlws.SORT(_xlfn._xlws.FILTER(chemicals[chemical_applic_level]&amp;" | "&amp;chemicals[chemical_applic_name],chemicals[experiment_ID]=A120)))</f>
        <v>#VALUE!</v>
      </c>
      <c r="DQ120" t="e" cm="1" vm="1">
        <f t="array" ref="DQ120">TRANSPOSE(_xlfn._xlws.SORT(_xlfn._xlws.FILTER(chemicals[chemical_applic_level],chemicals[experiment_ID]=A120)))</f>
        <v>#VALUE!</v>
      </c>
    </row>
    <row r="121" spans="2:121" x14ac:dyDescent="0.35">
      <c r="B121" t="e" cm="1" vm="1">
        <f t="array" ref="B121">TRANSPOSE(_xlfn._xlws.SORT(_xlfn._xlws.FILTER(chemicals[chemical_applic_level]&amp;" | "&amp;chemicals[chemical_applic_name],chemicals[experiment_ID]=A121)))</f>
        <v>#VALUE!</v>
      </c>
      <c r="DQ121" t="e" cm="1" vm="1">
        <f t="array" ref="DQ121">TRANSPOSE(_xlfn._xlws.SORT(_xlfn._xlws.FILTER(chemicals[chemical_applic_level],chemicals[experiment_ID]=A121)))</f>
        <v>#VALUE!</v>
      </c>
    </row>
    <row r="122" spans="2:121" x14ac:dyDescent="0.35">
      <c r="B122" t="e" cm="1" vm="1">
        <f t="array" ref="B122">TRANSPOSE(_xlfn._xlws.SORT(_xlfn._xlws.FILTER(chemicals[chemical_applic_level]&amp;" | "&amp;chemicals[chemical_applic_name],chemicals[experiment_ID]=A122)))</f>
        <v>#VALUE!</v>
      </c>
      <c r="DQ122" t="e" cm="1" vm="1">
        <f t="array" ref="DQ122">TRANSPOSE(_xlfn._xlws.SORT(_xlfn._xlws.FILTER(chemicals[chemical_applic_level],chemicals[experiment_ID]=A122)))</f>
        <v>#VALUE!</v>
      </c>
    </row>
    <row r="123" spans="2:121" x14ac:dyDescent="0.35">
      <c r="B123" t="e" cm="1" vm="1">
        <f t="array" ref="B123">TRANSPOSE(_xlfn._xlws.SORT(_xlfn._xlws.FILTER(chemicals[chemical_applic_level]&amp;" | "&amp;chemicals[chemical_applic_name],chemicals[experiment_ID]=A123)))</f>
        <v>#VALUE!</v>
      </c>
      <c r="DQ123" t="e" cm="1" vm="1">
        <f t="array" ref="DQ123">TRANSPOSE(_xlfn._xlws.SORT(_xlfn._xlws.FILTER(chemicals[chemical_applic_level],chemicals[experiment_ID]=A123)))</f>
        <v>#VALUE!</v>
      </c>
    </row>
    <row r="124" spans="2:121" x14ac:dyDescent="0.35">
      <c r="B124" t="e" cm="1" vm="1">
        <f t="array" ref="B124">TRANSPOSE(_xlfn._xlws.SORT(_xlfn._xlws.FILTER(chemicals[chemical_applic_level]&amp;" | "&amp;chemicals[chemical_applic_name],chemicals[experiment_ID]=A124)))</f>
        <v>#VALUE!</v>
      </c>
      <c r="DQ124" t="e" cm="1" vm="1">
        <f t="array" ref="DQ124">TRANSPOSE(_xlfn._xlws.SORT(_xlfn._xlws.FILTER(chemicals[chemical_applic_level],chemicals[experiment_ID]=A124)))</f>
        <v>#VALUE!</v>
      </c>
    </row>
    <row r="125" spans="2:121" x14ac:dyDescent="0.35">
      <c r="B125" t="e" cm="1" vm="1">
        <f t="array" ref="B125">TRANSPOSE(_xlfn._xlws.SORT(_xlfn._xlws.FILTER(chemicals[chemical_applic_level]&amp;" | "&amp;chemicals[chemical_applic_name],chemicals[experiment_ID]=A125)))</f>
        <v>#VALUE!</v>
      </c>
      <c r="DQ125" t="e" cm="1" vm="1">
        <f t="array" ref="DQ125">TRANSPOSE(_xlfn._xlws.SORT(_xlfn._xlws.FILTER(chemicals[chemical_applic_level],chemicals[experiment_ID]=A125)))</f>
        <v>#VALUE!</v>
      </c>
    </row>
    <row r="126" spans="2:121" x14ac:dyDescent="0.35">
      <c r="B126" t="e" cm="1" vm="1">
        <f t="array" ref="B126">TRANSPOSE(_xlfn._xlws.SORT(_xlfn._xlws.FILTER(chemicals[chemical_applic_level]&amp;" | "&amp;chemicals[chemical_applic_name],chemicals[experiment_ID]=A126)))</f>
        <v>#VALUE!</v>
      </c>
      <c r="DQ126" t="e" cm="1" vm="1">
        <f t="array" ref="DQ126">TRANSPOSE(_xlfn._xlws.SORT(_xlfn._xlws.FILTER(chemicals[chemical_applic_level],chemicals[experiment_ID]=A126)))</f>
        <v>#VALUE!</v>
      </c>
    </row>
    <row r="127" spans="2:121" x14ac:dyDescent="0.35">
      <c r="B127" t="e" cm="1" vm="1">
        <f t="array" ref="B127">TRANSPOSE(_xlfn._xlws.SORT(_xlfn._xlws.FILTER(chemicals[chemical_applic_level]&amp;" | "&amp;chemicals[chemical_applic_name],chemicals[experiment_ID]=A127)))</f>
        <v>#VALUE!</v>
      </c>
      <c r="DQ127" t="e" cm="1" vm="1">
        <f t="array" ref="DQ127">TRANSPOSE(_xlfn._xlws.SORT(_xlfn._xlws.FILTER(chemicals[chemical_applic_level],chemicals[experiment_ID]=A127)))</f>
        <v>#VALUE!</v>
      </c>
    </row>
    <row r="128" spans="2:121" x14ac:dyDescent="0.35">
      <c r="B128" t="e" cm="1" vm="1">
        <f t="array" ref="B128">TRANSPOSE(_xlfn._xlws.SORT(_xlfn._xlws.FILTER(chemicals[chemical_applic_level]&amp;" | "&amp;chemicals[chemical_applic_name],chemicals[experiment_ID]=A128)))</f>
        <v>#VALUE!</v>
      </c>
      <c r="DQ128" t="e" cm="1" vm="1">
        <f t="array" ref="DQ128">TRANSPOSE(_xlfn._xlws.SORT(_xlfn._xlws.FILTER(chemicals[chemical_applic_level],chemicals[experiment_ID]=A128)))</f>
        <v>#VALUE!</v>
      </c>
    </row>
    <row r="129" spans="2:121" x14ac:dyDescent="0.35">
      <c r="B129" t="e" cm="1" vm="1">
        <f t="array" ref="B129">TRANSPOSE(_xlfn._xlws.SORT(_xlfn._xlws.FILTER(chemicals[chemical_applic_level]&amp;" | "&amp;chemicals[chemical_applic_name],chemicals[experiment_ID]=A129)))</f>
        <v>#VALUE!</v>
      </c>
      <c r="DQ129" t="e" cm="1" vm="1">
        <f t="array" ref="DQ129">TRANSPOSE(_xlfn._xlws.SORT(_xlfn._xlws.FILTER(chemicals[chemical_applic_level],chemicals[experiment_ID]=A129)))</f>
        <v>#VALUE!</v>
      </c>
    </row>
    <row r="130" spans="2:121" x14ac:dyDescent="0.35">
      <c r="B130" t="e" cm="1" vm="1">
        <f t="array" ref="B130">TRANSPOSE(_xlfn._xlws.SORT(_xlfn._xlws.FILTER(chemicals[chemical_applic_level]&amp;" | "&amp;chemicals[chemical_applic_name],chemicals[experiment_ID]=A130)))</f>
        <v>#VALUE!</v>
      </c>
      <c r="DQ130" t="e" cm="1" vm="1">
        <f t="array" ref="DQ130">TRANSPOSE(_xlfn._xlws.SORT(_xlfn._xlws.FILTER(chemicals[chemical_applic_level],chemicals[experiment_ID]=A130)))</f>
        <v>#VALUE!</v>
      </c>
    </row>
    <row r="131" spans="2:121" x14ac:dyDescent="0.35">
      <c r="B131" t="e" cm="1" vm="1">
        <f t="array" ref="B131">TRANSPOSE(_xlfn._xlws.SORT(_xlfn._xlws.FILTER(chemicals[chemical_applic_level]&amp;" | "&amp;chemicals[chemical_applic_name],chemicals[experiment_ID]=A131)))</f>
        <v>#VALUE!</v>
      </c>
      <c r="DQ131" t="e" cm="1" vm="1">
        <f t="array" ref="DQ131">TRANSPOSE(_xlfn._xlws.SORT(_xlfn._xlws.FILTER(chemicals[chemical_applic_level],chemicals[experiment_ID]=A131)))</f>
        <v>#VALUE!</v>
      </c>
    </row>
    <row r="132" spans="2:121" x14ac:dyDescent="0.35">
      <c r="B132" t="e" cm="1" vm="1">
        <f t="array" ref="B132">TRANSPOSE(_xlfn._xlws.SORT(_xlfn._xlws.FILTER(chemicals[chemical_applic_level]&amp;" | "&amp;chemicals[chemical_applic_name],chemicals[experiment_ID]=A132)))</f>
        <v>#VALUE!</v>
      </c>
      <c r="DQ132" t="e" cm="1" vm="1">
        <f t="array" ref="DQ132">TRANSPOSE(_xlfn._xlws.SORT(_xlfn._xlws.FILTER(chemicals[chemical_applic_level],chemicals[experiment_ID]=A132)))</f>
        <v>#VALUE!</v>
      </c>
    </row>
    <row r="133" spans="2:121" x14ac:dyDescent="0.35">
      <c r="B133" t="e" cm="1" vm="1">
        <f t="array" ref="B133">TRANSPOSE(_xlfn._xlws.SORT(_xlfn._xlws.FILTER(chemicals[chemical_applic_level]&amp;" | "&amp;chemicals[chemical_applic_name],chemicals[experiment_ID]=A133)))</f>
        <v>#VALUE!</v>
      </c>
      <c r="DQ133" t="e" cm="1" vm="1">
        <f t="array" ref="DQ133">TRANSPOSE(_xlfn._xlws.SORT(_xlfn._xlws.FILTER(chemicals[chemical_applic_level],chemicals[experiment_ID]=A133)))</f>
        <v>#VALUE!</v>
      </c>
    </row>
    <row r="134" spans="2:121" x14ac:dyDescent="0.35">
      <c r="B134" t="e" cm="1" vm="1">
        <f t="array" ref="B134">TRANSPOSE(_xlfn._xlws.SORT(_xlfn._xlws.FILTER(chemicals[chemical_applic_level]&amp;" | "&amp;chemicals[chemical_applic_name],chemicals[experiment_ID]=A134)))</f>
        <v>#VALUE!</v>
      </c>
      <c r="DQ134" t="e" cm="1" vm="1">
        <f t="array" ref="DQ134">TRANSPOSE(_xlfn._xlws.SORT(_xlfn._xlws.FILTER(chemicals[chemical_applic_level],chemicals[experiment_ID]=A134)))</f>
        <v>#VALUE!</v>
      </c>
    </row>
    <row r="135" spans="2:121" x14ac:dyDescent="0.35">
      <c r="B135" t="e" cm="1" vm="1">
        <f t="array" ref="B135">TRANSPOSE(_xlfn._xlws.SORT(_xlfn._xlws.FILTER(chemicals[chemical_applic_level]&amp;" | "&amp;chemicals[chemical_applic_name],chemicals[experiment_ID]=A135)))</f>
        <v>#VALUE!</v>
      </c>
      <c r="DQ135" t="e" cm="1" vm="1">
        <f t="array" ref="DQ135">TRANSPOSE(_xlfn._xlws.SORT(_xlfn._xlws.FILTER(chemicals[chemical_applic_level],chemicals[experiment_ID]=A135)))</f>
        <v>#VALUE!</v>
      </c>
    </row>
    <row r="136" spans="2:121" x14ac:dyDescent="0.35">
      <c r="B136" t="e" cm="1" vm="1">
        <f t="array" ref="B136">TRANSPOSE(_xlfn._xlws.SORT(_xlfn._xlws.FILTER(chemicals[chemical_applic_level]&amp;" | "&amp;chemicals[chemical_applic_name],chemicals[experiment_ID]=A136)))</f>
        <v>#VALUE!</v>
      </c>
      <c r="DQ136" t="e" cm="1" vm="1">
        <f t="array" ref="DQ136">TRANSPOSE(_xlfn._xlws.SORT(_xlfn._xlws.FILTER(chemicals[chemical_applic_level],chemicals[experiment_ID]=A136)))</f>
        <v>#VALUE!</v>
      </c>
    </row>
    <row r="137" spans="2:121" x14ac:dyDescent="0.35">
      <c r="B137" t="e" cm="1" vm="1">
        <f t="array" ref="B137">TRANSPOSE(_xlfn._xlws.SORT(_xlfn._xlws.FILTER(chemicals[chemical_applic_level]&amp;" | "&amp;chemicals[chemical_applic_name],chemicals[experiment_ID]=A137)))</f>
        <v>#VALUE!</v>
      </c>
      <c r="DQ137" t="e" cm="1" vm="1">
        <f t="array" ref="DQ137">TRANSPOSE(_xlfn._xlws.SORT(_xlfn._xlws.FILTER(chemicals[chemical_applic_level],chemicals[experiment_ID]=A137)))</f>
        <v>#VALUE!</v>
      </c>
    </row>
    <row r="138" spans="2:121" x14ac:dyDescent="0.35">
      <c r="B138" t="e" cm="1" vm="1">
        <f t="array" ref="B138">TRANSPOSE(_xlfn._xlws.SORT(_xlfn._xlws.FILTER(chemicals[chemical_applic_level]&amp;" | "&amp;chemicals[chemical_applic_name],chemicals[experiment_ID]=A138)))</f>
        <v>#VALUE!</v>
      </c>
      <c r="DQ138" t="e" cm="1" vm="1">
        <f t="array" ref="DQ138">TRANSPOSE(_xlfn._xlws.SORT(_xlfn._xlws.FILTER(chemicals[chemical_applic_level],chemicals[experiment_ID]=A138)))</f>
        <v>#VALUE!</v>
      </c>
    </row>
    <row r="139" spans="2:121" x14ac:dyDescent="0.35">
      <c r="B139" t="e" cm="1" vm="1">
        <f t="array" ref="B139">TRANSPOSE(_xlfn._xlws.SORT(_xlfn._xlws.FILTER(chemicals[chemical_applic_level]&amp;" | "&amp;chemicals[chemical_applic_name],chemicals[experiment_ID]=A139)))</f>
        <v>#VALUE!</v>
      </c>
      <c r="DQ139" t="e" cm="1" vm="1">
        <f t="array" ref="DQ139">TRANSPOSE(_xlfn._xlws.SORT(_xlfn._xlws.FILTER(chemicals[chemical_applic_level],chemicals[experiment_ID]=A139)))</f>
        <v>#VALUE!</v>
      </c>
    </row>
    <row r="140" spans="2:121" x14ac:dyDescent="0.35">
      <c r="B140" t="e" cm="1" vm="1">
        <f t="array" ref="B140">TRANSPOSE(_xlfn._xlws.SORT(_xlfn._xlws.FILTER(chemicals[chemical_applic_level]&amp;" | "&amp;chemicals[chemical_applic_name],chemicals[experiment_ID]=A140)))</f>
        <v>#VALUE!</v>
      </c>
      <c r="DQ140" t="e" cm="1" vm="1">
        <f t="array" ref="DQ140">TRANSPOSE(_xlfn._xlws.SORT(_xlfn._xlws.FILTER(chemicals[chemical_applic_level],chemicals[experiment_ID]=A140)))</f>
        <v>#VALUE!</v>
      </c>
    </row>
    <row r="141" spans="2:121" x14ac:dyDescent="0.35">
      <c r="B141" t="e" cm="1" vm="1">
        <f t="array" ref="B141">TRANSPOSE(_xlfn._xlws.SORT(_xlfn._xlws.FILTER(chemicals[chemical_applic_level]&amp;" | "&amp;chemicals[chemical_applic_name],chemicals[experiment_ID]=A141)))</f>
        <v>#VALUE!</v>
      </c>
      <c r="DQ141" t="e" cm="1" vm="1">
        <f t="array" ref="DQ141">TRANSPOSE(_xlfn._xlws.SORT(_xlfn._xlws.FILTER(chemicals[chemical_applic_level],chemicals[experiment_ID]=A141)))</f>
        <v>#VALUE!</v>
      </c>
    </row>
    <row r="142" spans="2:121" x14ac:dyDescent="0.35">
      <c r="B142" t="e" cm="1" vm="1">
        <f t="array" ref="B142">TRANSPOSE(_xlfn._xlws.SORT(_xlfn._xlws.FILTER(chemicals[chemical_applic_level]&amp;" | "&amp;chemicals[chemical_applic_name],chemicals[experiment_ID]=A142)))</f>
        <v>#VALUE!</v>
      </c>
      <c r="DQ142" t="e" cm="1" vm="1">
        <f t="array" ref="DQ142">TRANSPOSE(_xlfn._xlws.SORT(_xlfn._xlws.FILTER(chemicals[chemical_applic_level],chemicals[experiment_ID]=A142)))</f>
        <v>#VALUE!</v>
      </c>
    </row>
    <row r="143" spans="2:121" x14ac:dyDescent="0.35">
      <c r="B143" t="e" cm="1" vm="1">
        <f t="array" ref="B143">TRANSPOSE(_xlfn._xlws.SORT(_xlfn._xlws.FILTER(chemicals[chemical_applic_level]&amp;" | "&amp;chemicals[chemical_applic_name],chemicals[experiment_ID]=A143)))</f>
        <v>#VALUE!</v>
      </c>
      <c r="DQ143" t="e" cm="1" vm="1">
        <f t="array" ref="DQ143">TRANSPOSE(_xlfn._xlws.SORT(_xlfn._xlws.FILTER(chemicals[chemical_applic_level],chemicals[experiment_ID]=A143)))</f>
        <v>#VALUE!</v>
      </c>
    </row>
    <row r="144" spans="2:121" x14ac:dyDescent="0.35">
      <c r="B144" t="e" cm="1" vm="1">
        <f t="array" ref="B144">TRANSPOSE(_xlfn._xlws.SORT(_xlfn._xlws.FILTER(chemicals[chemical_applic_level]&amp;" | "&amp;chemicals[chemical_applic_name],chemicals[experiment_ID]=A144)))</f>
        <v>#VALUE!</v>
      </c>
      <c r="DQ144" t="e" cm="1" vm="1">
        <f t="array" ref="DQ144">TRANSPOSE(_xlfn._xlws.SORT(_xlfn._xlws.FILTER(chemicals[chemical_applic_level],chemicals[experiment_ID]=A144)))</f>
        <v>#VALUE!</v>
      </c>
    </row>
    <row r="145" spans="2:121" x14ac:dyDescent="0.35">
      <c r="B145" t="e" cm="1" vm="1">
        <f t="array" ref="B145">TRANSPOSE(_xlfn._xlws.SORT(_xlfn._xlws.FILTER(chemicals[chemical_applic_level]&amp;" | "&amp;chemicals[chemical_applic_name],chemicals[experiment_ID]=A145)))</f>
        <v>#VALUE!</v>
      </c>
      <c r="DQ145" t="e" cm="1" vm="1">
        <f t="array" ref="DQ145">TRANSPOSE(_xlfn._xlws.SORT(_xlfn._xlws.FILTER(chemicals[chemical_applic_level],chemicals[experiment_ID]=A145)))</f>
        <v>#VALUE!</v>
      </c>
    </row>
    <row r="146" spans="2:121" x14ac:dyDescent="0.35">
      <c r="B146" t="e" cm="1" vm="1">
        <f t="array" ref="B146">TRANSPOSE(_xlfn._xlws.SORT(_xlfn._xlws.FILTER(chemicals[chemical_applic_level]&amp;" | "&amp;chemicals[chemical_applic_name],chemicals[experiment_ID]=A146)))</f>
        <v>#VALUE!</v>
      </c>
      <c r="DQ146" t="e" cm="1" vm="1">
        <f t="array" ref="DQ146">TRANSPOSE(_xlfn._xlws.SORT(_xlfn._xlws.FILTER(chemicals[chemical_applic_level],chemicals[experiment_ID]=A146)))</f>
        <v>#VALUE!</v>
      </c>
    </row>
    <row r="147" spans="2:121" x14ac:dyDescent="0.35">
      <c r="B147" t="e" cm="1" vm="1">
        <f t="array" ref="B147">TRANSPOSE(_xlfn._xlws.SORT(_xlfn._xlws.FILTER(chemicals[chemical_applic_level]&amp;" | "&amp;chemicals[chemical_applic_name],chemicals[experiment_ID]=A147)))</f>
        <v>#VALUE!</v>
      </c>
      <c r="DQ147" t="e" cm="1" vm="1">
        <f t="array" ref="DQ147">TRANSPOSE(_xlfn._xlws.SORT(_xlfn._xlws.FILTER(chemicals[chemical_applic_level],chemicals[experiment_ID]=A147)))</f>
        <v>#VALUE!</v>
      </c>
    </row>
    <row r="148" spans="2:121" x14ac:dyDescent="0.35">
      <c r="B148" t="e" cm="1" vm="1">
        <f t="array" ref="B148">TRANSPOSE(_xlfn._xlws.SORT(_xlfn._xlws.FILTER(chemicals[chemical_applic_level]&amp;" | "&amp;chemicals[chemical_applic_name],chemicals[experiment_ID]=A148)))</f>
        <v>#VALUE!</v>
      </c>
      <c r="DQ148" t="e" cm="1" vm="1">
        <f t="array" ref="DQ148">TRANSPOSE(_xlfn._xlws.SORT(_xlfn._xlws.FILTER(chemicals[chemical_applic_level],chemicals[experiment_ID]=A148)))</f>
        <v>#VALUE!</v>
      </c>
    </row>
    <row r="149" spans="2:121" x14ac:dyDescent="0.35">
      <c r="B149" t="e" cm="1" vm="1">
        <f t="array" ref="B149">TRANSPOSE(_xlfn._xlws.SORT(_xlfn._xlws.FILTER(chemicals[chemical_applic_level]&amp;" | "&amp;chemicals[chemical_applic_name],chemicals[experiment_ID]=A149)))</f>
        <v>#VALUE!</v>
      </c>
      <c r="DQ149" t="e" cm="1" vm="1">
        <f t="array" ref="DQ149">TRANSPOSE(_xlfn._xlws.SORT(_xlfn._xlws.FILTER(chemicals[chemical_applic_level],chemicals[experiment_ID]=A149)))</f>
        <v>#VALUE!</v>
      </c>
    </row>
    <row r="150" spans="2:121" x14ac:dyDescent="0.35">
      <c r="B150" t="e" cm="1" vm="1">
        <f t="array" ref="B150">TRANSPOSE(_xlfn._xlws.SORT(_xlfn._xlws.FILTER(chemicals[chemical_applic_level]&amp;" | "&amp;chemicals[chemical_applic_name],chemicals[experiment_ID]=A150)))</f>
        <v>#VALUE!</v>
      </c>
      <c r="DQ150" t="e" cm="1" vm="1">
        <f t="array" ref="DQ150">TRANSPOSE(_xlfn._xlws.SORT(_xlfn._xlws.FILTER(chemicals[chemical_applic_level],chemicals[experiment_ID]=A150)))</f>
        <v>#VALUE!</v>
      </c>
    </row>
    <row r="151" spans="2:121" x14ac:dyDescent="0.35">
      <c r="B151" t="e" cm="1" vm="1">
        <f t="array" ref="B151">TRANSPOSE(_xlfn._xlws.SORT(_xlfn._xlws.FILTER(chemicals[chemical_applic_level]&amp;" | "&amp;chemicals[chemical_applic_name],chemicals[experiment_ID]=A151)))</f>
        <v>#VALUE!</v>
      </c>
      <c r="DQ151" t="e" cm="1" vm="1">
        <f t="array" ref="DQ151">TRANSPOSE(_xlfn._xlws.SORT(_xlfn._xlws.FILTER(chemicals[chemical_applic_level],chemicals[experiment_ID]=A151)))</f>
        <v>#VALUE!</v>
      </c>
    </row>
    <row r="152" spans="2:121" x14ac:dyDescent="0.35">
      <c r="B152" t="e" cm="1" vm="1">
        <f t="array" ref="B152">TRANSPOSE(_xlfn._xlws.SORT(_xlfn._xlws.FILTER(chemicals[chemical_applic_level]&amp;" | "&amp;chemicals[chemical_applic_name],chemicals[experiment_ID]=A152)))</f>
        <v>#VALUE!</v>
      </c>
      <c r="DQ152" t="e" cm="1" vm="1">
        <f t="array" ref="DQ152">TRANSPOSE(_xlfn._xlws.SORT(_xlfn._xlws.FILTER(chemicals[chemical_applic_level],chemicals[experiment_ID]=A152)))</f>
        <v>#VALUE!</v>
      </c>
    </row>
    <row r="153" spans="2:121" x14ac:dyDescent="0.35">
      <c r="B153" t="e" cm="1" vm="1">
        <f t="array" ref="B153">TRANSPOSE(_xlfn._xlws.SORT(_xlfn._xlws.FILTER(chemicals[chemical_applic_level]&amp;" | "&amp;chemicals[chemical_applic_name],chemicals[experiment_ID]=A153)))</f>
        <v>#VALUE!</v>
      </c>
      <c r="DQ153" t="e" cm="1" vm="1">
        <f t="array" ref="DQ153">TRANSPOSE(_xlfn._xlws.SORT(_xlfn._xlws.FILTER(chemicals[chemical_applic_level],chemicals[experiment_ID]=A153)))</f>
        <v>#VALUE!</v>
      </c>
    </row>
    <row r="154" spans="2:121" x14ac:dyDescent="0.35">
      <c r="B154" t="e" cm="1" vm="1">
        <f t="array" ref="B154">TRANSPOSE(_xlfn._xlws.SORT(_xlfn._xlws.FILTER(chemicals[chemical_applic_level]&amp;" | "&amp;chemicals[chemical_applic_name],chemicals[experiment_ID]=A154)))</f>
        <v>#VALUE!</v>
      </c>
      <c r="DQ154" t="e" cm="1" vm="1">
        <f t="array" ref="DQ154">TRANSPOSE(_xlfn._xlws.SORT(_xlfn._xlws.FILTER(chemicals[chemical_applic_level],chemicals[experiment_ID]=A154)))</f>
        <v>#VALUE!</v>
      </c>
    </row>
    <row r="155" spans="2:121" x14ac:dyDescent="0.35">
      <c r="B155" t="e" cm="1" vm="1">
        <f t="array" ref="B155">TRANSPOSE(_xlfn._xlws.SORT(_xlfn._xlws.FILTER(chemicals[chemical_applic_level]&amp;" | "&amp;chemicals[chemical_applic_name],chemicals[experiment_ID]=A155)))</f>
        <v>#VALUE!</v>
      </c>
      <c r="DQ155" t="e" cm="1" vm="1">
        <f t="array" ref="DQ155">TRANSPOSE(_xlfn._xlws.SORT(_xlfn._xlws.FILTER(chemicals[chemical_applic_level],chemicals[experiment_ID]=A155)))</f>
        <v>#VALUE!</v>
      </c>
    </row>
    <row r="156" spans="2:121" x14ac:dyDescent="0.35">
      <c r="B156" t="e" cm="1" vm="1">
        <f t="array" ref="B156">TRANSPOSE(_xlfn._xlws.SORT(_xlfn._xlws.FILTER(chemicals[chemical_applic_level]&amp;" | "&amp;chemicals[chemical_applic_name],chemicals[experiment_ID]=A156)))</f>
        <v>#VALUE!</v>
      </c>
      <c r="DQ156" t="e" cm="1" vm="1">
        <f t="array" ref="DQ156">TRANSPOSE(_xlfn._xlws.SORT(_xlfn._xlws.FILTER(chemicals[chemical_applic_level],chemicals[experiment_ID]=A156)))</f>
        <v>#VALUE!</v>
      </c>
    </row>
    <row r="157" spans="2:121" x14ac:dyDescent="0.35">
      <c r="B157" t="e" cm="1" vm="1">
        <f t="array" ref="B157">TRANSPOSE(_xlfn._xlws.SORT(_xlfn._xlws.FILTER(chemicals[chemical_applic_level]&amp;" | "&amp;chemicals[chemical_applic_name],chemicals[experiment_ID]=A157)))</f>
        <v>#VALUE!</v>
      </c>
      <c r="DQ157" t="e" cm="1" vm="1">
        <f t="array" ref="DQ157">TRANSPOSE(_xlfn._xlws.SORT(_xlfn._xlws.FILTER(chemicals[chemical_applic_level],chemicals[experiment_ID]=A157)))</f>
        <v>#VALUE!</v>
      </c>
    </row>
    <row r="158" spans="2:121" x14ac:dyDescent="0.35">
      <c r="B158" t="e" cm="1" vm="1">
        <f t="array" ref="B158">TRANSPOSE(_xlfn._xlws.SORT(_xlfn._xlws.FILTER(chemicals[chemical_applic_level]&amp;" | "&amp;chemicals[chemical_applic_name],chemicals[experiment_ID]=A158)))</f>
        <v>#VALUE!</v>
      </c>
      <c r="DQ158" t="e" cm="1" vm="1">
        <f t="array" ref="DQ158">TRANSPOSE(_xlfn._xlws.SORT(_xlfn._xlws.FILTER(chemicals[chemical_applic_level],chemicals[experiment_ID]=A158)))</f>
        <v>#VALUE!</v>
      </c>
    </row>
    <row r="159" spans="2:121" x14ac:dyDescent="0.35">
      <c r="B159" t="e" cm="1" vm="1">
        <f t="array" ref="B159">TRANSPOSE(_xlfn._xlws.SORT(_xlfn._xlws.FILTER(chemicals[chemical_applic_level]&amp;" | "&amp;chemicals[chemical_applic_name],chemicals[experiment_ID]=A159)))</f>
        <v>#VALUE!</v>
      </c>
      <c r="DQ159" t="e" cm="1" vm="1">
        <f t="array" ref="DQ159">TRANSPOSE(_xlfn._xlws.SORT(_xlfn._xlws.FILTER(chemicals[chemical_applic_level],chemicals[experiment_ID]=A159)))</f>
        <v>#VALUE!</v>
      </c>
    </row>
    <row r="160" spans="2:121" x14ac:dyDescent="0.35">
      <c r="B160" t="e" cm="1" vm="1">
        <f t="array" ref="B160">TRANSPOSE(_xlfn._xlws.SORT(_xlfn._xlws.FILTER(chemicals[chemical_applic_level]&amp;" | "&amp;chemicals[chemical_applic_name],chemicals[experiment_ID]=A160)))</f>
        <v>#VALUE!</v>
      </c>
      <c r="DQ160" t="e" cm="1" vm="1">
        <f t="array" ref="DQ160">TRANSPOSE(_xlfn._xlws.SORT(_xlfn._xlws.FILTER(chemicals[chemical_applic_level],chemicals[experiment_ID]=A160)))</f>
        <v>#VALUE!</v>
      </c>
    </row>
    <row r="161" spans="2:121" x14ac:dyDescent="0.35">
      <c r="B161" t="e" cm="1" vm="1">
        <f t="array" ref="B161">TRANSPOSE(_xlfn._xlws.SORT(_xlfn._xlws.FILTER(chemicals[chemical_applic_level]&amp;" | "&amp;chemicals[chemical_applic_name],chemicals[experiment_ID]=A161)))</f>
        <v>#VALUE!</v>
      </c>
      <c r="DQ161" t="e" cm="1" vm="1">
        <f t="array" ref="DQ161">TRANSPOSE(_xlfn._xlws.SORT(_xlfn._xlws.FILTER(chemicals[chemical_applic_level],chemicals[experiment_ID]=A161)))</f>
        <v>#VALUE!</v>
      </c>
    </row>
    <row r="162" spans="2:121" x14ac:dyDescent="0.35">
      <c r="B162" t="e" cm="1" vm="1">
        <f t="array" ref="B162">TRANSPOSE(_xlfn._xlws.SORT(_xlfn._xlws.FILTER(chemicals[chemical_applic_level]&amp;" | "&amp;chemicals[chemical_applic_name],chemicals[experiment_ID]=A162)))</f>
        <v>#VALUE!</v>
      </c>
      <c r="DQ162" t="e" cm="1" vm="1">
        <f t="array" ref="DQ162">TRANSPOSE(_xlfn._xlws.SORT(_xlfn._xlws.FILTER(chemicals[chemical_applic_level],chemicals[experiment_ID]=A162)))</f>
        <v>#VALUE!</v>
      </c>
    </row>
    <row r="163" spans="2:121" x14ac:dyDescent="0.35">
      <c r="B163" t="e" cm="1" vm="1">
        <f t="array" ref="B163">TRANSPOSE(_xlfn._xlws.SORT(_xlfn._xlws.FILTER(chemicals[chemical_applic_level]&amp;" | "&amp;chemicals[chemical_applic_name],chemicals[experiment_ID]=A163)))</f>
        <v>#VALUE!</v>
      </c>
      <c r="DQ163" t="e" cm="1" vm="1">
        <f t="array" ref="DQ163">TRANSPOSE(_xlfn._xlws.SORT(_xlfn._xlws.FILTER(chemicals[chemical_applic_level],chemicals[experiment_ID]=A163)))</f>
        <v>#VALUE!</v>
      </c>
    </row>
    <row r="164" spans="2:121" x14ac:dyDescent="0.35">
      <c r="B164" t="e" cm="1" vm="1">
        <f t="array" ref="B164">TRANSPOSE(_xlfn._xlws.SORT(_xlfn._xlws.FILTER(chemicals[chemical_applic_level]&amp;" | "&amp;chemicals[chemical_applic_name],chemicals[experiment_ID]=A164)))</f>
        <v>#VALUE!</v>
      </c>
      <c r="DQ164" t="e" cm="1" vm="1">
        <f t="array" ref="DQ164">TRANSPOSE(_xlfn._xlws.SORT(_xlfn._xlws.FILTER(chemicals[chemical_applic_level],chemicals[experiment_ID]=A164)))</f>
        <v>#VALUE!</v>
      </c>
    </row>
    <row r="165" spans="2:121" x14ac:dyDescent="0.35">
      <c r="B165" t="e" cm="1" vm="1">
        <f t="array" ref="B165">TRANSPOSE(_xlfn._xlws.SORT(_xlfn._xlws.FILTER(chemicals[chemical_applic_level]&amp;" | "&amp;chemicals[chemical_applic_name],chemicals[experiment_ID]=A165)))</f>
        <v>#VALUE!</v>
      </c>
      <c r="DQ165" t="e" cm="1" vm="1">
        <f t="array" ref="DQ165">TRANSPOSE(_xlfn._xlws.SORT(_xlfn._xlws.FILTER(chemicals[chemical_applic_level],chemicals[experiment_ID]=A165)))</f>
        <v>#VALUE!</v>
      </c>
    </row>
    <row r="166" spans="2:121" x14ac:dyDescent="0.35">
      <c r="B166" t="e" cm="1" vm="1">
        <f t="array" ref="B166">TRANSPOSE(_xlfn._xlws.SORT(_xlfn._xlws.FILTER(chemicals[chemical_applic_level]&amp;" | "&amp;chemicals[chemical_applic_name],chemicals[experiment_ID]=A166)))</f>
        <v>#VALUE!</v>
      </c>
      <c r="DQ166" t="e" cm="1" vm="1">
        <f t="array" ref="DQ166">TRANSPOSE(_xlfn._xlws.SORT(_xlfn._xlws.FILTER(chemicals[chemical_applic_level],chemicals[experiment_ID]=A166)))</f>
        <v>#VALUE!</v>
      </c>
    </row>
    <row r="167" spans="2:121" x14ac:dyDescent="0.35">
      <c r="B167" t="e" cm="1" vm="1">
        <f t="array" ref="B167">TRANSPOSE(_xlfn._xlws.SORT(_xlfn._xlws.FILTER(chemicals[chemical_applic_level]&amp;" | "&amp;chemicals[chemical_applic_name],chemicals[experiment_ID]=A167)))</f>
        <v>#VALUE!</v>
      </c>
      <c r="DQ167" t="e" cm="1" vm="1">
        <f t="array" ref="DQ167">TRANSPOSE(_xlfn._xlws.SORT(_xlfn._xlws.FILTER(chemicals[chemical_applic_level],chemicals[experiment_ID]=A167)))</f>
        <v>#VALUE!</v>
      </c>
    </row>
    <row r="168" spans="2:121" x14ac:dyDescent="0.35">
      <c r="B168" t="e" cm="1" vm="1">
        <f t="array" ref="B168">TRANSPOSE(_xlfn._xlws.SORT(_xlfn._xlws.FILTER(chemicals[chemical_applic_level]&amp;" | "&amp;chemicals[chemical_applic_name],chemicals[experiment_ID]=A168)))</f>
        <v>#VALUE!</v>
      </c>
      <c r="DQ168" t="e" cm="1" vm="1">
        <f t="array" ref="DQ168">TRANSPOSE(_xlfn._xlws.SORT(_xlfn._xlws.FILTER(chemicals[chemical_applic_level],chemicals[experiment_ID]=A168)))</f>
        <v>#VALUE!</v>
      </c>
    </row>
    <row r="169" spans="2:121" x14ac:dyDescent="0.35">
      <c r="B169" t="e" cm="1" vm="1">
        <f t="array" ref="B169">TRANSPOSE(_xlfn._xlws.SORT(_xlfn._xlws.FILTER(chemicals[chemical_applic_level]&amp;" | "&amp;chemicals[chemical_applic_name],chemicals[experiment_ID]=A169)))</f>
        <v>#VALUE!</v>
      </c>
      <c r="DQ169" t="e" cm="1" vm="1">
        <f t="array" ref="DQ169">TRANSPOSE(_xlfn._xlws.SORT(_xlfn._xlws.FILTER(chemicals[chemical_applic_level],chemicals[experiment_ID]=A169)))</f>
        <v>#VALUE!</v>
      </c>
    </row>
    <row r="170" spans="2:121" x14ac:dyDescent="0.35">
      <c r="B170" t="e" cm="1" vm="1">
        <f t="array" ref="B170">TRANSPOSE(_xlfn._xlws.SORT(_xlfn._xlws.FILTER(chemicals[chemical_applic_level]&amp;" | "&amp;chemicals[chemical_applic_name],chemicals[experiment_ID]=A170)))</f>
        <v>#VALUE!</v>
      </c>
      <c r="DQ170" t="e" cm="1" vm="1">
        <f t="array" ref="DQ170">TRANSPOSE(_xlfn._xlws.SORT(_xlfn._xlws.FILTER(chemicals[chemical_applic_level],chemicals[experiment_ID]=A170)))</f>
        <v>#VALUE!</v>
      </c>
    </row>
    <row r="171" spans="2:121" x14ac:dyDescent="0.35">
      <c r="B171" t="e" cm="1" vm="1">
        <f t="array" ref="B171">TRANSPOSE(_xlfn._xlws.SORT(_xlfn._xlws.FILTER(chemicals[chemical_applic_level]&amp;" | "&amp;chemicals[chemical_applic_name],chemicals[experiment_ID]=A171)))</f>
        <v>#VALUE!</v>
      </c>
      <c r="DQ171" t="e" cm="1" vm="1">
        <f t="array" ref="DQ171">TRANSPOSE(_xlfn._xlws.SORT(_xlfn._xlws.FILTER(chemicals[chemical_applic_level],chemicals[experiment_ID]=A171)))</f>
        <v>#VALUE!</v>
      </c>
    </row>
    <row r="172" spans="2:121" x14ac:dyDescent="0.35">
      <c r="B172" t="e" cm="1" vm="1">
        <f t="array" ref="B172">TRANSPOSE(_xlfn._xlws.SORT(_xlfn._xlws.FILTER(chemicals[chemical_applic_level]&amp;" | "&amp;chemicals[chemical_applic_name],chemicals[experiment_ID]=A172)))</f>
        <v>#VALUE!</v>
      </c>
      <c r="DQ172" t="e" cm="1" vm="1">
        <f t="array" ref="DQ172">TRANSPOSE(_xlfn._xlws.SORT(_xlfn._xlws.FILTER(chemicals[chemical_applic_level],chemicals[experiment_ID]=A172)))</f>
        <v>#VALUE!</v>
      </c>
    </row>
    <row r="173" spans="2:121" x14ac:dyDescent="0.35">
      <c r="B173" t="e" cm="1" vm="1">
        <f t="array" ref="B173">TRANSPOSE(_xlfn._xlws.SORT(_xlfn._xlws.FILTER(chemicals[chemical_applic_level]&amp;" | "&amp;chemicals[chemical_applic_name],chemicals[experiment_ID]=A173)))</f>
        <v>#VALUE!</v>
      </c>
      <c r="DQ173" t="e" cm="1" vm="1">
        <f t="array" ref="DQ173">TRANSPOSE(_xlfn._xlws.SORT(_xlfn._xlws.FILTER(chemicals[chemical_applic_level],chemicals[experiment_ID]=A173)))</f>
        <v>#VALUE!</v>
      </c>
    </row>
    <row r="174" spans="2:121" x14ac:dyDescent="0.35">
      <c r="B174" t="e" cm="1" vm="1">
        <f t="array" ref="B174">TRANSPOSE(_xlfn._xlws.SORT(_xlfn._xlws.FILTER(chemicals[chemical_applic_level]&amp;" | "&amp;chemicals[chemical_applic_name],chemicals[experiment_ID]=A174)))</f>
        <v>#VALUE!</v>
      </c>
      <c r="DQ174" t="e" cm="1" vm="1">
        <f t="array" ref="DQ174">TRANSPOSE(_xlfn._xlws.SORT(_xlfn._xlws.FILTER(chemicals[chemical_applic_level],chemicals[experiment_ID]=A174)))</f>
        <v>#VALUE!</v>
      </c>
    </row>
    <row r="175" spans="2:121" x14ac:dyDescent="0.35">
      <c r="B175" t="e" cm="1" vm="1">
        <f t="array" ref="B175">TRANSPOSE(_xlfn._xlws.SORT(_xlfn._xlws.FILTER(chemicals[chemical_applic_level]&amp;" | "&amp;chemicals[chemical_applic_name],chemicals[experiment_ID]=A175)))</f>
        <v>#VALUE!</v>
      </c>
      <c r="DQ175" t="e" cm="1" vm="1">
        <f t="array" ref="DQ175">TRANSPOSE(_xlfn._xlws.SORT(_xlfn._xlws.FILTER(chemicals[chemical_applic_level],chemicals[experiment_ID]=A175)))</f>
        <v>#VALUE!</v>
      </c>
    </row>
    <row r="176" spans="2:121" x14ac:dyDescent="0.35">
      <c r="B176" t="e" cm="1" vm="1">
        <f t="array" ref="B176">TRANSPOSE(_xlfn._xlws.SORT(_xlfn._xlws.FILTER(chemicals[chemical_applic_level]&amp;" | "&amp;chemicals[chemical_applic_name],chemicals[experiment_ID]=A176)))</f>
        <v>#VALUE!</v>
      </c>
      <c r="DQ176" t="e" cm="1" vm="1">
        <f t="array" ref="DQ176">TRANSPOSE(_xlfn._xlws.SORT(_xlfn._xlws.FILTER(chemicals[chemical_applic_level],chemicals[experiment_ID]=A176)))</f>
        <v>#VALUE!</v>
      </c>
    </row>
    <row r="177" spans="2:121" x14ac:dyDescent="0.35">
      <c r="B177" t="e" cm="1" vm="1">
        <f t="array" ref="B177">TRANSPOSE(_xlfn._xlws.SORT(_xlfn._xlws.FILTER(chemicals[chemical_applic_level]&amp;" | "&amp;chemicals[chemical_applic_name],chemicals[experiment_ID]=A177)))</f>
        <v>#VALUE!</v>
      </c>
      <c r="DQ177" t="e" cm="1" vm="1">
        <f t="array" ref="DQ177">TRANSPOSE(_xlfn._xlws.SORT(_xlfn._xlws.FILTER(chemicals[chemical_applic_level],chemicals[experiment_ID]=A177)))</f>
        <v>#VALUE!</v>
      </c>
    </row>
    <row r="178" spans="2:121" x14ac:dyDescent="0.35">
      <c r="B178" t="e" cm="1" vm="1">
        <f t="array" ref="B178">TRANSPOSE(_xlfn._xlws.SORT(_xlfn._xlws.FILTER(chemicals[chemical_applic_level]&amp;" | "&amp;chemicals[chemical_applic_name],chemicals[experiment_ID]=A178)))</f>
        <v>#VALUE!</v>
      </c>
      <c r="DQ178" t="e" cm="1" vm="1">
        <f t="array" ref="DQ178">TRANSPOSE(_xlfn._xlws.SORT(_xlfn._xlws.FILTER(chemicals[chemical_applic_level],chemicals[experiment_ID]=A178)))</f>
        <v>#VALUE!</v>
      </c>
    </row>
    <row r="179" spans="2:121" x14ac:dyDescent="0.35">
      <c r="B179" t="e" cm="1" vm="1">
        <f t="array" ref="B179">TRANSPOSE(_xlfn._xlws.SORT(_xlfn._xlws.FILTER(chemicals[chemical_applic_level]&amp;" | "&amp;chemicals[chemical_applic_name],chemicals[experiment_ID]=A179)))</f>
        <v>#VALUE!</v>
      </c>
      <c r="DQ179" t="e" cm="1" vm="1">
        <f t="array" ref="DQ179">TRANSPOSE(_xlfn._xlws.SORT(_xlfn._xlws.FILTER(chemicals[chemical_applic_level],chemicals[experiment_ID]=A179)))</f>
        <v>#VALUE!</v>
      </c>
    </row>
    <row r="180" spans="2:121" x14ac:dyDescent="0.35">
      <c r="B180" t="e" cm="1" vm="1">
        <f t="array" ref="B180">TRANSPOSE(_xlfn._xlws.SORT(_xlfn._xlws.FILTER(chemicals[chemical_applic_level]&amp;" | "&amp;chemicals[chemical_applic_name],chemicals[experiment_ID]=A180)))</f>
        <v>#VALUE!</v>
      </c>
      <c r="DQ180" t="e" cm="1" vm="1">
        <f t="array" ref="DQ180">TRANSPOSE(_xlfn._xlws.SORT(_xlfn._xlws.FILTER(chemicals[chemical_applic_level],chemicals[experiment_ID]=A180)))</f>
        <v>#VALUE!</v>
      </c>
    </row>
    <row r="181" spans="2:121" x14ac:dyDescent="0.35">
      <c r="B181" t="e" cm="1" vm="1">
        <f t="array" ref="B181">TRANSPOSE(_xlfn._xlws.SORT(_xlfn._xlws.FILTER(chemicals[chemical_applic_level]&amp;" | "&amp;chemicals[chemical_applic_name],chemicals[experiment_ID]=A181)))</f>
        <v>#VALUE!</v>
      </c>
      <c r="DQ181" t="e" cm="1" vm="1">
        <f t="array" ref="DQ181">TRANSPOSE(_xlfn._xlws.SORT(_xlfn._xlws.FILTER(chemicals[chemical_applic_level],chemicals[experiment_ID]=A181)))</f>
        <v>#VALUE!</v>
      </c>
    </row>
    <row r="182" spans="2:121" x14ac:dyDescent="0.35">
      <c r="B182" t="e" cm="1" vm="1">
        <f t="array" ref="B182">TRANSPOSE(_xlfn._xlws.SORT(_xlfn._xlws.FILTER(chemicals[chemical_applic_level]&amp;" | "&amp;chemicals[chemical_applic_name],chemicals[experiment_ID]=A182)))</f>
        <v>#VALUE!</v>
      </c>
      <c r="DQ182" t="e" cm="1" vm="1">
        <f t="array" ref="DQ182">TRANSPOSE(_xlfn._xlws.SORT(_xlfn._xlws.FILTER(chemicals[chemical_applic_level],chemicals[experiment_ID]=A182)))</f>
        <v>#VALUE!</v>
      </c>
    </row>
    <row r="183" spans="2:121" x14ac:dyDescent="0.35">
      <c r="B183" t="e" cm="1" vm="1">
        <f t="array" ref="B183">TRANSPOSE(_xlfn._xlws.SORT(_xlfn._xlws.FILTER(chemicals[chemical_applic_level]&amp;" | "&amp;chemicals[chemical_applic_name],chemicals[experiment_ID]=A183)))</f>
        <v>#VALUE!</v>
      </c>
      <c r="DQ183" t="e" cm="1" vm="1">
        <f t="array" ref="DQ183">TRANSPOSE(_xlfn._xlws.SORT(_xlfn._xlws.FILTER(chemicals[chemical_applic_level],chemicals[experiment_ID]=A183)))</f>
        <v>#VALUE!</v>
      </c>
    </row>
    <row r="184" spans="2:121" x14ac:dyDescent="0.35">
      <c r="B184" t="e" cm="1" vm="1">
        <f t="array" ref="B184">TRANSPOSE(_xlfn._xlws.SORT(_xlfn._xlws.FILTER(chemicals[chemical_applic_level]&amp;" | "&amp;chemicals[chemical_applic_name],chemicals[experiment_ID]=A184)))</f>
        <v>#VALUE!</v>
      </c>
      <c r="DQ184" t="e" cm="1" vm="1">
        <f t="array" ref="DQ184">TRANSPOSE(_xlfn._xlws.SORT(_xlfn._xlws.FILTER(chemicals[chemical_applic_level],chemicals[experiment_ID]=A184)))</f>
        <v>#VALUE!</v>
      </c>
    </row>
    <row r="185" spans="2:121" x14ac:dyDescent="0.35">
      <c r="B185" t="e" cm="1" vm="1">
        <f t="array" ref="B185">TRANSPOSE(_xlfn._xlws.SORT(_xlfn._xlws.FILTER(chemicals[chemical_applic_level]&amp;" | "&amp;chemicals[chemical_applic_name],chemicals[experiment_ID]=A185)))</f>
        <v>#VALUE!</v>
      </c>
      <c r="DQ185" t="e" cm="1" vm="1">
        <f t="array" ref="DQ185">TRANSPOSE(_xlfn._xlws.SORT(_xlfn._xlws.FILTER(chemicals[chemical_applic_level],chemicals[experiment_ID]=A185)))</f>
        <v>#VALUE!</v>
      </c>
    </row>
    <row r="186" spans="2:121" x14ac:dyDescent="0.35">
      <c r="B186" t="e" cm="1" vm="1">
        <f t="array" ref="B186">TRANSPOSE(_xlfn._xlws.SORT(_xlfn._xlws.FILTER(chemicals[chemical_applic_level]&amp;" | "&amp;chemicals[chemical_applic_name],chemicals[experiment_ID]=A186)))</f>
        <v>#VALUE!</v>
      </c>
      <c r="DQ186" t="e" cm="1" vm="1">
        <f t="array" ref="DQ186">TRANSPOSE(_xlfn._xlws.SORT(_xlfn._xlws.FILTER(chemicals[chemical_applic_level],chemicals[experiment_ID]=A186)))</f>
        <v>#VALUE!</v>
      </c>
    </row>
    <row r="187" spans="2:121" x14ac:dyDescent="0.35">
      <c r="B187" t="e" cm="1" vm="1">
        <f t="array" ref="B187">TRANSPOSE(_xlfn._xlws.SORT(_xlfn._xlws.FILTER(chemicals[chemical_applic_level]&amp;" | "&amp;chemicals[chemical_applic_name],chemicals[experiment_ID]=A187)))</f>
        <v>#VALUE!</v>
      </c>
      <c r="DQ187" t="e" cm="1" vm="1">
        <f t="array" ref="DQ187">TRANSPOSE(_xlfn._xlws.SORT(_xlfn._xlws.FILTER(chemicals[chemical_applic_level],chemicals[experiment_ID]=A187)))</f>
        <v>#VALUE!</v>
      </c>
    </row>
    <row r="188" spans="2:121" x14ac:dyDescent="0.35">
      <c r="B188" t="e" cm="1" vm="1">
        <f t="array" ref="B188">TRANSPOSE(_xlfn._xlws.SORT(_xlfn._xlws.FILTER(chemicals[chemical_applic_level]&amp;" | "&amp;chemicals[chemical_applic_name],chemicals[experiment_ID]=A188)))</f>
        <v>#VALUE!</v>
      </c>
      <c r="DQ188" t="e" cm="1" vm="1">
        <f t="array" ref="DQ188">TRANSPOSE(_xlfn._xlws.SORT(_xlfn._xlws.FILTER(chemicals[chemical_applic_level],chemicals[experiment_ID]=A188)))</f>
        <v>#VALUE!</v>
      </c>
    </row>
    <row r="189" spans="2:121" x14ac:dyDescent="0.35">
      <c r="B189" t="e" cm="1" vm="1">
        <f t="array" ref="B189">TRANSPOSE(_xlfn._xlws.SORT(_xlfn._xlws.FILTER(chemicals[chemical_applic_level]&amp;" | "&amp;chemicals[chemical_applic_name],chemicals[experiment_ID]=A189)))</f>
        <v>#VALUE!</v>
      </c>
      <c r="DQ189" t="e" cm="1" vm="1">
        <f t="array" ref="DQ189">TRANSPOSE(_xlfn._xlws.SORT(_xlfn._xlws.FILTER(chemicals[chemical_applic_level],chemicals[experiment_ID]=A189)))</f>
        <v>#VALUE!</v>
      </c>
    </row>
    <row r="190" spans="2:121" x14ac:dyDescent="0.35">
      <c r="B190" t="e" cm="1" vm="1">
        <f t="array" ref="B190">TRANSPOSE(_xlfn._xlws.SORT(_xlfn._xlws.FILTER(chemicals[chemical_applic_level]&amp;" | "&amp;chemicals[chemical_applic_name],chemicals[experiment_ID]=A190)))</f>
        <v>#VALUE!</v>
      </c>
      <c r="DQ190" t="e" cm="1" vm="1">
        <f t="array" ref="DQ190">TRANSPOSE(_xlfn._xlws.SORT(_xlfn._xlws.FILTER(chemicals[chemical_applic_level],chemicals[experiment_ID]=A190)))</f>
        <v>#VALUE!</v>
      </c>
    </row>
    <row r="191" spans="2:121" x14ac:dyDescent="0.35">
      <c r="B191" t="e" cm="1" vm="1">
        <f t="array" ref="B191">TRANSPOSE(_xlfn._xlws.SORT(_xlfn._xlws.FILTER(chemicals[chemical_applic_level]&amp;" | "&amp;chemicals[chemical_applic_name],chemicals[experiment_ID]=A191)))</f>
        <v>#VALUE!</v>
      </c>
      <c r="DQ191" t="e" cm="1" vm="1">
        <f t="array" ref="DQ191">TRANSPOSE(_xlfn._xlws.SORT(_xlfn._xlws.FILTER(chemicals[chemical_applic_level],chemicals[experiment_ID]=A191)))</f>
        <v>#VALUE!</v>
      </c>
    </row>
    <row r="192" spans="2:121" x14ac:dyDescent="0.35">
      <c r="B192" t="e" cm="1" vm="1">
        <f t="array" ref="B192">TRANSPOSE(_xlfn._xlws.SORT(_xlfn._xlws.FILTER(chemicals[chemical_applic_level]&amp;" | "&amp;chemicals[chemical_applic_name],chemicals[experiment_ID]=A192)))</f>
        <v>#VALUE!</v>
      </c>
      <c r="DQ192" t="e" cm="1" vm="1">
        <f t="array" ref="DQ192">TRANSPOSE(_xlfn._xlws.SORT(_xlfn._xlws.FILTER(chemicals[chemical_applic_level],chemicals[experiment_ID]=A192)))</f>
        <v>#VALUE!</v>
      </c>
    </row>
    <row r="193" spans="2:121" x14ac:dyDescent="0.35">
      <c r="B193" t="e" cm="1" vm="1">
        <f t="array" ref="B193">TRANSPOSE(_xlfn._xlws.SORT(_xlfn._xlws.FILTER(chemicals[chemical_applic_level]&amp;" | "&amp;chemicals[chemical_applic_name],chemicals[experiment_ID]=A193)))</f>
        <v>#VALUE!</v>
      </c>
      <c r="DQ193" t="e" cm="1" vm="1">
        <f t="array" ref="DQ193">TRANSPOSE(_xlfn._xlws.SORT(_xlfn._xlws.FILTER(chemicals[chemical_applic_level],chemicals[experiment_ID]=A193)))</f>
        <v>#VALUE!</v>
      </c>
    </row>
    <row r="194" spans="2:121" x14ac:dyDescent="0.35">
      <c r="B194" t="e" cm="1" vm="1">
        <f t="array" ref="B194">TRANSPOSE(_xlfn._xlws.SORT(_xlfn._xlws.FILTER(chemicals[chemical_applic_level]&amp;" | "&amp;chemicals[chemical_applic_name],chemicals[experiment_ID]=A194)))</f>
        <v>#VALUE!</v>
      </c>
      <c r="DQ194" t="e" cm="1" vm="1">
        <f t="array" ref="DQ194">TRANSPOSE(_xlfn._xlws.SORT(_xlfn._xlws.FILTER(chemicals[chemical_applic_level],chemicals[experiment_ID]=A194)))</f>
        <v>#VALUE!</v>
      </c>
    </row>
    <row r="195" spans="2:121" x14ac:dyDescent="0.35">
      <c r="B195" t="e" cm="1" vm="1">
        <f t="array" ref="B195">TRANSPOSE(_xlfn._xlws.SORT(_xlfn._xlws.FILTER(chemicals[chemical_applic_level]&amp;" | "&amp;chemicals[chemical_applic_name],chemicals[experiment_ID]=A195)))</f>
        <v>#VALUE!</v>
      </c>
      <c r="DQ195" t="e" cm="1" vm="1">
        <f t="array" ref="DQ195">TRANSPOSE(_xlfn._xlws.SORT(_xlfn._xlws.FILTER(chemicals[chemical_applic_level],chemicals[experiment_ID]=A195)))</f>
        <v>#VALUE!</v>
      </c>
    </row>
    <row r="196" spans="2:121" x14ac:dyDescent="0.35">
      <c r="B196" t="e" cm="1" vm="1">
        <f t="array" ref="B196">TRANSPOSE(_xlfn._xlws.SORT(_xlfn._xlws.FILTER(chemicals[chemical_applic_level]&amp;" | "&amp;chemicals[chemical_applic_name],chemicals[experiment_ID]=A196)))</f>
        <v>#VALUE!</v>
      </c>
      <c r="DQ196" t="e" cm="1" vm="1">
        <f t="array" ref="DQ196">TRANSPOSE(_xlfn._xlws.SORT(_xlfn._xlws.FILTER(chemicals[chemical_applic_level],chemicals[experiment_ID]=A196)))</f>
        <v>#VALUE!</v>
      </c>
    </row>
    <row r="197" spans="2:121" x14ac:dyDescent="0.35">
      <c r="B197" t="e" cm="1" vm="1">
        <f t="array" ref="B197">TRANSPOSE(_xlfn._xlws.SORT(_xlfn._xlws.FILTER(chemicals[chemical_applic_level]&amp;" | "&amp;chemicals[chemical_applic_name],chemicals[experiment_ID]=A197)))</f>
        <v>#VALUE!</v>
      </c>
      <c r="DQ197" t="e" cm="1" vm="1">
        <f t="array" ref="DQ197">TRANSPOSE(_xlfn._xlws.SORT(_xlfn._xlws.FILTER(chemicals[chemical_applic_level],chemicals[experiment_ID]=A197)))</f>
        <v>#VALUE!</v>
      </c>
    </row>
    <row r="198" spans="2:121" x14ac:dyDescent="0.35">
      <c r="B198" t="e" cm="1" vm="1">
        <f t="array" ref="B198">TRANSPOSE(_xlfn._xlws.SORT(_xlfn._xlws.FILTER(chemicals[chemical_applic_level]&amp;" | "&amp;chemicals[chemical_applic_name],chemicals[experiment_ID]=A198)))</f>
        <v>#VALUE!</v>
      </c>
      <c r="DQ198" t="e" cm="1" vm="1">
        <f t="array" ref="DQ198">TRANSPOSE(_xlfn._xlws.SORT(_xlfn._xlws.FILTER(chemicals[chemical_applic_level],chemicals[experiment_ID]=A198)))</f>
        <v>#VALUE!</v>
      </c>
    </row>
    <row r="199" spans="2:121" x14ac:dyDescent="0.35">
      <c r="B199" t="e" cm="1" vm="1">
        <f t="array" ref="B199">TRANSPOSE(_xlfn._xlws.SORT(_xlfn._xlws.FILTER(chemicals[chemical_applic_level]&amp;" | "&amp;chemicals[chemical_applic_name],chemicals[experiment_ID]=A199)))</f>
        <v>#VALUE!</v>
      </c>
      <c r="DQ199" t="e" cm="1" vm="1">
        <f t="array" ref="DQ199">TRANSPOSE(_xlfn._xlws.SORT(_xlfn._xlws.FILTER(chemicals[chemical_applic_level],chemicals[experiment_ID]=A199)))</f>
        <v>#VALUE!</v>
      </c>
    </row>
    <row r="200" spans="2:121" x14ac:dyDescent="0.35">
      <c r="B200" t="e" cm="1" vm="1">
        <f t="array" ref="B200">TRANSPOSE(_xlfn._xlws.SORT(_xlfn._xlws.FILTER(chemicals[chemical_applic_level]&amp;" | "&amp;chemicals[chemical_applic_name],chemicals[experiment_ID]=A200)))</f>
        <v>#VALUE!</v>
      </c>
      <c r="DQ200" t="e" cm="1" vm="1">
        <f t="array" ref="DQ200">TRANSPOSE(_xlfn._xlws.SORT(_xlfn._xlws.FILTER(chemicals[chemical_applic_level],chemicals[experiment_ID]=A200)))</f>
        <v>#VALUE!</v>
      </c>
    </row>
    <row r="201" spans="2:121" x14ac:dyDescent="0.35">
      <c r="B201" t="e" cm="1" vm="1">
        <f t="array" ref="B201">TRANSPOSE(_xlfn._xlws.SORT(_xlfn._xlws.FILTER(chemicals[chemical_applic_level]&amp;" | "&amp;chemicals[chemical_applic_name],chemicals[experiment_ID]=A201)))</f>
        <v>#VALUE!</v>
      </c>
      <c r="DQ201" t="e" cm="1" vm="1">
        <f t="array" ref="DQ201">TRANSPOSE(_xlfn._xlws.SORT(_xlfn._xlws.FILTER(chemicals[chemical_applic_level],chemicals[experiment_ID]=A201)))</f>
        <v>#VALUE!</v>
      </c>
    </row>
    <row r="202" spans="2:121" x14ac:dyDescent="0.35">
      <c r="B202" t="e" cm="1" vm="1">
        <f t="array" ref="B202">TRANSPOSE(_xlfn._xlws.SORT(_xlfn._xlws.FILTER(chemicals[chemical_applic_level]&amp;" | "&amp;chemicals[chemical_applic_name],chemicals[experiment_ID]=A202)))</f>
        <v>#VALUE!</v>
      </c>
      <c r="DQ202" t="e" cm="1" vm="1">
        <f t="array" ref="DQ202">TRANSPOSE(_xlfn._xlws.SORT(_xlfn._xlws.FILTER(chemicals[chemical_applic_level],chemicals[experiment_ID]=A202)))</f>
        <v>#VALUE!</v>
      </c>
    </row>
    <row r="203" spans="2:121" x14ac:dyDescent="0.35">
      <c r="B203" t="e" cm="1" vm="1">
        <f t="array" ref="B203">TRANSPOSE(_xlfn._xlws.SORT(_xlfn._xlws.FILTER(chemicals[chemical_applic_level]&amp;" | "&amp;chemicals[chemical_applic_name],chemicals[experiment_ID]=A203)))</f>
        <v>#VALUE!</v>
      </c>
      <c r="DQ203" t="e" cm="1" vm="1">
        <f t="array" ref="DQ203">TRANSPOSE(_xlfn._xlws.SORT(_xlfn._xlws.FILTER(chemicals[chemical_applic_level],chemicals[experiment_ID]=A203)))</f>
        <v>#VALUE!</v>
      </c>
    </row>
    <row r="204" spans="2:121" x14ac:dyDescent="0.35">
      <c r="B204" t="e" cm="1" vm="1">
        <f t="array" ref="B204">TRANSPOSE(_xlfn._xlws.SORT(_xlfn._xlws.FILTER(chemicals[chemical_applic_level]&amp;" | "&amp;chemicals[chemical_applic_name],chemicals[experiment_ID]=A204)))</f>
        <v>#VALUE!</v>
      </c>
      <c r="DQ204" t="e" cm="1" vm="1">
        <f t="array" ref="DQ204">TRANSPOSE(_xlfn._xlws.SORT(_xlfn._xlws.FILTER(chemicals[chemical_applic_level],chemicals[experiment_ID]=A204)))</f>
        <v>#VALUE!</v>
      </c>
    </row>
    <row r="205" spans="2:121" x14ac:dyDescent="0.35">
      <c r="B205" t="e" cm="1" vm="1">
        <f t="array" ref="B205">TRANSPOSE(_xlfn._xlws.SORT(_xlfn._xlws.FILTER(chemicals[chemical_applic_level]&amp;" | "&amp;chemicals[chemical_applic_name],chemicals[experiment_ID]=A205)))</f>
        <v>#VALUE!</v>
      </c>
      <c r="DQ205" t="e" cm="1" vm="1">
        <f t="array" ref="DQ205">TRANSPOSE(_xlfn._xlws.SORT(_xlfn._xlws.FILTER(chemicals[chemical_applic_level],chemicals[experiment_ID]=A205)))</f>
        <v>#VALUE!</v>
      </c>
    </row>
    <row r="206" spans="2:121" x14ac:dyDescent="0.35">
      <c r="B206" t="e" cm="1" vm="1">
        <f t="array" ref="B206">TRANSPOSE(_xlfn._xlws.SORT(_xlfn._xlws.FILTER(chemicals[chemical_applic_level]&amp;" | "&amp;chemicals[chemical_applic_name],chemicals[experiment_ID]=A206)))</f>
        <v>#VALUE!</v>
      </c>
      <c r="DQ206" t="e" cm="1" vm="1">
        <f t="array" ref="DQ206">TRANSPOSE(_xlfn._xlws.SORT(_xlfn._xlws.FILTER(chemicals[chemical_applic_level],chemicals[experiment_ID]=A206)))</f>
        <v>#VALUE!</v>
      </c>
    </row>
    <row r="207" spans="2:121" x14ac:dyDescent="0.35">
      <c r="B207" t="e" cm="1" vm="1">
        <f t="array" ref="B207">TRANSPOSE(_xlfn._xlws.SORT(_xlfn._xlws.FILTER(chemicals[chemical_applic_level]&amp;" | "&amp;chemicals[chemical_applic_name],chemicals[experiment_ID]=A207)))</f>
        <v>#VALUE!</v>
      </c>
      <c r="DQ207" t="e" cm="1" vm="1">
        <f t="array" ref="DQ207">TRANSPOSE(_xlfn._xlws.SORT(_xlfn._xlws.FILTER(chemicals[chemical_applic_level],chemicals[experiment_ID]=A207)))</f>
        <v>#VALUE!</v>
      </c>
    </row>
    <row r="208" spans="2:121" x14ac:dyDescent="0.35">
      <c r="B208" t="e" cm="1" vm="1">
        <f t="array" ref="B208">TRANSPOSE(_xlfn._xlws.SORT(_xlfn._xlws.FILTER(chemicals[chemical_applic_level]&amp;" | "&amp;chemicals[chemical_applic_name],chemicals[experiment_ID]=A208)))</f>
        <v>#VALUE!</v>
      </c>
      <c r="DQ208" t="e" cm="1" vm="1">
        <f t="array" ref="DQ208">TRANSPOSE(_xlfn._xlws.SORT(_xlfn._xlws.FILTER(chemicals[chemical_applic_level],chemicals[experiment_ID]=A208)))</f>
        <v>#VALUE!</v>
      </c>
    </row>
    <row r="209" spans="2:121" x14ac:dyDescent="0.35">
      <c r="B209" t="e" cm="1" vm="1">
        <f t="array" ref="B209">TRANSPOSE(_xlfn._xlws.SORT(_xlfn._xlws.FILTER(chemicals[chemical_applic_level]&amp;" | "&amp;chemicals[chemical_applic_name],chemicals[experiment_ID]=A209)))</f>
        <v>#VALUE!</v>
      </c>
      <c r="DQ209" t="e" cm="1" vm="1">
        <f t="array" ref="DQ209">TRANSPOSE(_xlfn._xlws.SORT(_xlfn._xlws.FILTER(chemicals[chemical_applic_level],chemicals[experiment_ID]=A209)))</f>
        <v>#VALUE!</v>
      </c>
    </row>
    <row r="210" spans="2:121" x14ac:dyDescent="0.35">
      <c r="B210" t="e" cm="1" vm="1">
        <f t="array" ref="B210">TRANSPOSE(_xlfn._xlws.SORT(_xlfn._xlws.FILTER(chemicals[chemical_applic_level]&amp;" | "&amp;chemicals[chemical_applic_name],chemicals[experiment_ID]=A210)))</f>
        <v>#VALUE!</v>
      </c>
      <c r="DQ210" t="e" cm="1" vm="1">
        <f t="array" ref="DQ210">TRANSPOSE(_xlfn._xlws.SORT(_xlfn._xlws.FILTER(chemicals[chemical_applic_level],chemicals[experiment_ID]=A210)))</f>
        <v>#VALUE!</v>
      </c>
    </row>
    <row r="211" spans="2:121" x14ac:dyDescent="0.35">
      <c r="B211" t="e" cm="1" vm="1">
        <f t="array" ref="B211">TRANSPOSE(_xlfn._xlws.SORT(_xlfn._xlws.FILTER(chemicals[chemical_applic_level]&amp;" | "&amp;chemicals[chemical_applic_name],chemicals[experiment_ID]=A211)))</f>
        <v>#VALUE!</v>
      </c>
      <c r="DQ211" t="e" cm="1" vm="1">
        <f t="array" ref="DQ211">TRANSPOSE(_xlfn._xlws.SORT(_xlfn._xlws.FILTER(chemicals[chemical_applic_level],chemicals[experiment_ID]=A211)))</f>
        <v>#VALUE!</v>
      </c>
    </row>
    <row r="212" spans="2:121" x14ac:dyDescent="0.35">
      <c r="B212" t="e" cm="1" vm="1">
        <f t="array" ref="B212">TRANSPOSE(_xlfn._xlws.SORT(_xlfn._xlws.FILTER(chemicals[chemical_applic_level]&amp;" | "&amp;chemicals[chemical_applic_name],chemicals[experiment_ID]=A212)))</f>
        <v>#VALUE!</v>
      </c>
      <c r="DQ212" t="e" cm="1" vm="1">
        <f t="array" ref="DQ212">TRANSPOSE(_xlfn._xlws.SORT(_xlfn._xlws.FILTER(chemicals[chemical_applic_level],chemicals[experiment_ID]=A212)))</f>
        <v>#VALUE!</v>
      </c>
    </row>
    <row r="213" spans="2:121" x14ac:dyDescent="0.35">
      <c r="B213" t="e" cm="1" vm="1">
        <f t="array" ref="B213">TRANSPOSE(_xlfn._xlws.SORT(_xlfn._xlws.FILTER(chemicals[chemical_applic_level]&amp;" | "&amp;chemicals[chemical_applic_name],chemicals[experiment_ID]=A213)))</f>
        <v>#VALUE!</v>
      </c>
      <c r="DQ213" t="e" cm="1" vm="1">
        <f t="array" ref="DQ213">TRANSPOSE(_xlfn._xlws.SORT(_xlfn._xlws.FILTER(chemicals[chemical_applic_level],chemicals[experiment_ID]=A213)))</f>
        <v>#VALUE!</v>
      </c>
    </row>
    <row r="214" spans="2:121" x14ac:dyDescent="0.35">
      <c r="B214" t="e" cm="1" vm="1">
        <f t="array" ref="B214">TRANSPOSE(_xlfn._xlws.SORT(_xlfn._xlws.FILTER(chemicals[chemical_applic_level]&amp;" | "&amp;chemicals[chemical_applic_name],chemicals[experiment_ID]=A214)))</f>
        <v>#VALUE!</v>
      </c>
      <c r="DQ214" t="e" cm="1" vm="1">
        <f t="array" ref="DQ214">TRANSPOSE(_xlfn._xlws.SORT(_xlfn._xlws.FILTER(chemicals[chemical_applic_level],chemicals[experiment_ID]=A214)))</f>
        <v>#VALUE!</v>
      </c>
    </row>
    <row r="215" spans="2:121" x14ac:dyDescent="0.35">
      <c r="B215" t="e" cm="1" vm="1">
        <f t="array" ref="B215">TRANSPOSE(_xlfn._xlws.SORT(_xlfn._xlws.FILTER(chemicals[chemical_applic_level]&amp;" | "&amp;chemicals[chemical_applic_name],chemicals[experiment_ID]=A215)))</f>
        <v>#VALUE!</v>
      </c>
      <c r="DQ215" t="e" cm="1" vm="1">
        <f t="array" ref="DQ215">TRANSPOSE(_xlfn._xlws.SORT(_xlfn._xlws.FILTER(chemicals[chemical_applic_level],chemicals[experiment_ID]=A215)))</f>
        <v>#VALUE!</v>
      </c>
    </row>
    <row r="216" spans="2:121" x14ac:dyDescent="0.35">
      <c r="B216" t="e" cm="1" vm="1">
        <f t="array" ref="B216">TRANSPOSE(_xlfn._xlws.SORT(_xlfn._xlws.FILTER(chemicals[chemical_applic_level]&amp;" | "&amp;chemicals[chemical_applic_name],chemicals[experiment_ID]=A216)))</f>
        <v>#VALUE!</v>
      </c>
      <c r="DQ216" t="e" cm="1" vm="1">
        <f t="array" ref="DQ216">TRANSPOSE(_xlfn._xlws.SORT(_xlfn._xlws.FILTER(chemicals[chemical_applic_level],chemicals[experiment_ID]=A216)))</f>
        <v>#VALUE!</v>
      </c>
    </row>
    <row r="217" spans="2:121" x14ac:dyDescent="0.35">
      <c r="B217" t="e" cm="1" vm="1">
        <f t="array" ref="B217">TRANSPOSE(_xlfn._xlws.SORT(_xlfn._xlws.FILTER(chemicals[chemical_applic_level]&amp;" | "&amp;chemicals[chemical_applic_name],chemicals[experiment_ID]=A217)))</f>
        <v>#VALUE!</v>
      </c>
      <c r="DQ217" t="e" cm="1" vm="1">
        <f t="array" ref="DQ217">TRANSPOSE(_xlfn._xlws.SORT(_xlfn._xlws.FILTER(chemicals[chemical_applic_level],chemicals[experiment_ID]=A217)))</f>
        <v>#VALUE!</v>
      </c>
    </row>
    <row r="218" spans="2:121" x14ac:dyDescent="0.35">
      <c r="B218" t="e" cm="1" vm="1">
        <f t="array" ref="B218">TRANSPOSE(_xlfn._xlws.SORT(_xlfn._xlws.FILTER(chemicals[chemical_applic_level]&amp;" | "&amp;chemicals[chemical_applic_name],chemicals[experiment_ID]=A218)))</f>
        <v>#VALUE!</v>
      </c>
      <c r="DQ218" t="e" cm="1" vm="1">
        <f t="array" ref="DQ218">TRANSPOSE(_xlfn._xlws.SORT(_xlfn._xlws.FILTER(chemicals[chemical_applic_level],chemicals[experiment_ID]=A218)))</f>
        <v>#VALUE!</v>
      </c>
    </row>
    <row r="219" spans="2:121" x14ac:dyDescent="0.35">
      <c r="B219" t="e" cm="1" vm="1">
        <f t="array" ref="B219">TRANSPOSE(_xlfn._xlws.SORT(_xlfn._xlws.FILTER(chemicals[chemical_applic_level]&amp;" | "&amp;chemicals[chemical_applic_name],chemicals[experiment_ID]=A219)))</f>
        <v>#VALUE!</v>
      </c>
      <c r="DQ219" t="e" cm="1" vm="1">
        <f t="array" ref="DQ219">TRANSPOSE(_xlfn._xlws.SORT(_xlfn._xlws.FILTER(chemicals[chemical_applic_level],chemicals[experiment_ID]=A219)))</f>
        <v>#VALUE!</v>
      </c>
    </row>
    <row r="220" spans="2:121" x14ac:dyDescent="0.35">
      <c r="B220" t="e" cm="1" vm="1">
        <f t="array" ref="B220">TRANSPOSE(_xlfn._xlws.SORT(_xlfn._xlws.FILTER(chemicals[chemical_applic_level]&amp;" | "&amp;chemicals[chemical_applic_name],chemicals[experiment_ID]=A220)))</f>
        <v>#VALUE!</v>
      </c>
      <c r="DQ220" t="e" cm="1" vm="1">
        <f t="array" ref="DQ220">TRANSPOSE(_xlfn._xlws.SORT(_xlfn._xlws.FILTER(chemicals[chemical_applic_level],chemicals[experiment_ID]=A220)))</f>
        <v>#VALUE!</v>
      </c>
    </row>
    <row r="221" spans="2:121" x14ac:dyDescent="0.35">
      <c r="B221" t="e" cm="1" vm="1">
        <f t="array" ref="B221">TRANSPOSE(_xlfn._xlws.SORT(_xlfn._xlws.FILTER(chemicals[chemical_applic_level]&amp;" | "&amp;chemicals[chemical_applic_name],chemicals[experiment_ID]=A221)))</f>
        <v>#VALUE!</v>
      </c>
      <c r="DQ221" t="e" cm="1" vm="1">
        <f t="array" ref="DQ221">TRANSPOSE(_xlfn._xlws.SORT(_xlfn._xlws.FILTER(chemicals[chemical_applic_level],chemicals[experiment_ID]=A221)))</f>
        <v>#VALUE!</v>
      </c>
    </row>
    <row r="222" spans="2:121" x14ac:dyDescent="0.35">
      <c r="B222" t="e" cm="1" vm="1">
        <f t="array" ref="B222">TRANSPOSE(_xlfn._xlws.SORT(_xlfn._xlws.FILTER(chemicals[chemical_applic_level]&amp;" | "&amp;chemicals[chemical_applic_name],chemicals[experiment_ID]=A222)))</f>
        <v>#VALUE!</v>
      </c>
      <c r="DQ222" t="e" cm="1" vm="1">
        <f t="array" ref="DQ222">TRANSPOSE(_xlfn._xlws.SORT(_xlfn._xlws.FILTER(chemicals[chemical_applic_level],chemicals[experiment_ID]=A222)))</f>
        <v>#VALUE!</v>
      </c>
    </row>
    <row r="223" spans="2:121" x14ac:dyDescent="0.35">
      <c r="B223" t="e" cm="1" vm="1">
        <f t="array" ref="B223">TRANSPOSE(_xlfn._xlws.SORT(_xlfn._xlws.FILTER(chemicals[chemical_applic_level]&amp;" | "&amp;chemicals[chemical_applic_name],chemicals[experiment_ID]=A223)))</f>
        <v>#VALUE!</v>
      </c>
      <c r="DQ223" t="e" cm="1" vm="1">
        <f t="array" ref="DQ223">TRANSPOSE(_xlfn._xlws.SORT(_xlfn._xlws.FILTER(chemicals[chemical_applic_level],chemicals[experiment_ID]=A223)))</f>
        <v>#VALUE!</v>
      </c>
    </row>
    <row r="224" spans="2:121" x14ac:dyDescent="0.35">
      <c r="B224" t="e" cm="1" vm="1">
        <f t="array" ref="B224">TRANSPOSE(_xlfn._xlws.SORT(_xlfn._xlws.FILTER(chemicals[chemical_applic_level]&amp;" | "&amp;chemicals[chemical_applic_name],chemicals[experiment_ID]=A224)))</f>
        <v>#VALUE!</v>
      </c>
      <c r="DQ224" t="e" cm="1" vm="1">
        <f t="array" ref="DQ224">TRANSPOSE(_xlfn._xlws.SORT(_xlfn._xlws.FILTER(chemicals[chemical_applic_level],chemicals[experiment_ID]=A224)))</f>
        <v>#VALUE!</v>
      </c>
    </row>
    <row r="225" spans="2:121" x14ac:dyDescent="0.35">
      <c r="B225" t="e" cm="1" vm="1">
        <f t="array" ref="B225">TRANSPOSE(_xlfn._xlws.SORT(_xlfn._xlws.FILTER(chemicals[chemical_applic_level]&amp;" | "&amp;chemicals[chemical_applic_name],chemicals[experiment_ID]=A225)))</f>
        <v>#VALUE!</v>
      </c>
      <c r="DQ225" t="e" cm="1" vm="1">
        <f t="array" ref="DQ225">TRANSPOSE(_xlfn._xlws.SORT(_xlfn._xlws.FILTER(chemicals[chemical_applic_level],chemicals[experiment_ID]=A225)))</f>
        <v>#VALUE!</v>
      </c>
    </row>
    <row r="226" spans="2:121" x14ac:dyDescent="0.35">
      <c r="B226" t="e" cm="1" vm="1">
        <f t="array" ref="B226">TRANSPOSE(_xlfn._xlws.SORT(_xlfn._xlws.FILTER(chemicals[chemical_applic_level]&amp;" | "&amp;chemicals[chemical_applic_name],chemicals[experiment_ID]=A226)))</f>
        <v>#VALUE!</v>
      </c>
      <c r="DQ226" t="e" cm="1" vm="1">
        <f t="array" ref="DQ226">TRANSPOSE(_xlfn._xlws.SORT(_xlfn._xlws.FILTER(chemicals[chemical_applic_level],chemicals[experiment_ID]=A226)))</f>
        <v>#VALUE!</v>
      </c>
    </row>
    <row r="227" spans="2:121" x14ac:dyDescent="0.35">
      <c r="B227" t="e" cm="1" vm="1">
        <f t="array" ref="B227">TRANSPOSE(_xlfn._xlws.SORT(_xlfn._xlws.FILTER(chemicals[chemical_applic_level]&amp;" | "&amp;chemicals[chemical_applic_name],chemicals[experiment_ID]=A227)))</f>
        <v>#VALUE!</v>
      </c>
      <c r="DQ227" t="e" cm="1" vm="1">
        <f t="array" ref="DQ227">TRANSPOSE(_xlfn._xlws.SORT(_xlfn._xlws.FILTER(chemicals[chemical_applic_level],chemicals[experiment_ID]=A227)))</f>
        <v>#VALUE!</v>
      </c>
    </row>
    <row r="228" spans="2:121" x14ac:dyDescent="0.35">
      <c r="B228" t="e" cm="1" vm="1">
        <f t="array" ref="B228">TRANSPOSE(_xlfn._xlws.SORT(_xlfn._xlws.FILTER(chemicals[chemical_applic_level]&amp;" | "&amp;chemicals[chemical_applic_name],chemicals[experiment_ID]=A228)))</f>
        <v>#VALUE!</v>
      </c>
      <c r="DQ228" t="e" cm="1" vm="1">
        <f t="array" ref="DQ228">TRANSPOSE(_xlfn._xlws.SORT(_xlfn._xlws.FILTER(chemicals[chemical_applic_level],chemicals[experiment_ID]=A228)))</f>
        <v>#VALUE!</v>
      </c>
    </row>
    <row r="229" spans="2:121" x14ac:dyDescent="0.35">
      <c r="B229" t="e" cm="1" vm="1">
        <f t="array" ref="B229">TRANSPOSE(_xlfn._xlws.SORT(_xlfn._xlws.FILTER(chemicals[chemical_applic_level]&amp;" | "&amp;chemicals[chemical_applic_name],chemicals[experiment_ID]=A229)))</f>
        <v>#VALUE!</v>
      </c>
      <c r="DQ229" t="e" cm="1" vm="1">
        <f t="array" ref="DQ229">TRANSPOSE(_xlfn._xlws.SORT(_xlfn._xlws.FILTER(chemicals[chemical_applic_level],chemicals[experiment_ID]=A229)))</f>
        <v>#VALUE!</v>
      </c>
    </row>
    <row r="230" spans="2:121" x14ac:dyDescent="0.35">
      <c r="B230" t="e" cm="1" vm="1">
        <f t="array" ref="B230">TRANSPOSE(_xlfn._xlws.SORT(_xlfn._xlws.FILTER(chemicals[chemical_applic_level]&amp;" | "&amp;chemicals[chemical_applic_name],chemicals[experiment_ID]=A230)))</f>
        <v>#VALUE!</v>
      </c>
      <c r="DQ230" t="e" cm="1" vm="1">
        <f t="array" ref="DQ230">TRANSPOSE(_xlfn._xlws.SORT(_xlfn._xlws.FILTER(chemicals[chemical_applic_level],chemicals[experiment_ID]=A230)))</f>
        <v>#VALUE!</v>
      </c>
    </row>
    <row r="231" spans="2:121" x14ac:dyDescent="0.35">
      <c r="B231" t="e" cm="1" vm="1">
        <f t="array" ref="B231">TRANSPOSE(_xlfn._xlws.SORT(_xlfn._xlws.FILTER(chemicals[chemical_applic_level]&amp;" | "&amp;chemicals[chemical_applic_name],chemicals[experiment_ID]=A231)))</f>
        <v>#VALUE!</v>
      </c>
      <c r="DQ231" t="e" cm="1" vm="1">
        <f t="array" ref="DQ231">TRANSPOSE(_xlfn._xlws.SORT(_xlfn._xlws.FILTER(chemicals[chemical_applic_level],chemicals[experiment_ID]=A231)))</f>
        <v>#VALUE!</v>
      </c>
    </row>
    <row r="232" spans="2:121" x14ac:dyDescent="0.35">
      <c r="B232" t="e" cm="1" vm="1">
        <f t="array" ref="B232">TRANSPOSE(_xlfn._xlws.SORT(_xlfn._xlws.FILTER(chemicals[chemical_applic_level]&amp;" | "&amp;chemicals[chemical_applic_name],chemicals[experiment_ID]=A232)))</f>
        <v>#VALUE!</v>
      </c>
      <c r="DQ232" t="e" cm="1" vm="1">
        <f t="array" ref="DQ232">TRANSPOSE(_xlfn._xlws.SORT(_xlfn._xlws.FILTER(chemicals[chemical_applic_level],chemicals[experiment_ID]=A232)))</f>
        <v>#VALUE!</v>
      </c>
    </row>
    <row r="233" spans="2:121" x14ac:dyDescent="0.35">
      <c r="B233" t="e" cm="1" vm="1">
        <f t="array" ref="B233">TRANSPOSE(_xlfn._xlws.SORT(_xlfn._xlws.FILTER(chemicals[chemical_applic_level]&amp;" | "&amp;chemicals[chemical_applic_name],chemicals[experiment_ID]=A233)))</f>
        <v>#VALUE!</v>
      </c>
      <c r="DQ233" t="e" cm="1" vm="1">
        <f t="array" ref="DQ233">TRANSPOSE(_xlfn._xlws.SORT(_xlfn._xlws.FILTER(chemicals[chemical_applic_level],chemicals[experiment_ID]=A233)))</f>
        <v>#VALUE!</v>
      </c>
    </row>
    <row r="234" spans="2:121" x14ac:dyDescent="0.35">
      <c r="B234" t="e" cm="1" vm="1">
        <f t="array" ref="B234">TRANSPOSE(_xlfn._xlws.SORT(_xlfn._xlws.FILTER(chemicals[chemical_applic_level]&amp;" | "&amp;chemicals[chemical_applic_name],chemicals[experiment_ID]=A234)))</f>
        <v>#VALUE!</v>
      </c>
      <c r="DQ234" t="e" cm="1" vm="1">
        <f t="array" ref="DQ234">TRANSPOSE(_xlfn._xlws.SORT(_xlfn._xlws.FILTER(chemicals[chemical_applic_level],chemicals[experiment_ID]=A234)))</f>
        <v>#VALUE!</v>
      </c>
    </row>
    <row r="235" spans="2:121" x14ac:dyDescent="0.35">
      <c r="B235" t="e" cm="1" vm="1">
        <f t="array" ref="B235">TRANSPOSE(_xlfn._xlws.SORT(_xlfn._xlws.FILTER(chemicals[chemical_applic_level]&amp;" | "&amp;chemicals[chemical_applic_name],chemicals[experiment_ID]=A235)))</f>
        <v>#VALUE!</v>
      </c>
      <c r="DQ235" t="e" cm="1" vm="1">
        <f t="array" ref="DQ235">TRANSPOSE(_xlfn._xlws.SORT(_xlfn._xlws.FILTER(chemicals[chemical_applic_level],chemicals[experiment_ID]=A235)))</f>
        <v>#VALUE!</v>
      </c>
    </row>
    <row r="236" spans="2:121" x14ac:dyDescent="0.35">
      <c r="B236" t="e" cm="1" vm="1">
        <f t="array" ref="B236">TRANSPOSE(_xlfn._xlws.SORT(_xlfn._xlws.FILTER(chemicals[chemical_applic_level]&amp;" | "&amp;chemicals[chemical_applic_name],chemicals[experiment_ID]=A236)))</f>
        <v>#VALUE!</v>
      </c>
      <c r="DQ236" t="e" cm="1" vm="1">
        <f t="array" ref="DQ236">TRANSPOSE(_xlfn._xlws.SORT(_xlfn._xlws.FILTER(chemicals[chemical_applic_level],chemicals[experiment_ID]=A236)))</f>
        <v>#VALUE!</v>
      </c>
    </row>
    <row r="237" spans="2:121" x14ac:dyDescent="0.35">
      <c r="B237" t="e" cm="1" vm="1">
        <f t="array" ref="B237">TRANSPOSE(_xlfn._xlws.SORT(_xlfn._xlws.FILTER(chemicals[chemical_applic_level]&amp;" | "&amp;chemicals[chemical_applic_name],chemicals[experiment_ID]=A237)))</f>
        <v>#VALUE!</v>
      </c>
      <c r="DQ237" t="e" cm="1" vm="1">
        <f t="array" ref="DQ237">TRANSPOSE(_xlfn._xlws.SORT(_xlfn._xlws.FILTER(chemicals[chemical_applic_level],chemicals[experiment_ID]=A237)))</f>
        <v>#VALUE!</v>
      </c>
    </row>
    <row r="238" spans="2:121" x14ac:dyDescent="0.35">
      <c r="B238" t="e" cm="1" vm="1">
        <f t="array" ref="B238">TRANSPOSE(_xlfn._xlws.SORT(_xlfn._xlws.FILTER(chemicals[chemical_applic_level]&amp;" | "&amp;chemicals[chemical_applic_name],chemicals[experiment_ID]=A238)))</f>
        <v>#VALUE!</v>
      </c>
      <c r="DQ238" t="e" cm="1" vm="1">
        <f t="array" ref="DQ238">TRANSPOSE(_xlfn._xlws.SORT(_xlfn._xlws.FILTER(chemicals[chemical_applic_level],chemicals[experiment_ID]=A238)))</f>
        <v>#VALUE!</v>
      </c>
    </row>
    <row r="239" spans="2:121" x14ac:dyDescent="0.35">
      <c r="B239" t="e" cm="1" vm="1">
        <f t="array" ref="B239">TRANSPOSE(_xlfn._xlws.SORT(_xlfn._xlws.FILTER(chemicals[chemical_applic_level]&amp;" | "&amp;chemicals[chemical_applic_name],chemicals[experiment_ID]=A239)))</f>
        <v>#VALUE!</v>
      </c>
      <c r="DQ239" t="e" cm="1" vm="1">
        <f t="array" ref="DQ239">TRANSPOSE(_xlfn._xlws.SORT(_xlfn._xlws.FILTER(chemicals[chemical_applic_level],chemicals[experiment_ID]=A239)))</f>
        <v>#VALUE!</v>
      </c>
    </row>
    <row r="240" spans="2:121" x14ac:dyDescent="0.35">
      <c r="B240" t="e" cm="1" vm="1">
        <f t="array" ref="B240">TRANSPOSE(_xlfn._xlws.SORT(_xlfn._xlws.FILTER(chemicals[chemical_applic_level]&amp;" | "&amp;chemicals[chemical_applic_name],chemicals[experiment_ID]=A240)))</f>
        <v>#VALUE!</v>
      </c>
      <c r="DQ240" t="e" cm="1" vm="1">
        <f t="array" ref="DQ240">TRANSPOSE(_xlfn._xlws.SORT(_xlfn._xlws.FILTER(chemicals[chemical_applic_level],chemicals[experiment_ID]=A240)))</f>
        <v>#VALUE!</v>
      </c>
    </row>
    <row r="241" spans="2:121" x14ac:dyDescent="0.35">
      <c r="B241" t="e" cm="1" vm="1">
        <f t="array" ref="B241">TRANSPOSE(_xlfn._xlws.SORT(_xlfn._xlws.FILTER(chemicals[chemical_applic_level]&amp;" | "&amp;chemicals[chemical_applic_name],chemicals[experiment_ID]=A241)))</f>
        <v>#VALUE!</v>
      </c>
      <c r="DQ241" t="e" cm="1" vm="1">
        <f t="array" ref="DQ241">TRANSPOSE(_xlfn._xlws.SORT(_xlfn._xlws.FILTER(chemicals[chemical_applic_level],chemicals[experiment_ID]=A241)))</f>
        <v>#VALUE!</v>
      </c>
    </row>
    <row r="242" spans="2:121" x14ac:dyDescent="0.35">
      <c r="B242" t="e" cm="1" vm="1">
        <f t="array" ref="B242">TRANSPOSE(_xlfn._xlws.SORT(_xlfn._xlws.FILTER(chemicals[chemical_applic_level]&amp;" | "&amp;chemicals[chemical_applic_name],chemicals[experiment_ID]=A242)))</f>
        <v>#VALUE!</v>
      </c>
      <c r="DQ242" t="e" cm="1" vm="1">
        <f t="array" ref="DQ242">TRANSPOSE(_xlfn._xlws.SORT(_xlfn._xlws.FILTER(chemicals[chemical_applic_level],chemicals[experiment_ID]=A242)))</f>
        <v>#VALUE!</v>
      </c>
    </row>
    <row r="243" spans="2:121" x14ac:dyDescent="0.35">
      <c r="B243" t="e" cm="1" vm="1">
        <f t="array" ref="B243">TRANSPOSE(_xlfn._xlws.SORT(_xlfn._xlws.FILTER(chemicals[chemical_applic_level]&amp;" | "&amp;chemicals[chemical_applic_name],chemicals[experiment_ID]=A243)))</f>
        <v>#VALUE!</v>
      </c>
      <c r="DQ243" t="e" cm="1" vm="1">
        <f t="array" ref="DQ243">TRANSPOSE(_xlfn._xlws.SORT(_xlfn._xlws.FILTER(chemicals[chemical_applic_level],chemicals[experiment_ID]=A243)))</f>
        <v>#VALUE!</v>
      </c>
    </row>
    <row r="244" spans="2:121" x14ac:dyDescent="0.35">
      <c r="B244" t="e" cm="1" vm="1">
        <f t="array" ref="B244">TRANSPOSE(_xlfn._xlws.SORT(_xlfn._xlws.FILTER(chemicals[chemical_applic_level]&amp;" | "&amp;chemicals[chemical_applic_name],chemicals[experiment_ID]=A244)))</f>
        <v>#VALUE!</v>
      </c>
      <c r="DQ244" t="e" cm="1" vm="1">
        <f t="array" ref="DQ244">TRANSPOSE(_xlfn._xlws.SORT(_xlfn._xlws.FILTER(chemicals[chemical_applic_level],chemicals[experiment_ID]=A244)))</f>
        <v>#VALUE!</v>
      </c>
    </row>
    <row r="245" spans="2:121" x14ac:dyDescent="0.35">
      <c r="B245" t="e" cm="1" vm="1">
        <f t="array" ref="B245">TRANSPOSE(_xlfn._xlws.SORT(_xlfn._xlws.FILTER(chemicals[chemical_applic_level]&amp;" | "&amp;chemicals[chemical_applic_name],chemicals[experiment_ID]=A245)))</f>
        <v>#VALUE!</v>
      </c>
      <c r="DQ245" t="e" cm="1" vm="1">
        <f t="array" ref="DQ245">TRANSPOSE(_xlfn._xlws.SORT(_xlfn._xlws.FILTER(chemicals[chemical_applic_level],chemicals[experiment_ID]=A245)))</f>
        <v>#VALUE!</v>
      </c>
    </row>
    <row r="246" spans="2:121" x14ac:dyDescent="0.35">
      <c r="B246" t="e" cm="1" vm="1">
        <f t="array" ref="B246">TRANSPOSE(_xlfn._xlws.SORT(_xlfn._xlws.FILTER(chemicals[chemical_applic_level]&amp;" | "&amp;chemicals[chemical_applic_name],chemicals[experiment_ID]=A246)))</f>
        <v>#VALUE!</v>
      </c>
      <c r="DQ246" t="e" cm="1" vm="1">
        <f t="array" ref="DQ246">TRANSPOSE(_xlfn._xlws.SORT(_xlfn._xlws.FILTER(chemicals[chemical_applic_level],chemicals[experiment_ID]=A246)))</f>
        <v>#VALUE!</v>
      </c>
    </row>
    <row r="247" spans="2:121" x14ac:dyDescent="0.35">
      <c r="B247" t="e" cm="1" vm="1">
        <f t="array" ref="B247">TRANSPOSE(_xlfn._xlws.SORT(_xlfn._xlws.FILTER(chemicals[chemical_applic_level]&amp;" | "&amp;chemicals[chemical_applic_name],chemicals[experiment_ID]=A247)))</f>
        <v>#VALUE!</v>
      </c>
      <c r="DQ247" t="e" cm="1" vm="1">
        <f t="array" ref="DQ247">TRANSPOSE(_xlfn._xlws.SORT(_xlfn._xlws.FILTER(chemicals[chemical_applic_level],chemicals[experiment_ID]=A247)))</f>
        <v>#VALUE!</v>
      </c>
    </row>
    <row r="248" spans="2:121" x14ac:dyDescent="0.35">
      <c r="B248" t="e" cm="1" vm="1">
        <f t="array" ref="B248">TRANSPOSE(_xlfn._xlws.SORT(_xlfn._xlws.FILTER(chemicals[chemical_applic_level]&amp;" | "&amp;chemicals[chemical_applic_name],chemicals[experiment_ID]=A248)))</f>
        <v>#VALUE!</v>
      </c>
      <c r="DQ248" t="e" cm="1" vm="1">
        <f t="array" ref="DQ248">TRANSPOSE(_xlfn._xlws.SORT(_xlfn._xlws.FILTER(chemicals[chemical_applic_level],chemicals[experiment_ID]=A248)))</f>
        <v>#VALUE!</v>
      </c>
    </row>
    <row r="249" spans="2:121" x14ac:dyDescent="0.35">
      <c r="B249" t="e" cm="1" vm="1">
        <f t="array" ref="B249">TRANSPOSE(_xlfn._xlws.SORT(_xlfn._xlws.FILTER(chemicals[chemical_applic_level]&amp;" | "&amp;chemicals[chemical_applic_name],chemicals[experiment_ID]=A249)))</f>
        <v>#VALUE!</v>
      </c>
      <c r="DQ249" t="e" cm="1" vm="1">
        <f t="array" ref="DQ249">TRANSPOSE(_xlfn._xlws.SORT(_xlfn._xlws.FILTER(chemicals[chemical_applic_level],chemicals[experiment_ID]=A249)))</f>
        <v>#VALUE!</v>
      </c>
    </row>
    <row r="250" spans="2:121" x14ac:dyDescent="0.35">
      <c r="B250" t="e" cm="1" vm="1">
        <f t="array" ref="B250">TRANSPOSE(_xlfn._xlws.SORT(_xlfn._xlws.FILTER(chemicals[chemical_applic_level]&amp;" | "&amp;chemicals[chemical_applic_name],chemicals[experiment_ID]=A250)))</f>
        <v>#VALUE!</v>
      </c>
      <c r="DQ250" t="e" cm="1" vm="1">
        <f t="array" ref="DQ250">TRANSPOSE(_xlfn._xlws.SORT(_xlfn._xlws.FILTER(chemicals[chemical_applic_level],chemicals[experiment_ID]=A250)))</f>
        <v>#VALUE!</v>
      </c>
    </row>
    <row r="251" spans="2:121" x14ac:dyDescent="0.35">
      <c r="B251" t="e" cm="1" vm="1">
        <f t="array" ref="B251">TRANSPOSE(_xlfn._xlws.SORT(_xlfn._xlws.FILTER(chemicals[chemical_applic_level]&amp;" | "&amp;chemicals[chemical_applic_name],chemicals[experiment_ID]=A251)))</f>
        <v>#VALUE!</v>
      </c>
      <c r="DQ251" t="e" cm="1" vm="1">
        <f t="array" ref="DQ251">TRANSPOSE(_xlfn._xlws.SORT(_xlfn._xlws.FILTER(chemicals[chemical_applic_level],chemicals[experiment_ID]=A251)))</f>
        <v>#VALUE!</v>
      </c>
    </row>
    <row r="252" spans="2:121" x14ac:dyDescent="0.35">
      <c r="B252" t="e" cm="1" vm="1">
        <f t="array" ref="B252">TRANSPOSE(_xlfn._xlws.SORT(_xlfn._xlws.FILTER(chemicals[chemical_applic_level]&amp;" | "&amp;chemicals[chemical_applic_name],chemicals[experiment_ID]=A252)))</f>
        <v>#VALUE!</v>
      </c>
      <c r="DQ252" t="e" cm="1" vm="1">
        <f t="array" ref="DQ252">TRANSPOSE(_xlfn._xlws.SORT(_xlfn._xlws.FILTER(chemicals[chemical_applic_level],chemicals[experiment_ID]=A252)))</f>
        <v>#VALUE!</v>
      </c>
    </row>
    <row r="253" spans="2:121" x14ac:dyDescent="0.35">
      <c r="B253" t="e" cm="1" vm="1">
        <f t="array" ref="B253">TRANSPOSE(_xlfn._xlws.SORT(_xlfn._xlws.FILTER(chemicals[chemical_applic_level]&amp;" | "&amp;chemicals[chemical_applic_name],chemicals[experiment_ID]=A253)))</f>
        <v>#VALUE!</v>
      </c>
      <c r="DQ253" t="e" cm="1" vm="1">
        <f t="array" ref="DQ253">TRANSPOSE(_xlfn._xlws.SORT(_xlfn._xlws.FILTER(chemicals[chemical_applic_level],chemicals[experiment_ID]=A253)))</f>
        <v>#VALUE!</v>
      </c>
    </row>
    <row r="254" spans="2:121" x14ac:dyDescent="0.35">
      <c r="B254" t="e" cm="1" vm="1">
        <f t="array" ref="B254">TRANSPOSE(_xlfn._xlws.SORT(_xlfn._xlws.FILTER(chemicals[chemical_applic_level]&amp;" | "&amp;chemicals[chemical_applic_name],chemicals[experiment_ID]=A254)))</f>
        <v>#VALUE!</v>
      </c>
      <c r="DQ254" t="e" cm="1" vm="1">
        <f t="array" ref="DQ254">TRANSPOSE(_xlfn._xlws.SORT(_xlfn._xlws.FILTER(chemicals[chemical_applic_level],chemicals[experiment_ID]=A254)))</f>
        <v>#VALUE!</v>
      </c>
    </row>
    <row r="255" spans="2:121" x14ac:dyDescent="0.35">
      <c r="B255" t="e" cm="1" vm="1">
        <f t="array" ref="B255">TRANSPOSE(_xlfn._xlws.SORT(_xlfn._xlws.FILTER(chemicals[chemical_applic_level]&amp;" | "&amp;chemicals[chemical_applic_name],chemicals[experiment_ID]=A255)))</f>
        <v>#VALUE!</v>
      </c>
      <c r="DQ255" t="e" cm="1" vm="1">
        <f t="array" ref="DQ255">TRANSPOSE(_xlfn._xlws.SORT(_xlfn._xlws.FILTER(chemicals[chemical_applic_level],chemicals[experiment_ID]=A255)))</f>
        <v>#VALUE!</v>
      </c>
    </row>
    <row r="256" spans="2:121" x14ac:dyDescent="0.35">
      <c r="B256" t="e" cm="1" vm="1">
        <f t="array" ref="B256">TRANSPOSE(_xlfn._xlws.SORT(_xlfn._xlws.FILTER(chemicals[chemical_applic_level]&amp;" | "&amp;chemicals[chemical_applic_name],chemicals[experiment_ID]=A256)))</f>
        <v>#VALUE!</v>
      </c>
      <c r="DQ256" t="e" cm="1" vm="1">
        <f t="array" ref="DQ256">TRANSPOSE(_xlfn._xlws.SORT(_xlfn._xlws.FILTER(chemicals[chemical_applic_level],chemicals[experiment_ID]=A256)))</f>
        <v>#VALUE!</v>
      </c>
    </row>
    <row r="257" spans="2:121" x14ac:dyDescent="0.35">
      <c r="B257" t="e" cm="1" vm="1">
        <f t="array" ref="B257">TRANSPOSE(_xlfn._xlws.SORT(_xlfn._xlws.FILTER(chemicals[chemical_applic_level]&amp;" | "&amp;chemicals[chemical_applic_name],chemicals[experiment_ID]=A257)))</f>
        <v>#VALUE!</v>
      </c>
      <c r="DQ257" t="e" cm="1" vm="1">
        <f t="array" ref="DQ257">TRANSPOSE(_xlfn._xlws.SORT(_xlfn._xlws.FILTER(chemicals[chemical_applic_level],chemicals[experiment_ID]=A257)))</f>
        <v>#VALUE!</v>
      </c>
    </row>
    <row r="258" spans="2:121" x14ac:dyDescent="0.35">
      <c r="B258" t="e" cm="1" vm="1">
        <f t="array" ref="B258">TRANSPOSE(_xlfn._xlws.SORT(_xlfn._xlws.FILTER(chemicals[chemical_applic_level]&amp;" | "&amp;chemicals[chemical_applic_name],chemicals[experiment_ID]=A258)))</f>
        <v>#VALUE!</v>
      </c>
      <c r="DQ258" t="e" cm="1" vm="1">
        <f t="array" ref="DQ258">TRANSPOSE(_xlfn._xlws.SORT(_xlfn._xlws.FILTER(chemicals[chemical_applic_level],chemicals[experiment_ID]=A258)))</f>
        <v>#VALUE!</v>
      </c>
    </row>
    <row r="259" spans="2:121" x14ac:dyDescent="0.35">
      <c r="B259" t="e" cm="1" vm="1">
        <f t="array" ref="B259">TRANSPOSE(_xlfn._xlws.SORT(_xlfn._xlws.FILTER(chemicals[chemical_applic_level]&amp;" | "&amp;chemicals[chemical_applic_name],chemicals[experiment_ID]=A259)))</f>
        <v>#VALUE!</v>
      </c>
      <c r="DQ259" t="e" cm="1" vm="1">
        <f t="array" ref="DQ259">TRANSPOSE(_xlfn._xlws.SORT(_xlfn._xlws.FILTER(chemicals[chemical_applic_level],chemicals[experiment_ID]=A259)))</f>
        <v>#VALUE!</v>
      </c>
    </row>
    <row r="260" spans="2:121" x14ac:dyDescent="0.35">
      <c r="B260" t="e" cm="1" vm="1">
        <f t="array" ref="B260">TRANSPOSE(_xlfn._xlws.SORT(_xlfn._xlws.FILTER(chemicals[chemical_applic_level]&amp;" | "&amp;chemicals[chemical_applic_name],chemicals[experiment_ID]=A260)))</f>
        <v>#VALUE!</v>
      </c>
      <c r="DQ260" t="e" cm="1" vm="1">
        <f t="array" ref="DQ260">TRANSPOSE(_xlfn._xlws.SORT(_xlfn._xlws.FILTER(chemicals[chemical_applic_level],chemicals[experiment_ID]=A260)))</f>
        <v>#VALUE!</v>
      </c>
    </row>
    <row r="261" spans="2:121" x14ac:dyDescent="0.35">
      <c r="B261" t="e" cm="1" vm="1">
        <f t="array" ref="B261">TRANSPOSE(_xlfn._xlws.SORT(_xlfn._xlws.FILTER(chemicals[chemical_applic_level]&amp;" | "&amp;chemicals[chemical_applic_name],chemicals[experiment_ID]=A261)))</f>
        <v>#VALUE!</v>
      </c>
      <c r="DQ261" t="e" cm="1" vm="1">
        <f t="array" ref="DQ261">TRANSPOSE(_xlfn._xlws.SORT(_xlfn._xlws.FILTER(chemicals[chemical_applic_level],chemicals[experiment_ID]=A261)))</f>
        <v>#VALUE!</v>
      </c>
    </row>
    <row r="262" spans="2:121" x14ac:dyDescent="0.35">
      <c r="B262" t="e" cm="1" vm="1">
        <f t="array" ref="B262">TRANSPOSE(_xlfn._xlws.SORT(_xlfn._xlws.FILTER(chemicals[chemical_applic_level]&amp;" | "&amp;chemicals[chemical_applic_name],chemicals[experiment_ID]=A262)))</f>
        <v>#VALUE!</v>
      </c>
      <c r="DQ262" t="e" cm="1" vm="1">
        <f t="array" ref="DQ262">TRANSPOSE(_xlfn._xlws.SORT(_xlfn._xlws.FILTER(chemicals[chemical_applic_level],chemicals[experiment_ID]=A262)))</f>
        <v>#VALUE!</v>
      </c>
    </row>
    <row r="263" spans="2:121" x14ac:dyDescent="0.35">
      <c r="B263" t="e" cm="1" vm="1">
        <f t="array" ref="B263">TRANSPOSE(_xlfn._xlws.SORT(_xlfn._xlws.FILTER(chemicals[chemical_applic_level]&amp;" | "&amp;chemicals[chemical_applic_name],chemicals[experiment_ID]=A263)))</f>
        <v>#VALUE!</v>
      </c>
      <c r="DQ263" t="e" cm="1" vm="1">
        <f t="array" ref="DQ263">TRANSPOSE(_xlfn._xlws.SORT(_xlfn._xlws.FILTER(chemicals[chemical_applic_level],chemicals[experiment_ID]=A263)))</f>
        <v>#VALUE!</v>
      </c>
    </row>
    <row r="264" spans="2:121" x14ac:dyDescent="0.35">
      <c r="B264" t="e" cm="1" vm="1">
        <f t="array" ref="B264">TRANSPOSE(_xlfn._xlws.SORT(_xlfn._xlws.FILTER(chemicals[chemical_applic_level]&amp;" | "&amp;chemicals[chemical_applic_name],chemicals[experiment_ID]=A264)))</f>
        <v>#VALUE!</v>
      </c>
      <c r="DQ264" t="e" cm="1" vm="1">
        <f t="array" ref="DQ264">TRANSPOSE(_xlfn._xlws.SORT(_xlfn._xlws.FILTER(chemicals[chemical_applic_level],chemicals[experiment_ID]=A264)))</f>
        <v>#VALUE!</v>
      </c>
    </row>
    <row r="265" spans="2:121" x14ac:dyDescent="0.35">
      <c r="B265" t="e" cm="1" vm="1">
        <f t="array" ref="B265">TRANSPOSE(_xlfn._xlws.SORT(_xlfn._xlws.FILTER(chemicals[chemical_applic_level]&amp;" | "&amp;chemicals[chemical_applic_name],chemicals[experiment_ID]=A265)))</f>
        <v>#VALUE!</v>
      </c>
      <c r="DQ265" t="e" cm="1" vm="1">
        <f t="array" ref="DQ265">TRANSPOSE(_xlfn._xlws.SORT(_xlfn._xlws.FILTER(chemicals[chemical_applic_level],chemicals[experiment_ID]=A265)))</f>
        <v>#VALUE!</v>
      </c>
    </row>
    <row r="266" spans="2:121" x14ac:dyDescent="0.35">
      <c r="B266" t="e" cm="1" vm="1">
        <f t="array" ref="B266">TRANSPOSE(_xlfn._xlws.SORT(_xlfn._xlws.FILTER(chemicals[chemical_applic_level]&amp;" | "&amp;chemicals[chemical_applic_name],chemicals[experiment_ID]=A266)))</f>
        <v>#VALUE!</v>
      </c>
      <c r="DQ266" t="e" cm="1" vm="1">
        <f t="array" ref="DQ266">TRANSPOSE(_xlfn._xlws.SORT(_xlfn._xlws.FILTER(chemicals[chemical_applic_level],chemicals[experiment_ID]=A266)))</f>
        <v>#VALUE!</v>
      </c>
    </row>
    <row r="267" spans="2:121" x14ac:dyDescent="0.35">
      <c r="B267" t="e" cm="1" vm="1">
        <f t="array" ref="B267">TRANSPOSE(_xlfn._xlws.SORT(_xlfn._xlws.FILTER(chemicals[chemical_applic_level]&amp;" | "&amp;chemicals[chemical_applic_name],chemicals[experiment_ID]=A267)))</f>
        <v>#VALUE!</v>
      </c>
      <c r="DQ267" t="e" cm="1" vm="1">
        <f t="array" ref="DQ267">TRANSPOSE(_xlfn._xlws.SORT(_xlfn._xlws.FILTER(chemicals[chemical_applic_level],chemicals[experiment_ID]=A267)))</f>
        <v>#VALUE!</v>
      </c>
    </row>
    <row r="268" spans="2:121" x14ac:dyDescent="0.35">
      <c r="B268" t="e" cm="1" vm="1">
        <f t="array" ref="B268">TRANSPOSE(_xlfn._xlws.SORT(_xlfn._xlws.FILTER(chemicals[chemical_applic_level]&amp;" | "&amp;chemicals[chemical_applic_name],chemicals[experiment_ID]=A268)))</f>
        <v>#VALUE!</v>
      </c>
      <c r="DQ268" t="e" cm="1" vm="1">
        <f t="array" ref="DQ268">TRANSPOSE(_xlfn._xlws.SORT(_xlfn._xlws.FILTER(chemicals[chemical_applic_level],chemicals[experiment_ID]=A268)))</f>
        <v>#VALUE!</v>
      </c>
    </row>
    <row r="269" spans="2:121" x14ac:dyDescent="0.35">
      <c r="B269" t="e" cm="1" vm="1">
        <f t="array" ref="B269">TRANSPOSE(_xlfn._xlws.SORT(_xlfn._xlws.FILTER(chemicals[chemical_applic_level]&amp;" | "&amp;chemicals[chemical_applic_name],chemicals[experiment_ID]=A269)))</f>
        <v>#VALUE!</v>
      </c>
      <c r="DQ269" t="e" cm="1" vm="1">
        <f t="array" ref="DQ269">TRANSPOSE(_xlfn._xlws.SORT(_xlfn._xlws.FILTER(chemicals[chemical_applic_level],chemicals[experiment_ID]=A269)))</f>
        <v>#VALUE!</v>
      </c>
    </row>
    <row r="270" spans="2:121" x14ac:dyDescent="0.35">
      <c r="B270" t="e" cm="1" vm="1">
        <f t="array" ref="B270">TRANSPOSE(_xlfn._xlws.SORT(_xlfn._xlws.FILTER(chemicals[chemical_applic_level]&amp;" | "&amp;chemicals[chemical_applic_name],chemicals[experiment_ID]=A270)))</f>
        <v>#VALUE!</v>
      </c>
      <c r="DQ270" t="e" cm="1" vm="1">
        <f t="array" ref="DQ270">TRANSPOSE(_xlfn._xlws.SORT(_xlfn._xlws.FILTER(chemicals[chemical_applic_level],chemicals[experiment_ID]=A270)))</f>
        <v>#VALUE!</v>
      </c>
    </row>
    <row r="271" spans="2:121" x14ac:dyDescent="0.35">
      <c r="B271" t="e" cm="1" vm="1">
        <f t="array" ref="B271">TRANSPOSE(_xlfn._xlws.SORT(_xlfn._xlws.FILTER(chemicals[chemical_applic_level]&amp;" | "&amp;chemicals[chemical_applic_name],chemicals[experiment_ID]=A271)))</f>
        <v>#VALUE!</v>
      </c>
      <c r="DQ271" t="e" cm="1" vm="1">
        <f t="array" ref="DQ271">TRANSPOSE(_xlfn._xlws.SORT(_xlfn._xlws.FILTER(chemicals[chemical_applic_level],chemicals[experiment_ID]=A271)))</f>
        <v>#VALUE!</v>
      </c>
    </row>
    <row r="272" spans="2:121" x14ac:dyDescent="0.35">
      <c r="B272" t="e" cm="1" vm="1">
        <f t="array" ref="B272">TRANSPOSE(_xlfn._xlws.SORT(_xlfn._xlws.FILTER(chemicals[chemical_applic_level]&amp;" | "&amp;chemicals[chemical_applic_name],chemicals[experiment_ID]=A272)))</f>
        <v>#VALUE!</v>
      </c>
      <c r="DQ272" t="e" cm="1" vm="1">
        <f t="array" ref="DQ272">TRANSPOSE(_xlfn._xlws.SORT(_xlfn._xlws.FILTER(chemicals[chemical_applic_level],chemicals[experiment_ID]=A272)))</f>
        <v>#VALUE!</v>
      </c>
    </row>
    <row r="273" spans="2:121" x14ac:dyDescent="0.35">
      <c r="B273" t="e" cm="1" vm="1">
        <f t="array" ref="B273">TRANSPOSE(_xlfn._xlws.SORT(_xlfn._xlws.FILTER(chemicals[chemical_applic_level]&amp;" | "&amp;chemicals[chemical_applic_name],chemicals[experiment_ID]=A273)))</f>
        <v>#VALUE!</v>
      </c>
      <c r="DQ273" t="e" cm="1" vm="1">
        <f t="array" ref="DQ273">TRANSPOSE(_xlfn._xlws.SORT(_xlfn._xlws.FILTER(chemicals[chemical_applic_level],chemicals[experiment_ID]=A273)))</f>
        <v>#VALUE!</v>
      </c>
    </row>
    <row r="274" spans="2:121" x14ac:dyDescent="0.35">
      <c r="B274" t="e" cm="1" vm="1">
        <f t="array" ref="B274">TRANSPOSE(_xlfn._xlws.SORT(_xlfn._xlws.FILTER(chemicals[chemical_applic_level]&amp;" | "&amp;chemicals[chemical_applic_name],chemicals[experiment_ID]=A274)))</f>
        <v>#VALUE!</v>
      </c>
      <c r="DQ274" t="e" cm="1" vm="1">
        <f t="array" ref="DQ274">TRANSPOSE(_xlfn._xlws.SORT(_xlfn._xlws.FILTER(chemicals[chemical_applic_level],chemicals[experiment_ID]=A274)))</f>
        <v>#VALUE!</v>
      </c>
    </row>
    <row r="275" spans="2:121" x14ac:dyDescent="0.35">
      <c r="B275" t="e" cm="1" vm="1">
        <f t="array" ref="B275">TRANSPOSE(_xlfn._xlws.SORT(_xlfn._xlws.FILTER(chemicals[chemical_applic_level]&amp;" | "&amp;chemicals[chemical_applic_name],chemicals[experiment_ID]=A275)))</f>
        <v>#VALUE!</v>
      </c>
      <c r="DQ275" t="e" cm="1" vm="1">
        <f t="array" ref="DQ275">TRANSPOSE(_xlfn._xlws.SORT(_xlfn._xlws.FILTER(chemicals[chemical_applic_level],chemicals[experiment_ID]=A275)))</f>
        <v>#VALUE!</v>
      </c>
    </row>
    <row r="276" spans="2:121" x14ac:dyDescent="0.35">
      <c r="B276" t="e" cm="1" vm="1">
        <f t="array" ref="B276">TRANSPOSE(_xlfn._xlws.SORT(_xlfn._xlws.FILTER(chemicals[chemical_applic_level]&amp;" | "&amp;chemicals[chemical_applic_name],chemicals[experiment_ID]=A276)))</f>
        <v>#VALUE!</v>
      </c>
      <c r="DQ276" t="e" cm="1" vm="1">
        <f t="array" ref="DQ276">TRANSPOSE(_xlfn._xlws.SORT(_xlfn._xlws.FILTER(chemicals[chemical_applic_level],chemicals[experiment_ID]=A276)))</f>
        <v>#VALUE!</v>
      </c>
    </row>
    <row r="277" spans="2:121" x14ac:dyDescent="0.35">
      <c r="B277" t="e" cm="1" vm="1">
        <f t="array" ref="B277">TRANSPOSE(_xlfn._xlws.SORT(_xlfn._xlws.FILTER(chemicals[chemical_applic_level]&amp;" | "&amp;chemicals[chemical_applic_name],chemicals[experiment_ID]=A277)))</f>
        <v>#VALUE!</v>
      </c>
      <c r="DQ277" t="e" cm="1" vm="1">
        <f t="array" ref="DQ277">TRANSPOSE(_xlfn._xlws.SORT(_xlfn._xlws.FILTER(chemicals[chemical_applic_level],chemicals[experiment_ID]=A277)))</f>
        <v>#VALUE!</v>
      </c>
    </row>
    <row r="278" spans="2:121" x14ac:dyDescent="0.35">
      <c r="B278" t="e" cm="1" vm="1">
        <f t="array" ref="B278">TRANSPOSE(_xlfn._xlws.SORT(_xlfn._xlws.FILTER(chemicals[chemical_applic_level]&amp;" | "&amp;chemicals[chemical_applic_name],chemicals[experiment_ID]=A278)))</f>
        <v>#VALUE!</v>
      </c>
      <c r="DQ278" t="e" cm="1" vm="1">
        <f t="array" ref="DQ278">TRANSPOSE(_xlfn._xlws.SORT(_xlfn._xlws.FILTER(chemicals[chemical_applic_level],chemicals[experiment_ID]=A278)))</f>
        <v>#VALUE!</v>
      </c>
    </row>
    <row r="279" spans="2:121" x14ac:dyDescent="0.35">
      <c r="B279" t="e" cm="1" vm="1">
        <f t="array" ref="B279">TRANSPOSE(_xlfn._xlws.SORT(_xlfn._xlws.FILTER(chemicals[chemical_applic_level]&amp;" | "&amp;chemicals[chemical_applic_name],chemicals[experiment_ID]=A279)))</f>
        <v>#VALUE!</v>
      </c>
      <c r="DQ279" t="e" cm="1" vm="1">
        <f t="array" ref="DQ279">TRANSPOSE(_xlfn._xlws.SORT(_xlfn._xlws.FILTER(chemicals[chemical_applic_level],chemicals[experiment_ID]=A279)))</f>
        <v>#VALUE!</v>
      </c>
    </row>
    <row r="280" spans="2:121" x14ac:dyDescent="0.35">
      <c r="B280" t="e" cm="1" vm="1">
        <f t="array" ref="B280">TRANSPOSE(_xlfn._xlws.SORT(_xlfn._xlws.FILTER(chemicals[chemical_applic_level]&amp;" | "&amp;chemicals[chemical_applic_name],chemicals[experiment_ID]=A280)))</f>
        <v>#VALUE!</v>
      </c>
      <c r="DQ280" t="e" cm="1" vm="1">
        <f t="array" ref="DQ280">TRANSPOSE(_xlfn._xlws.SORT(_xlfn._xlws.FILTER(chemicals[chemical_applic_level],chemicals[experiment_ID]=A280)))</f>
        <v>#VALUE!</v>
      </c>
    </row>
    <row r="281" spans="2:121" x14ac:dyDescent="0.35">
      <c r="B281" t="e" cm="1" vm="1">
        <f t="array" ref="B281">TRANSPOSE(_xlfn._xlws.SORT(_xlfn._xlws.FILTER(chemicals[chemical_applic_level]&amp;" | "&amp;chemicals[chemical_applic_name],chemicals[experiment_ID]=A281)))</f>
        <v>#VALUE!</v>
      </c>
      <c r="DQ281" t="e" cm="1" vm="1">
        <f t="array" ref="DQ281">TRANSPOSE(_xlfn._xlws.SORT(_xlfn._xlws.FILTER(chemicals[chemical_applic_level],chemicals[experiment_ID]=A281)))</f>
        <v>#VALUE!</v>
      </c>
    </row>
    <row r="282" spans="2:121" x14ac:dyDescent="0.35">
      <c r="B282" t="e" cm="1" vm="1">
        <f t="array" ref="B282">TRANSPOSE(_xlfn._xlws.SORT(_xlfn._xlws.FILTER(chemicals[chemical_applic_level]&amp;" | "&amp;chemicals[chemical_applic_name],chemicals[experiment_ID]=A282)))</f>
        <v>#VALUE!</v>
      </c>
      <c r="DQ282" t="e" cm="1" vm="1">
        <f t="array" ref="DQ282">TRANSPOSE(_xlfn._xlws.SORT(_xlfn._xlws.FILTER(chemicals[chemical_applic_level],chemicals[experiment_ID]=A282)))</f>
        <v>#VALUE!</v>
      </c>
    </row>
    <row r="283" spans="2:121" x14ac:dyDescent="0.35">
      <c r="B283" t="e" cm="1" vm="1">
        <f t="array" ref="B283">TRANSPOSE(_xlfn._xlws.SORT(_xlfn._xlws.FILTER(chemicals[chemical_applic_level]&amp;" | "&amp;chemicals[chemical_applic_name],chemicals[experiment_ID]=A283)))</f>
        <v>#VALUE!</v>
      </c>
      <c r="DQ283" t="e" cm="1" vm="1">
        <f t="array" ref="DQ283">TRANSPOSE(_xlfn._xlws.SORT(_xlfn._xlws.FILTER(chemicals[chemical_applic_level],chemicals[experiment_ID]=A283)))</f>
        <v>#VALUE!</v>
      </c>
    </row>
    <row r="284" spans="2:121" x14ac:dyDescent="0.35">
      <c r="B284" t="e" cm="1" vm="1">
        <f t="array" ref="B284">TRANSPOSE(_xlfn._xlws.SORT(_xlfn._xlws.FILTER(chemicals[chemical_applic_level]&amp;" | "&amp;chemicals[chemical_applic_name],chemicals[experiment_ID]=A284)))</f>
        <v>#VALUE!</v>
      </c>
      <c r="DQ284" t="e" cm="1" vm="1">
        <f t="array" ref="DQ284">TRANSPOSE(_xlfn._xlws.SORT(_xlfn._xlws.FILTER(chemicals[chemical_applic_level],chemicals[experiment_ID]=A284)))</f>
        <v>#VALUE!</v>
      </c>
    </row>
    <row r="285" spans="2:121" x14ac:dyDescent="0.35">
      <c r="B285" t="e" cm="1" vm="1">
        <f t="array" ref="B285">TRANSPOSE(_xlfn._xlws.SORT(_xlfn._xlws.FILTER(chemicals[chemical_applic_level]&amp;" | "&amp;chemicals[chemical_applic_name],chemicals[experiment_ID]=A285)))</f>
        <v>#VALUE!</v>
      </c>
      <c r="DQ285" t="e" cm="1" vm="1">
        <f t="array" ref="DQ285">TRANSPOSE(_xlfn._xlws.SORT(_xlfn._xlws.FILTER(chemicals[chemical_applic_level],chemicals[experiment_ID]=A285)))</f>
        <v>#VALUE!</v>
      </c>
    </row>
    <row r="286" spans="2:121" x14ac:dyDescent="0.35">
      <c r="B286" t="e" cm="1" vm="1">
        <f t="array" ref="B286">TRANSPOSE(_xlfn._xlws.SORT(_xlfn._xlws.FILTER(chemicals[chemical_applic_level]&amp;" | "&amp;chemicals[chemical_applic_name],chemicals[experiment_ID]=A286)))</f>
        <v>#VALUE!</v>
      </c>
      <c r="DQ286" t="e" cm="1" vm="1">
        <f t="array" ref="DQ286">TRANSPOSE(_xlfn._xlws.SORT(_xlfn._xlws.FILTER(chemicals[chemical_applic_level],chemicals[experiment_ID]=A286)))</f>
        <v>#VALUE!</v>
      </c>
    </row>
    <row r="287" spans="2:121" x14ac:dyDescent="0.35">
      <c r="B287" t="e" cm="1" vm="1">
        <f t="array" ref="B287">TRANSPOSE(_xlfn._xlws.SORT(_xlfn._xlws.FILTER(chemicals[chemical_applic_level]&amp;" | "&amp;chemicals[chemical_applic_name],chemicals[experiment_ID]=A287)))</f>
        <v>#VALUE!</v>
      </c>
      <c r="DQ287" t="e" cm="1" vm="1">
        <f t="array" ref="DQ287">TRANSPOSE(_xlfn._xlws.SORT(_xlfn._xlws.FILTER(chemicals[chemical_applic_level],chemicals[experiment_ID]=A287)))</f>
        <v>#VALUE!</v>
      </c>
    </row>
    <row r="288" spans="2:121" x14ac:dyDescent="0.35">
      <c r="B288" t="e" cm="1" vm="1">
        <f t="array" ref="B288">TRANSPOSE(_xlfn._xlws.SORT(_xlfn._xlws.FILTER(chemicals[chemical_applic_level]&amp;" | "&amp;chemicals[chemical_applic_name],chemicals[experiment_ID]=A288)))</f>
        <v>#VALUE!</v>
      </c>
      <c r="DQ288" t="e" cm="1" vm="1">
        <f t="array" ref="DQ288">TRANSPOSE(_xlfn._xlws.SORT(_xlfn._xlws.FILTER(chemicals[chemical_applic_level],chemicals[experiment_ID]=A288)))</f>
        <v>#VALUE!</v>
      </c>
    </row>
    <row r="289" spans="2:121" x14ac:dyDescent="0.35">
      <c r="B289" t="e" cm="1" vm="1">
        <f t="array" ref="B289">TRANSPOSE(_xlfn._xlws.SORT(_xlfn._xlws.FILTER(chemicals[chemical_applic_level]&amp;" | "&amp;chemicals[chemical_applic_name],chemicals[experiment_ID]=A289)))</f>
        <v>#VALUE!</v>
      </c>
      <c r="DQ289" t="e" cm="1" vm="1">
        <f t="array" ref="DQ289">TRANSPOSE(_xlfn._xlws.SORT(_xlfn._xlws.FILTER(chemicals[chemical_applic_level],chemicals[experiment_ID]=A289)))</f>
        <v>#VALUE!</v>
      </c>
    </row>
    <row r="290" spans="2:121" x14ac:dyDescent="0.35">
      <c r="B290" t="e" cm="1" vm="1">
        <f t="array" ref="B290">TRANSPOSE(_xlfn._xlws.SORT(_xlfn._xlws.FILTER(chemicals[chemical_applic_level]&amp;" | "&amp;chemicals[chemical_applic_name],chemicals[experiment_ID]=A290)))</f>
        <v>#VALUE!</v>
      </c>
      <c r="DQ290" t="e" cm="1" vm="1">
        <f t="array" ref="DQ290">TRANSPOSE(_xlfn._xlws.SORT(_xlfn._xlws.FILTER(chemicals[chemical_applic_level],chemicals[experiment_ID]=A290)))</f>
        <v>#VALUE!</v>
      </c>
    </row>
    <row r="291" spans="2:121" x14ac:dyDescent="0.35">
      <c r="B291" t="e" cm="1" vm="1">
        <f t="array" ref="B291">TRANSPOSE(_xlfn._xlws.SORT(_xlfn._xlws.FILTER(chemicals[chemical_applic_level]&amp;" | "&amp;chemicals[chemical_applic_name],chemicals[experiment_ID]=A291)))</f>
        <v>#VALUE!</v>
      </c>
      <c r="DQ291" t="e" cm="1" vm="1">
        <f t="array" ref="DQ291">TRANSPOSE(_xlfn._xlws.SORT(_xlfn._xlws.FILTER(chemicals[chemical_applic_level],chemicals[experiment_ID]=A291)))</f>
        <v>#VALUE!</v>
      </c>
    </row>
    <row r="292" spans="2:121" x14ac:dyDescent="0.35">
      <c r="B292" t="e" cm="1" vm="1">
        <f t="array" ref="B292">TRANSPOSE(_xlfn._xlws.SORT(_xlfn._xlws.FILTER(chemicals[chemical_applic_level]&amp;" | "&amp;chemicals[chemical_applic_name],chemicals[experiment_ID]=A292)))</f>
        <v>#VALUE!</v>
      </c>
      <c r="DQ292" t="e" cm="1" vm="1">
        <f t="array" ref="DQ292">TRANSPOSE(_xlfn._xlws.SORT(_xlfn._xlws.FILTER(chemicals[chemical_applic_level],chemicals[experiment_ID]=A292)))</f>
        <v>#VALUE!</v>
      </c>
    </row>
    <row r="293" spans="2:121" x14ac:dyDescent="0.35">
      <c r="B293" t="e" cm="1" vm="1">
        <f t="array" ref="B293">TRANSPOSE(_xlfn._xlws.SORT(_xlfn._xlws.FILTER(chemicals[chemical_applic_level]&amp;" | "&amp;chemicals[chemical_applic_name],chemicals[experiment_ID]=A293)))</f>
        <v>#VALUE!</v>
      </c>
      <c r="DQ293" t="e" cm="1" vm="1">
        <f t="array" ref="DQ293">TRANSPOSE(_xlfn._xlws.SORT(_xlfn._xlws.FILTER(chemicals[chemical_applic_level],chemicals[experiment_ID]=A293)))</f>
        <v>#VALUE!</v>
      </c>
    </row>
    <row r="294" spans="2:121" x14ac:dyDescent="0.35">
      <c r="B294" t="e" cm="1" vm="1">
        <f t="array" ref="B294">TRANSPOSE(_xlfn._xlws.SORT(_xlfn._xlws.FILTER(chemicals[chemical_applic_level]&amp;" | "&amp;chemicals[chemical_applic_name],chemicals[experiment_ID]=A294)))</f>
        <v>#VALUE!</v>
      </c>
      <c r="DQ294" t="e" cm="1" vm="1">
        <f t="array" ref="DQ294">TRANSPOSE(_xlfn._xlws.SORT(_xlfn._xlws.FILTER(chemicals[chemical_applic_level],chemicals[experiment_ID]=A294)))</f>
        <v>#VALUE!</v>
      </c>
    </row>
    <row r="295" spans="2:121" x14ac:dyDescent="0.35">
      <c r="B295" t="e" cm="1" vm="1">
        <f t="array" ref="B295">TRANSPOSE(_xlfn._xlws.SORT(_xlfn._xlws.FILTER(chemicals[chemical_applic_level]&amp;" | "&amp;chemicals[chemical_applic_name],chemicals[experiment_ID]=A295)))</f>
        <v>#VALUE!</v>
      </c>
      <c r="DQ295" t="e" cm="1" vm="1">
        <f t="array" ref="DQ295">TRANSPOSE(_xlfn._xlws.SORT(_xlfn._xlws.FILTER(chemicals[chemical_applic_level],chemicals[experiment_ID]=A295)))</f>
        <v>#VALUE!</v>
      </c>
    </row>
    <row r="296" spans="2:121" x14ac:dyDescent="0.35">
      <c r="B296" t="e" cm="1" vm="1">
        <f t="array" ref="B296">TRANSPOSE(_xlfn._xlws.SORT(_xlfn._xlws.FILTER(chemicals[chemical_applic_level]&amp;" | "&amp;chemicals[chemical_applic_name],chemicals[experiment_ID]=A296)))</f>
        <v>#VALUE!</v>
      </c>
      <c r="DQ296" t="e" cm="1" vm="1">
        <f t="array" ref="DQ296">TRANSPOSE(_xlfn._xlws.SORT(_xlfn._xlws.FILTER(chemicals[chemical_applic_level],chemicals[experiment_ID]=A296)))</f>
        <v>#VALUE!</v>
      </c>
    </row>
    <row r="297" spans="2:121" x14ac:dyDescent="0.35">
      <c r="B297" t="e" cm="1" vm="1">
        <f t="array" ref="B297">TRANSPOSE(_xlfn._xlws.SORT(_xlfn._xlws.FILTER(chemicals[chemical_applic_level]&amp;" | "&amp;chemicals[chemical_applic_name],chemicals[experiment_ID]=A297)))</f>
        <v>#VALUE!</v>
      </c>
      <c r="DQ297" t="e" cm="1" vm="1">
        <f t="array" ref="DQ297">TRANSPOSE(_xlfn._xlws.SORT(_xlfn._xlws.FILTER(chemicals[chemical_applic_level],chemicals[experiment_ID]=A297)))</f>
        <v>#VALUE!</v>
      </c>
    </row>
    <row r="298" spans="2:121" x14ac:dyDescent="0.35">
      <c r="B298" t="e" cm="1" vm="1">
        <f t="array" ref="B298">TRANSPOSE(_xlfn._xlws.SORT(_xlfn._xlws.FILTER(chemicals[chemical_applic_level]&amp;" | "&amp;chemicals[chemical_applic_name],chemicals[experiment_ID]=A298)))</f>
        <v>#VALUE!</v>
      </c>
      <c r="DQ298" t="e" cm="1" vm="1">
        <f t="array" ref="DQ298">TRANSPOSE(_xlfn._xlws.SORT(_xlfn._xlws.FILTER(chemicals[chemical_applic_level],chemicals[experiment_ID]=A298)))</f>
        <v>#VALUE!</v>
      </c>
    </row>
    <row r="299" spans="2:121" x14ac:dyDescent="0.35">
      <c r="B299" t="e" cm="1" vm="1">
        <f t="array" ref="B299">TRANSPOSE(_xlfn._xlws.SORT(_xlfn._xlws.FILTER(chemicals[chemical_applic_level]&amp;" | "&amp;chemicals[chemical_applic_name],chemicals[experiment_ID]=A299)))</f>
        <v>#VALUE!</v>
      </c>
      <c r="DQ299" t="e" cm="1" vm="1">
        <f t="array" ref="DQ299">TRANSPOSE(_xlfn._xlws.SORT(_xlfn._xlws.FILTER(chemicals[chemical_applic_level],chemicals[experiment_ID]=A299)))</f>
        <v>#VALUE!</v>
      </c>
    </row>
    <row r="300" spans="2:121" x14ac:dyDescent="0.35">
      <c r="B300" t="e" cm="1" vm="1">
        <f t="array" ref="B300">TRANSPOSE(_xlfn._xlws.SORT(_xlfn._xlws.FILTER(chemicals[chemical_applic_level]&amp;" | "&amp;chemicals[chemical_applic_name],chemicals[experiment_ID]=A300)))</f>
        <v>#VALUE!</v>
      </c>
      <c r="DQ300" t="e" cm="1" vm="1">
        <f t="array" ref="DQ300">TRANSPOSE(_xlfn._xlws.SORT(_xlfn._xlws.FILTER(chemicals[chemical_applic_level],chemicals[experiment_ID]=A300)))</f>
        <v>#VALUE!</v>
      </c>
    </row>
    <row r="301" spans="2:121" x14ac:dyDescent="0.35">
      <c r="B301" t="e" cm="1" vm="1">
        <f t="array" ref="B301">TRANSPOSE(_xlfn._xlws.SORT(_xlfn._xlws.FILTER(chemicals[chemical_applic_level]&amp;" | "&amp;chemicals[chemical_applic_name],chemicals[experiment_ID]=A301)))</f>
        <v>#VALUE!</v>
      </c>
      <c r="DQ301" t="e" cm="1" vm="1">
        <f t="array" ref="DQ301">TRANSPOSE(_xlfn._xlws.SORT(_xlfn._xlws.FILTER(chemicals[chemical_applic_level],chemicals[experiment_ID]=A301)))</f>
        <v>#VALUE!</v>
      </c>
    </row>
    <row r="302" spans="2:121" x14ac:dyDescent="0.35">
      <c r="B302" t="e" cm="1" vm="1">
        <f t="array" ref="B302">TRANSPOSE(_xlfn._xlws.SORT(_xlfn._xlws.FILTER(chemicals[chemical_applic_level]&amp;" | "&amp;chemicals[chemical_applic_name],chemicals[experiment_ID]=A302)))</f>
        <v>#VALUE!</v>
      </c>
      <c r="DQ302" t="e" cm="1" vm="1">
        <f t="array" ref="DQ302">TRANSPOSE(_xlfn._xlws.SORT(_xlfn._xlws.FILTER(chemicals[chemical_applic_level],chemicals[experiment_ID]=A302)))</f>
        <v>#VALUE!</v>
      </c>
    </row>
    <row r="303" spans="2:121" x14ac:dyDescent="0.35">
      <c r="B303" t="e" cm="1" vm="1">
        <f t="array" ref="B303">TRANSPOSE(_xlfn._xlws.SORT(_xlfn._xlws.FILTER(chemicals[chemical_applic_level]&amp;" | "&amp;chemicals[chemical_applic_name],chemicals[experiment_ID]=A303)))</f>
        <v>#VALUE!</v>
      </c>
      <c r="DQ303" t="e" cm="1" vm="1">
        <f t="array" ref="DQ303">TRANSPOSE(_xlfn._xlws.SORT(_xlfn._xlws.FILTER(chemicals[chemical_applic_level],chemicals[experiment_ID]=A303)))</f>
        <v>#VALUE!</v>
      </c>
    </row>
    <row r="304" spans="2:121" x14ac:dyDescent="0.35">
      <c r="B304" t="e" cm="1" vm="1">
        <f t="array" ref="B304">TRANSPOSE(_xlfn._xlws.SORT(_xlfn._xlws.FILTER(chemicals[chemical_applic_level]&amp;" | "&amp;chemicals[chemical_applic_name],chemicals[experiment_ID]=A304)))</f>
        <v>#VALUE!</v>
      </c>
      <c r="DQ304" t="e" cm="1" vm="1">
        <f t="array" ref="DQ304">TRANSPOSE(_xlfn._xlws.SORT(_xlfn._xlws.FILTER(chemicals[chemical_applic_level],chemicals[experiment_ID]=A304)))</f>
        <v>#VALUE!</v>
      </c>
    </row>
    <row r="305" spans="2:121" x14ac:dyDescent="0.35">
      <c r="B305" t="e" cm="1" vm="1">
        <f t="array" ref="B305">TRANSPOSE(_xlfn._xlws.SORT(_xlfn._xlws.FILTER(chemicals[chemical_applic_level]&amp;" | "&amp;chemicals[chemical_applic_name],chemicals[experiment_ID]=A305)))</f>
        <v>#VALUE!</v>
      </c>
      <c r="DQ305" t="e" cm="1" vm="1">
        <f t="array" ref="DQ305">TRANSPOSE(_xlfn._xlws.SORT(_xlfn._xlws.FILTER(chemicals[chemical_applic_level],chemicals[experiment_ID]=A305)))</f>
        <v>#VALUE!</v>
      </c>
    </row>
    <row r="306" spans="2:121" x14ac:dyDescent="0.35">
      <c r="B306" t="e" cm="1" vm="1">
        <f t="array" ref="B306">TRANSPOSE(_xlfn._xlws.SORT(_xlfn._xlws.FILTER(chemicals[chemical_applic_level]&amp;" | "&amp;chemicals[chemical_applic_name],chemicals[experiment_ID]=A306)))</f>
        <v>#VALUE!</v>
      </c>
      <c r="DQ306" t="e" cm="1" vm="1">
        <f t="array" ref="DQ306">TRANSPOSE(_xlfn._xlws.SORT(_xlfn._xlws.FILTER(chemicals[chemical_applic_level],chemicals[experiment_ID]=A306)))</f>
        <v>#VALUE!</v>
      </c>
    </row>
    <row r="307" spans="2:121" x14ac:dyDescent="0.35">
      <c r="B307" t="e" cm="1" vm="1">
        <f t="array" ref="B307">TRANSPOSE(_xlfn._xlws.SORT(_xlfn._xlws.FILTER(chemicals[chemical_applic_level]&amp;" | "&amp;chemicals[chemical_applic_name],chemicals[experiment_ID]=A307)))</f>
        <v>#VALUE!</v>
      </c>
      <c r="DQ307" t="e" cm="1" vm="1">
        <f t="array" ref="DQ307">TRANSPOSE(_xlfn._xlws.SORT(_xlfn._xlws.FILTER(chemicals[chemical_applic_level],chemicals[experiment_ID]=A307)))</f>
        <v>#VALUE!</v>
      </c>
    </row>
    <row r="308" spans="2:121" x14ac:dyDescent="0.35">
      <c r="B308" t="e" cm="1" vm="1">
        <f t="array" ref="B308">TRANSPOSE(_xlfn._xlws.SORT(_xlfn._xlws.FILTER(chemicals[chemical_applic_level]&amp;" | "&amp;chemicals[chemical_applic_name],chemicals[experiment_ID]=A308)))</f>
        <v>#VALUE!</v>
      </c>
      <c r="DQ308" t="e" cm="1" vm="1">
        <f t="array" ref="DQ308">TRANSPOSE(_xlfn._xlws.SORT(_xlfn._xlws.FILTER(chemicals[chemical_applic_level],chemicals[experiment_ID]=A308)))</f>
        <v>#VALUE!</v>
      </c>
    </row>
    <row r="309" spans="2:121" x14ac:dyDescent="0.35">
      <c r="B309" t="e" cm="1" vm="1">
        <f t="array" ref="B309">TRANSPOSE(_xlfn._xlws.SORT(_xlfn._xlws.FILTER(chemicals[chemical_applic_level]&amp;" | "&amp;chemicals[chemical_applic_name],chemicals[experiment_ID]=A309)))</f>
        <v>#VALUE!</v>
      </c>
      <c r="DQ309" t="e" cm="1" vm="1">
        <f t="array" ref="DQ309">TRANSPOSE(_xlfn._xlws.SORT(_xlfn._xlws.FILTER(chemicals[chemical_applic_level],chemicals[experiment_ID]=A309)))</f>
        <v>#VALUE!</v>
      </c>
    </row>
    <row r="310" spans="2:121" x14ac:dyDescent="0.35">
      <c r="B310" t="e" cm="1" vm="1">
        <f t="array" ref="B310">TRANSPOSE(_xlfn._xlws.SORT(_xlfn._xlws.FILTER(chemicals[chemical_applic_level]&amp;" | "&amp;chemicals[chemical_applic_name],chemicals[experiment_ID]=A310)))</f>
        <v>#VALUE!</v>
      </c>
      <c r="DQ310" t="e" cm="1" vm="1">
        <f t="array" ref="DQ310">TRANSPOSE(_xlfn._xlws.SORT(_xlfn._xlws.FILTER(chemicals[chemical_applic_level],chemicals[experiment_ID]=A310)))</f>
        <v>#VALUE!</v>
      </c>
    </row>
    <row r="311" spans="2:121" x14ac:dyDescent="0.35">
      <c r="B311" t="e" cm="1" vm="1">
        <f t="array" ref="B311">TRANSPOSE(_xlfn._xlws.SORT(_xlfn._xlws.FILTER(chemicals[chemical_applic_level]&amp;" | "&amp;chemicals[chemical_applic_name],chemicals[experiment_ID]=A311)))</f>
        <v>#VALUE!</v>
      </c>
      <c r="DQ311" t="e" cm="1" vm="1">
        <f t="array" ref="DQ311">TRANSPOSE(_xlfn._xlws.SORT(_xlfn._xlws.FILTER(chemicals[chemical_applic_level],chemicals[experiment_ID]=A311)))</f>
        <v>#VALUE!</v>
      </c>
    </row>
    <row r="312" spans="2:121" x14ac:dyDescent="0.35">
      <c r="B312" t="e" cm="1" vm="1">
        <f t="array" ref="B312">TRANSPOSE(_xlfn._xlws.SORT(_xlfn._xlws.FILTER(chemicals[chemical_applic_level]&amp;" | "&amp;chemicals[chemical_applic_name],chemicals[experiment_ID]=A312)))</f>
        <v>#VALUE!</v>
      </c>
      <c r="DQ312" t="e" cm="1" vm="1">
        <f t="array" ref="DQ312">TRANSPOSE(_xlfn._xlws.SORT(_xlfn._xlws.FILTER(chemicals[chemical_applic_level],chemicals[experiment_ID]=A312)))</f>
        <v>#VALUE!</v>
      </c>
    </row>
    <row r="313" spans="2:121" x14ac:dyDescent="0.35">
      <c r="B313" t="e" cm="1" vm="1">
        <f t="array" ref="B313">TRANSPOSE(_xlfn._xlws.SORT(_xlfn._xlws.FILTER(chemicals[chemical_applic_level]&amp;" | "&amp;chemicals[chemical_applic_name],chemicals[experiment_ID]=A313)))</f>
        <v>#VALUE!</v>
      </c>
      <c r="DQ313" t="e" cm="1" vm="1">
        <f t="array" ref="DQ313">TRANSPOSE(_xlfn._xlws.SORT(_xlfn._xlws.FILTER(chemicals[chemical_applic_level],chemicals[experiment_ID]=A313)))</f>
        <v>#VALUE!</v>
      </c>
    </row>
    <row r="314" spans="2:121" x14ac:dyDescent="0.35">
      <c r="B314" t="e" cm="1" vm="1">
        <f t="array" ref="B314">TRANSPOSE(_xlfn._xlws.SORT(_xlfn._xlws.FILTER(chemicals[chemical_applic_level]&amp;" | "&amp;chemicals[chemical_applic_name],chemicals[experiment_ID]=A314)))</f>
        <v>#VALUE!</v>
      </c>
      <c r="DQ314" t="e" cm="1" vm="1">
        <f t="array" ref="DQ314">TRANSPOSE(_xlfn._xlws.SORT(_xlfn._xlws.FILTER(chemicals[chemical_applic_level],chemicals[experiment_ID]=A314)))</f>
        <v>#VALUE!</v>
      </c>
    </row>
    <row r="315" spans="2:121" x14ac:dyDescent="0.35">
      <c r="B315" t="e" cm="1" vm="1">
        <f t="array" ref="B315">TRANSPOSE(_xlfn._xlws.SORT(_xlfn._xlws.FILTER(chemicals[chemical_applic_level]&amp;" | "&amp;chemicals[chemical_applic_name],chemicals[experiment_ID]=A315)))</f>
        <v>#VALUE!</v>
      </c>
      <c r="DQ315" t="e" cm="1" vm="1">
        <f t="array" ref="DQ315">TRANSPOSE(_xlfn._xlws.SORT(_xlfn._xlws.FILTER(chemicals[chemical_applic_level],chemicals[experiment_ID]=A315)))</f>
        <v>#VALUE!</v>
      </c>
    </row>
    <row r="316" spans="2:121" x14ac:dyDescent="0.35">
      <c r="B316" t="e" cm="1" vm="1">
        <f t="array" ref="B316">TRANSPOSE(_xlfn._xlws.SORT(_xlfn._xlws.FILTER(chemicals[chemical_applic_level]&amp;" | "&amp;chemicals[chemical_applic_name],chemicals[experiment_ID]=A316)))</f>
        <v>#VALUE!</v>
      </c>
      <c r="DQ316" t="e" cm="1" vm="1">
        <f t="array" ref="DQ316">TRANSPOSE(_xlfn._xlws.SORT(_xlfn._xlws.FILTER(chemicals[chemical_applic_level],chemicals[experiment_ID]=A316)))</f>
        <v>#VALUE!</v>
      </c>
    </row>
    <row r="317" spans="2:121" x14ac:dyDescent="0.35">
      <c r="B317" t="e" cm="1" vm="1">
        <f t="array" ref="B317">TRANSPOSE(_xlfn._xlws.SORT(_xlfn._xlws.FILTER(chemicals[chemical_applic_level]&amp;" | "&amp;chemicals[chemical_applic_name],chemicals[experiment_ID]=A317)))</f>
        <v>#VALUE!</v>
      </c>
      <c r="DQ317" t="e" cm="1" vm="1">
        <f t="array" ref="DQ317">TRANSPOSE(_xlfn._xlws.SORT(_xlfn._xlws.FILTER(chemicals[chemical_applic_level],chemicals[experiment_ID]=A317)))</f>
        <v>#VALUE!</v>
      </c>
    </row>
    <row r="318" spans="2:121" x14ac:dyDescent="0.35">
      <c r="B318" t="e" cm="1" vm="1">
        <f t="array" ref="B318">TRANSPOSE(_xlfn._xlws.SORT(_xlfn._xlws.FILTER(chemicals[chemical_applic_level]&amp;" | "&amp;chemicals[chemical_applic_name],chemicals[experiment_ID]=A318)))</f>
        <v>#VALUE!</v>
      </c>
      <c r="DQ318" t="e" cm="1" vm="1">
        <f t="array" ref="DQ318">TRANSPOSE(_xlfn._xlws.SORT(_xlfn._xlws.FILTER(chemicals[chemical_applic_level],chemicals[experiment_ID]=A318)))</f>
        <v>#VALUE!</v>
      </c>
    </row>
    <row r="319" spans="2:121" x14ac:dyDescent="0.35">
      <c r="B319" t="e" cm="1" vm="1">
        <f t="array" ref="B319">TRANSPOSE(_xlfn._xlws.SORT(_xlfn._xlws.FILTER(chemicals[chemical_applic_level]&amp;" | "&amp;chemicals[chemical_applic_name],chemicals[experiment_ID]=A319)))</f>
        <v>#VALUE!</v>
      </c>
      <c r="DQ319" t="e" cm="1" vm="1">
        <f t="array" ref="DQ319">TRANSPOSE(_xlfn._xlws.SORT(_xlfn._xlws.FILTER(chemicals[chemical_applic_level],chemicals[experiment_ID]=A319)))</f>
        <v>#VALUE!</v>
      </c>
    </row>
    <row r="320" spans="2:121" x14ac:dyDescent="0.35">
      <c r="B320" t="e" cm="1" vm="1">
        <f t="array" ref="B320">TRANSPOSE(_xlfn._xlws.SORT(_xlfn._xlws.FILTER(chemicals[chemical_applic_level]&amp;" | "&amp;chemicals[chemical_applic_name],chemicals[experiment_ID]=A320)))</f>
        <v>#VALUE!</v>
      </c>
      <c r="DQ320" t="e" cm="1" vm="1">
        <f t="array" ref="DQ320">TRANSPOSE(_xlfn._xlws.SORT(_xlfn._xlws.FILTER(chemicals[chemical_applic_level],chemicals[experiment_ID]=A320)))</f>
        <v>#VALUE!</v>
      </c>
    </row>
    <row r="321" spans="2:121" x14ac:dyDescent="0.35">
      <c r="B321" t="e" cm="1" vm="1">
        <f t="array" ref="B321">TRANSPOSE(_xlfn._xlws.SORT(_xlfn._xlws.FILTER(chemicals[chemical_applic_level]&amp;" | "&amp;chemicals[chemical_applic_name],chemicals[experiment_ID]=A321)))</f>
        <v>#VALUE!</v>
      </c>
      <c r="DQ321" t="e" cm="1" vm="1">
        <f t="array" ref="DQ321">TRANSPOSE(_xlfn._xlws.SORT(_xlfn._xlws.FILTER(chemicals[chemical_applic_level],chemicals[experiment_ID]=A321)))</f>
        <v>#VALUE!</v>
      </c>
    </row>
    <row r="322" spans="2:121" x14ac:dyDescent="0.35">
      <c r="B322" t="e" cm="1" vm="1">
        <f t="array" ref="B322">TRANSPOSE(_xlfn._xlws.SORT(_xlfn._xlws.FILTER(chemicals[chemical_applic_level]&amp;" | "&amp;chemicals[chemical_applic_name],chemicals[experiment_ID]=A322)))</f>
        <v>#VALUE!</v>
      </c>
      <c r="DQ322" t="e" cm="1" vm="1">
        <f t="array" ref="DQ322">TRANSPOSE(_xlfn._xlws.SORT(_xlfn._xlws.FILTER(chemicals[chemical_applic_level],chemicals[experiment_ID]=A322)))</f>
        <v>#VALUE!</v>
      </c>
    </row>
    <row r="323" spans="2:121" x14ac:dyDescent="0.35">
      <c r="B323" t="e" cm="1" vm="1">
        <f t="array" ref="B323">TRANSPOSE(_xlfn._xlws.SORT(_xlfn._xlws.FILTER(chemicals[chemical_applic_level]&amp;" | "&amp;chemicals[chemical_applic_name],chemicals[experiment_ID]=A323)))</f>
        <v>#VALUE!</v>
      </c>
      <c r="DQ323" t="e" cm="1" vm="1">
        <f t="array" ref="DQ323">TRANSPOSE(_xlfn._xlws.SORT(_xlfn._xlws.FILTER(chemicals[chemical_applic_level],chemicals[experiment_ID]=A323)))</f>
        <v>#VALUE!</v>
      </c>
    </row>
    <row r="324" spans="2:121" x14ac:dyDescent="0.35">
      <c r="B324" t="e" cm="1" vm="1">
        <f t="array" ref="B324">TRANSPOSE(_xlfn._xlws.SORT(_xlfn._xlws.FILTER(chemicals[chemical_applic_level]&amp;" | "&amp;chemicals[chemical_applic_name],chemicals[experiment_ID]=A324)))</f>
        <v>#VALUE!</v>
      </c>
      <c r="DQ324" t="e" cm="1" vm="1">
        <f t="array" ref="DQ324">TRANSPOSE(_xlfn._xlws.SORT(_xlfn._xlws.FILTER(chemicals[chemical_applic_level],chemicals[experiment_ID]=A324)))</f>
        <v>#VALUE!</v>
      </c>
    </row>
    <row r="325" spans="2:121" x14ac:dyDescent="0.35">
      <c r="B325" t="e" cm="1" vm="1">
        <f t="array" ref="B325">TRANSPOSE(_xlfn._xlws.SORT(_xlfn._xlws.FILTER(chemicals[chemical_applic_level]&amp;" | "&amp;chemicals[chemical_applic_name],chemicals[experiment_ID]=A325)))</f>
        <v>#VALUE!</v>
      </c>
      <c r="DQ325" t="e" cm="1" vm="1">
        <f t="array" ref="DQ325">TRANSPOSE(_xlfn._xlws.SORT(_xlfn._xlws.FILTER(chemicals[chemical_applic_level],chemicals[experiment_ID]=A325)))</f>
        <v>#VALUE!</v>
      </c>
    </row>
    <row r="326" spans="2:121" x14ac:dyDescent="0.35">
      <c r="B326" t="e" cm="1" vm="1">
        <f t="array" ref="B326">TRANSPOSE(_xlfn._xlws.SORT(_xlfn._xlws.FILTER(chemicals[chemical_applic_level]&amp;" | "&amp;chemicals[chemical_applic_name],chemicals[experiment_ID]=A326)))</f>
        <v>#VALUE!</v>
      </c>
      <c r="DQ326" t="e" cm="1" vm="1">
        <f t="array" ref="DQ326">TRANSPOSE(_xlfn._xlws.SORT(_xlfn._xlws.FILTER(chemicals[chemical_applic_level],chemicals[experiment_ID]=A326)))</f>
        <v>#VALUE!</v>
      </c>
    </row>
    <row r="327" spans="2:121" x14ac:dyDescent="0.35">
      <c r="B327" t="e" cm="1" vm="1">
        <f t="array" ref="B327">TRANSPOSE(_xlfn._xlws.SORT(_xlfn._xlws.FILTER(chemicals[chemical_applic_level]&amp;" | "&amp;chemicals[chemical_applic_name],chemicals[experiment_ID]=A327)))</f>
        <v>#VALUE!</v>
      </c>
      <c r="DQ327" t="e" cm="1" vm="1">
        <f t="array" ref="DQ327">TRANSPOSE(_xlfn._xlws.SORT(_xlfn._xlws.FILTER(chemicals[chemical_applic_level],chemicals[experiment_ID]=A327)))</f>
        <v>#VALUE!</v>
      </c>
    </row>
    <row r="328" spans="2:121" x14ac:dyDescent="0.35">
      <c r="B328" t="e" cm="1" vm="1">
        <f t="array" ref="B328">TRANSPOSE(_xlfn._xlws.SORT(_xlfn._xlws.FILTER(chemicals[chemical_applic_level]&amp;" | "&amp;chemicals[chemical_applic_name],chemicals[experiment_ID]=A328)))</f>
        <v>#VALUE!</v>
      </c>
      <c r="DQ328" t="e" cm="1" vm="1">
        <f t="array" ref="DQ328">TRANSPOSE(_xlfn._xlws.SORT(_xlfn._xlws.FILTER(chemicals[chemical_applic_level],chemicals[experiment_ID]=A328)))</f>
        <v>#VALUE!</v>
      </c>
    </row>
    <row r="329" spans="2:121" x14ac:dyDescent="0.35">
      <c r="B329" t="e" cm="1" vm="1">
        <f t="array" ref="B329">TRANSPOSE(_xlfn._xlws.SORT(_xlfn._xlws.FILTER(chemicals[chemical_applic_level]&amp;" | "&amp;chemicals[chemical_applic_name],chemicals[experiment_ID]=A329)))</f>
        <v>#VALUE!</v>
      </c>
      <c r="DQ329" t="e" cm="1" vm="1">
        <f t="array" ref="DQ329">TRANSPOSE(_xlfn._xlws.SORT(_xlfn._xlws.FILTER(chemicals[chemical_applic_level],chemicals[experiment_ID]=A329)))</f>
        <v>#VALUE!</v>
      </c>
    </row>
    <row r="330" spans="2:121" x14ac:dyDescent="0.35">
      <c r="B330" t="e" cm="1" vm="1">
        <f t="array" ref="B330">TRANSPOSE(_xlfn._xlws.SORT(_xlfn._xlws.FILTER(chemicals[chemical_applic_level]&amp;" | "&amp;chemicals[chemical_applic_name],chemicals[experiment_ID]=A330)))</f>
        <v>#VALUE!</v>
      </c>
      <c r="DQ330" t="e" cm="1" vm="1">
        <f t="array" ref="DQ330">TRANSPOSE(_xlfn._xlws.SORT(_xlfn._xlws.FILTER(chemicals[chemical_applic_level],chemicals[experiment_ID]=A330)))</f>
        <v>#VALUE!</v>
      </c>
    </row>
    <row r="331" spans="2:121" x14ac:dyDescent="0.35">
      <c r="B331" t="e" cm="1" vm="1">
        <f t="array" ref="B331">TRANSPOSE(_xlfn._xlws.SORT(_xlfn._xlws.FILTER(chemicals[chemical_applic_level]&amp;" | "&amp;chemicals[chemical_applic_name],chemicals[experiment_ID]=A331)))</f>
        <v>#VALUE!</v>
      </c>
      <c r="DQ331" t="e" cm="1" vm="1">
        <f t="array" ref="DQ331">TRANSPOSE(_xlfn._xlws.SORT(_xlfn._xlws.FILTER(chemicals[chemical_applic_level],chemicals[experiment_ID]=A331)))</f>
        <v>#VALUE!</v>
      </c>
    </row>
    <row r="332" spans="2:121" x14ac:dyDescent="0.35">
      <c r="B332" t="e" cm="1" vm="1">
        <f t="array" ref="B332">TRANSPOSE(_xlfn._xlws.SORT(_xlfn._xlws.FILTER(chemicals[chemical_applic_level]&amp;" | "&amp;chemicals[chemical_applic_name],chemicals[experiment_ID]=A332)))</f>
        <v>#VALUE!</v>
      </c>
      <c r="DQ332" t="e" cm="1" vm="1">
        <f t="array" ref="DQ332">TRANSPOSE(_xlfn._xlws.SORT(_xlfn._xlws.FILTER(chemicals[chemical_applic_level],chemicals[experiment_ID]=A332)))</f>
        <v>#VALUE!</v>
      </c>
    </row>
    <row r="333" spans="2:121" x14ac:dyDescent="0.35">
      <c r="B333" t="e" cm="1" vm="1">
        <f t="array" ref="B333">TRANSPOSE(_xlfn._xlws.SORT(_xlfn._xlws.FILTER(chemicals[chemical_applic_level]&amp;" | "&amp;chemicals[chemical_applic_name],chemicals[experiment_ID]=A333)))</f>
        <v>#VALUE!</v>
      </c>
      <c r="DQ333" t="e" cm="1" vm="1">
        <f t="array" ref="DQ333">TRANSPOSE(_xlfn._xlws.SORT(_xlfn._xlws.FILTER(chemicals[chemical_applic_level],chemicals[experiment_ID]=A333)))</f>
        <v>#VALUE!</v>
      </c>
    </row>
    <row r="334" spans="2:121" x14ac:dyDescent="0.35">
      <c r="B334" t="e" cm="1" vm="1">
        <f t="array" ref="B334">TRANSPOSE(_xlfn._xlws.SORT(_xlfn._xlws.FILTER(chemicals[chemical_applic_level]&amp;" | "&amp;chemicals[chemical_applic_name],chemicals[experiment_ID]=A334)))</f>
        <v>#VALUE!</v>
      </c>
      <c r="DQ334" t="e" cm="1" vm="1">
        <f t="array" ref="DQ334">TRANSPOSE(_xlfn._xlws.SORT(_xlfn._xlws.FILTER(chemicals[chemical_applic_level],chemicals[experiment_ID]=A334)))</f>
        <v>#VALUE!</v>
      </c>
    </row>
    <row r="335" spans="2:121" x14ac:dyDescent="0.35">
      <c r="B335" t="e" cm="1" vm="1">
        <f t="array" ref="B335">TRANSPOSE(_xlfn._xlws.SORT(_xlfn._xlws.FILTER(chemicals[chemical_applic_level]&amp;" | "&amp;chemicals[chemical_applic_name],chemicals[experiment_ID]=A335)))</f>
        <v>#VALUE!</v>
      </c>
      <c r="DQ335" t="e" cm="1" vm="1">
        <f t="array" ref="DQ335">TRANSPOSE(_xlfn._xlws.SORT(_xlfn._xlws.FILTER(chemicals[chemical_applic_level],chemicals[experiment_ID]=A335)))</f>
        <v>#VALUE!</v>
      </c>
    </row>
    <row r="336" spans="2:121" x14ac:dyDescent="0.35">
      <c r="B336" t="e" cm="1" vm="1">
        <f t="array" ref="B336">TRANSPOSE(_xlfn._xlws.SORT(_xlfn._xlws.FILTER(chemicals[chemical_applic_level]&amp;" | "&amp;chemicals[chemical_applic_name],chemicals[experiment_ID]=A336)))</f>
        <v>#VALUE!</v>
      </c>
      <c r="DQ336" t="e" cm="1" vm="1">
        <f t="array" ref="DQ336">TRANSPOSE(_xlfn._xlws.SORT(_xlfn._xlws.FILTER(chemicals[chemical_applic_level],chemicals[experiment_ID]=A336)))</f>
        <v>#VALUE!</v>
      </c>
    </row>
    <row r="337" spans="2:121" x14ac:dyDescent="0.35">
      <c r="B337" t="e" cm="1" vm="1">
        <f t="array" ref="B337">TRANSPOSE(_xlfn._xlws.SORT(_xlfn._xlws.FILTER(chemicals[chemical_applic_level]&amp;" | "&amp;chemicals[chemical_applic_name],chemicals[experiment_ID]=A337)))</f>
        <v>#VALUE!</v>
      </c>
      <c r="DQ337" t="e" cm="1" vm="1">
        <f t="array" ref="DQ337">TRANSPOSE(_xlfn._xlws.SORT(_xlfn._xlws.FILTER(chemicals[chemical_applic_level],chemicals[experiment_ID]=A337)))</f>
        <v>#VALUE!</v>
      </c>
    </row>
    <row r="338" spans="2:121" x14ac:dyDescent="0.35">
      <c r="B338" t="e" cm="1" vm="1">
        <f t="array" ref="B338">TRANSPOSE(_xlfn._xlws.SORT(_xlfn._xlws.FILTER(chemicals[chemical_applic_level]&amp;" | "&amp;chemicals[chemical_applic_name],chemicals[experiment_ID]=A338)))</f>
        <v>#VALUE!</v>
      </c>
      <c r="DQ338" t="e" cm="1" vm="1">
        <f t="array" ref="DQ338">TRANSPOSE(_xlfn._xlws.SORT(_xlfn._xlws.FILTER(chemicals[chemical_applic_level],chemicals[experiment_ID]=A338)))</f>
        <v>#VALUE!</v>
      </c>
    </row>
    <row r="339" spans="2:121" x14ac:dyDescent="0.35">
      <c r="B339" t="e" cm="1" vm="1">
        <f t="array" ref="B339">TRANSPOSE(_xlfn._xlws.SORT(_xlfn._xlws.FILTER(chemicals[chemical_applic_level]&amp;" | "&amp;chemicals[chemical_applic_name],chemicals[experiment_ID]=A339)))</f>
        <v>#VALUE!</v>
      </c>
      <c r="DQ339" t="e" cm="1" vm="1">
        <f t="array" ref="DQ339">TRANSPOSE(_xlfn._xlws.SORT(_xlfn._xlws.FILTER(chemicals[chemical_applic_level],chemicals[experiment_ID]=A339)))</f>
        <v>#VALUE!</v>
      </c>
    </row>
    <row r="340" spans="2:121" x14ac:dyDescent="0.35">
      <c r="B340" t="e" cm="1" vm="1">
        <f t="array" ref="B340">TRANSPOSE(_xlfn._xlws.SORT(_xlfn._xlws.FILTER(chemicals[chemical_applic_level]&amp;" | "&amp;chemicals[chemical_applic_name],chemicals[experiment_ID]=A340)))</f>
        <v>#VALUE!</v>
      </c>
      <c r="DQ340" t="e" cm="1" vm="1">
        <f t="array" ref="DQ340">TRANSPOSE(_xlfn._xlws.SORT(_xlfn._xlws.FILTER(chemicals[chemical_applic_level],chemicals[experiment_ID]=A340)))</f>
        <v>#VALUE!</v>
      </c>
    </row>
    <row r="341" spans="2:121" x14ac:dyDescent="0.35">
      <c r="B341" t="e" cm="1" vm="1">
        <f t="array" ref="B341">TRANSPOSE(_xlfn._xlws.SORT(_xlfn._xlws.FILTER(chemicals[chemical_applic_level]&amp;" | "&amp;chemicals[chemical_applic_name],chemicals[experiment_ID]=A341)))</f>
        <v>#VALUE!</v>
      </c>
      <c r="DQ341" t="e" cm="1" vm="1">
        <f t="array" ref="DQ341">TRANSPOSE(_xlfn._xlws.SORT(_xlfn._xlws.FILTER(chemicals[chemical_applic_level],chemicals[experiment_ID]=A341)))</f>
        <v>#VALUE!</v>
      </c>
    </row>
    <row r="342" spans="2:121" x14ac:dyDescent="0.35">
      <c r="B342" t="e" cm="1" vm="1">
        <f t="array" ref="B342">TRANSPOSE(_xlfn._xlws.SORT(_xlfn._xlws.FILTER(chemicals[chemical_applic_level]&amp;" | "&amp;chemicals[chemical_applic_name],chemicals[experiment_ID]=A342)))</f>
        <v>#VALUE!</v>
      </c>
      <c r="DQ342" t="e" cm="1" vm="1">
        <f t="array" ref="DQ342">TRANSPOSE(_xlfn._xlws.SORT(_xlfn._xlws.FILTER(chemicals[chemical_applic_level],chemicals[experiment_ID]=A342)))</f>
        <v>#VALUE!</v>
      </c>
    </row>
    <row r="343" spans="2:121" x14ac:dyDescent="0.35">
      <c r="B343" t="e" cm="1" vm="1">
        <f t="array" ref="B343">TRANSPOSE(_xlfn._xlws.SORT(_xlfn._xlws.FILTER(chemicals[chemical_applic_level]&amp;" | "&amp;chemicals[chemical_applic_name],chemicals[experiment_ID]=A343)))</f>
        <v>#VALUE!</v>
      </c>
      <c r="DQ343" t="e" cm="1" vm="1">
        <f t="array" ref="DQ343">TRANSPOSE(_xlfn._xlws.SORT(_xlfn._xlws.FILTER(chemicals[chemical_applic_level],chemicals[experiment_ID]=A343)))</f>
        <v>#VALUE!</v>
      </c>
    </row>
    <row r="344" spans="2:121" x14ac:dyDescent="0.35">
      <c r="B344" t="e" cm="1" vm="1">
        <f t="array" ref="B344">TRANSPOSE(_xlfn._xlws.SORT(_xlfn._xlws.FILTER(chemicals[chemical_applic_level]&amp;" | "&amp;chemicals[chemical_applic_name],chemicals[experiment_ID]=A344)))</f>
        <v>#VALUE!</v>
      </c>
      <c r="DQ344" t="e" cm="1" vm="1">
        <f t="array" ref="DQ344">TRANSPOSE(_xlfn._xlws.SORT(_xlfn._xlws.FILTER(chemicals[chemical_applic_level],chemicals[experiment_ID]=A344)))</f>
        <v>#VALUE!</v>
      </c>
    </row>
    <row r="345" spans="2:121" x14ac:dyDescent="0.35">
      <c r="B345" t="e" cm="1" vm="1">
        <f t="array" ref="B345">TRANSPOSE(_xlfn._xlws.SORT(_xlfn._xlws.FILTER(chemicals[chemical_applic_level]&amp;" | "&amp;chemicals[chemical_applic_name],chemicals[experiment_ID]=A345)))</f>
        <v>#VALUE!</v>
      </c>
      <c r="DQ345" t="e" cm="1" vm="1">
        <f t="array" ref="DQ345">TRANSPOSE(_xlfn._xlws.SORT(_xlfn._xlws.FILTER(chemicals[chemical_applic_level],chemicals[experiment_ID]=A345)))</f>
        <v>#VALUE!</v>
      </c>
    </row>
    <row r="346" spans="2:121" x14ac:dyDescent="0.35">
      <c r="B346" t="e" cm="1" vm="1">
        <f t="array" ref="B346">TRANSPOSE(_xlfn._xlws.SORT(_xlfn._xlws.FILTER(chemicals[chemical_applic_level]&amp;" | "&amp;chemicals[chemical_applic_name],chemicals[experiment_ID]=A346)))</f>
        <v>#VALUE!</v>
      </c>
      <c r="DQ346" t="e" cm="1" vm="1">
        <f t="array" ref="DQ346">TRANSPOSE(_xlfn._xlws.SORT(_xlfn._xlws.FILTER(chemicals[chemical_applic_level],chemicals[experiment_ID]=A346)))</f>
        <v>#VALUE!</v>
      </c>
    </row>
    <row r="347" spans="2:121" x14ac:dyDescent="0.35">
      <c r="B347" t="e" cm="1" vm="1">
        <f t="array" ref="B347">TRANSPOSE(_xlfn._xlws.SORT(_xlfn._xlws.FILTER(chemicals[chemical_applic_level]&amp;" | "&amp;chemicals[chemical_applic_name],chemicals[experiment_ID]=A347)))</f>
        <v>#VALUE!</v>
      </c>
      <c r="DQ347" t="e" cm="1" vm="1">
        <f t="array" ref="DQ347">TRANSPOSE(_xlfn._xlws.SORT(_xlfn._xlws.FILTER(chemicals[chemical_applic_level],chemicals[experiment_ID]=A347)))</f>
        <v>#VALUE!</v>
      </c>
    </row>
    <row r="348" spans="2:121" x14ac:dyDescent="0.35">
      <c r="B348" t="e" cm="1" vm="1">
        <f t="array" ref="B348">TRANSPOSE(_xlfn._xlws.SORT(_xlfn._xlws.FILTER(chemicals[chemical_applic_level]&amp;" | "&amp;chemicals[chemical_applic_name],chemicals[experiment_ID]=A348)))</f>
        <v>#VALUE!</v>
      </c>
      <c r="DQ348" t="e" cm="1" vm="1">
        <f t="array" ref="DQ348">TRANSPOSE(_xlfn._xlws.SORT(_xlfn._xlws.FILTER(chemicals[chemical_applic_level],chemicals[experiment_ID]=A348)))</f>
        <v>#VALUE!</v>
      </c>
    </row>
    <row r="349" spans="2:121" x14ac:dyDescent="0.35">
      <c r="B349" t="e" cm="1" vm="1">
        <f t="array" ref="B349">TRANSPOSE(_xlfn._xlws.SORT(_xlfn._xlws.FILTER(chemicals[chemical_applic_level]&amp;" | "&amp;chemicals[chemical_applic_name],chemicals[experiment_ID]=A349)))</f>
        <v>#VALUE!</v>
      </c>
      <c r="DQ349" t="e" cm="1" vm="1">
        <f t="array" ref="DQ349">TRANSPOSE(_xlfn._xlws.SORT(_xlfn._xlws.FILTER(chemicals[chemical_applic_level],chemicals[experiment_ID]=A349)))</f>
        <v>#VALUE!</v>
      </c>
    </row>
    <row r="350" spans="2:121" x14ac:dyDescent="0.35">
      <c r="B350" t="e" cm="1" vm="1">
        <f t="array" ref="B350">TRANSPOSE(_xlfn._xlws.SORT(_xlfn._xlws.FILTER(chemicals[chemical_applic_level]&amp;" | "&amp;chemicals[chemical_applic_name],chemicals[experiment_ID]=A350)))</f>
        <v>#VALUE!</v>
      </c>
      <c r="DQ350" t="e" cm="1" vm="1">
        <f t="array" ref="DQ350">TRANSPOSE(_xlfn._xlws.SORT(_xlfn._xlws.FILTER(chemicals[chemical_applic_level],chemicals[experiment_ID]=A350)))</f>
        <v>#VALUE!</v>
      </c>
    </row>
    <row r="351" spans="2:121" x14ac:dyDescent="0.35">
      <c r="B351" t="e" cm="1" vm="1">
        <f t="array" ref="B351">TRANSPOSE(_xlfn._xlws.SORT(_xlfn._xlws.FILTER(chemicals[chemical_applic_level]&amp;" | "&amp;chemicals[chemical_applic_name],chemicals[experiment_ID]=A351)))</f>
        <v>#VALUE!</v>
      </c>
      <c r="DQ351" t="e" cm="1" vm="1">
        <f t="array" ref="DQ351">TRANSPOSE(_xlfn._xlws.SORT(_xlfn._xlws.FILTER(chemicals[chemical_applic_level],chemicals[experiment_ID]=A351)))</f>
        <v>#VALUE!</v>
      </c>
    </row>
    <row r="352" spans="2:121" x14ac:dyDescent="0.35">
      <c r="B352" t="e" cm="1" vm="1">
        <f t="array" ref="B352">TRANSPOSE(_xlfn._xlws.SORT(_xlfn._xlws.FILTER(chemicals[chemical_applic_level]&amp;" | "&amp;chemicals[chemical_applic_name],chemicals[experiment_ID]=A352)))</f>
        <v>#VALUE!</v>
      </c>
      <c r="DQ352" t="e" cm="1" vm="1">
        <f t="array" ref="DQ352">TRANSPOSE(_xlfn._xlws.SORT(_xlfn._xlws.FILTER(chemicals[chemical_applic_level],chemicals[experiment_ID]=A352)))</f>
        <v>#VALUE!</v>
      </c>
    </row>
    <row r="353" spans="2:121" x14ac:dyDescent="0.35">
      <c r="B353" t="e" cm="1" vm="1">
        <f t="array" ref="B353">TRANSPOSE(_xlfn._xlws.SORT(_xlfn._xlws.FILTER(chemicals[chemical_applic_level]&amp;" | "&amp;chemicals[chemical_applic_name],chemicals[experiment_ID]=A353)))</f>
        <v>#VALUE!</v>
      </c>
      <c r="DQ353" t="e" cm="1" vm="1">
        <f t="array" ref="DQ353">TRANSPOSE(_xlfn._xlws.SORT(_xlfn._xlws.FILTER(chemicals[chemical_applic_level],chemicals[experiment_ID]=A353)))</f>
        <v>#VALUE!</v>
      </c>
    </row>
    <row r="354" spans="2:121" x14ac:dyDescent="0.35">
      <c r="B354" t="e" cm="1" vm="1">
        <f t="array" ref="B354">TRANSPOSE(_xlfn._xlws.SORT(_xlfn._xlws.FILTER(chemicals[chemical_applic_level]&amp;" | "&amp;chemicals[chemical_applic_name],chemicals[experiment_ID]=A354)))</f>
        <v>#VALUE!</v>
      </c>
      <c r="DQ354" t="e" cm="1" vm="1">
        <f t="array" ref="DQ354">TRANSPOSE(_xlfn._xlws.SORT(_xlfn._xlws.FILTER(chemicals[chemical_applic_level],chemicals[experiment_ID]=A354)))</f>
        <v>#VALUE!</v>
      </c>
    </row>
    <row r="355" spans="2:121" x14ac:dyDescent="0.35">
      <c r="B355" t="e" cm="1" vm="1">
        <f t="array" ref="B355">TRANSPOSE(_xlfn._xlws.SORT(_xlfn._xlws.FILTER(chemicals[chemical_applic_level]&amp;" | "&amp;chemicals[chemical_applic_name],chemicals[experiment_ID]=A355)))</f>
        <v>#VALUE!</v>
      </c>
      <c r="DQ355" t="e" cm="1" vm="1">
        <f t="array" ref="DQ355">TRANSPOSE(_xlfn._xlws.SORT(_xlfn._xlws.FILTER(chemicals[chemical_applic_level],chemicals[experiment_ID]=A355)))</f>
        <v>#VALUE!</v>
      </c>
    </row>
    <row r="356" spans="2:121" x14ac:dyDescent="0.35">
      <c r="B356" t="e" cm="1" vm="1">
        <f t="array" ref="B356">TRANSPOSE(_xlfn._xlws.SORT(_xlfn._xlws.FILTER(chemicals[chemical_applic_level]&amp;" | "&amp;chemicals[chemical_applic_name],chemicals[experiment_ID]=A356)))</f>
        <v>#VALUE!</v>
      </c>
      <c r="DQ356" t="e" cm="1" vm="1">
        <f t="array" ref="DQ356">TRANSPOSE(_xlfn._xlws.SORT(_xlfn._xlws.FILTER(chemicals[chemical_applic_level],chemicals[experiment_ID]=A356)))</f>
        <v>#VALUE!</v>
      </c>
    </row>
    <row r="357" spans="2:121" x14ac:dyDescent="0.35">
      <c r="B357" t="e" cm="1" vm="1">
        <f t="array" ref="B357">TRANSPOSE(_xlfn._xlws.SORT(_xlfn._xlws.FILTER(chemicals[chemical_applic_level]&amp;" | "&amp;chemicals[chemical_applic_name],chemicals[experiment_ID]=A357)))</f>
        <v>#VALUE!</v>
      </c>
      <c r="DQ357" t="e" cm="1" vm="1">
        <f t="array" ref="DQ357">TRANSPOSE(_xlfn._xlws.SORT(_xlfn._xlws.FILTER(chemicals[chemical_applic_level],chemicals[experiment_ID]=A357)))</f>
        <v>#VALUE!</v>
      </c>
    </row>
    <row r="358" spans="2:121" x14ac:dyDescent="0.35">
      <c r="B358" t="e" cm="1" vm="1">
        <f t="array" ref="B358">TRANSPOSE(_xlfn._xlws.SORT(_xlfn._xlws.FILTER(chemicals[chemical_applic_level]&amp;" | "&amp;chemicals[chemical_applic_name],chemicals[experiment_ID]=A358)))</f>
        <v>#VALUE!</v>
      </c>
      <c r="DQ358" t="e" cm="1" vm="1">
        <f t="array" ref="DQ358">TRANSPOSE(_xlfn._xlws.SORT(_xlfn._xlws.FILTER(chemicals[chemical_applic_level],chemicals[experiment_ID]=A358)))</f>
        <v>#VALUE!</v>
      </c>
    </row>
    <row r="359" spans="2:121" x14ac:dyDescent="0.35">
      <c r="B359" t="e" cm="1" vm="1">
        <f t="array" ref="B359">TRANSPOSE(_xlfn._xlws.SORT(_xlfn._xlws.FILTER(chemicals[chemical_applic_level]&amp;" | "&amp;chemicals[chemical_applic_name],chemicals[experiment_ID]=A359)))</f>
        <v>#VALUE!</v>
      </c>
      <c r="DQ359" t="e" cm="1" vm="1">
        <f t="array" ref="DQ359">TRANSPOSE(_xlfn._xlws.SORT(_xlfn._xlws.FILTER(chemicals[chemical_applic_level],chemicals[experiment_ID]=A359)))</f>
        <v>#VALUE!</v>
      </c>
    </row>
    <row r="360" spans="2:121" x14ac:dyDescent="0.35">
      <c r="B360" t="e" cm="1" vm="1">
        <f t="array" ref="B360">TRANSPOSE(_xlfn._xlws.SORT(_xlfn._xlws.FILTER(chemicals[chemical_applic_level]&amp;" | "&amp;chemicals[chemical_applic_name],chemicals[experiment_ID]=A360)))</f>
        <v>#VALUE!</v>
      </c>
      <c r="DQ360" t="e" cm="1" vm="1">
        <f t="array" ref="DQ360">TRANSPOSE(_xlfn._xlws.SORT(_xlfn._xlws.FILTER(chemicals[chemical_applic_level],chemicals[experiment_ID]=A360)))</f>
        <v>#VALUE!</v>
      </c>
    </row>
    <row r="361" spans="2:121" x14ac:dyDescent="0.35">
      <c r="B361" t="e" cm="1" vm="1">
        <f t="array" ref="B361">TRANSPOSE(_xlfn._xlws.SORT(_xlfn._xlws.FILTER(chemicals[chemical_applic_level]&amp;" | "&amp;chemicals[chemical_applic_name],chemicals[experiment_ID]=A361)))</f>
        <v>#VALUE!</v>
      </c>
      <c r="DQ361" t="e" cm="1" vm="1">
        <f t="array" ref="DQ361">TRANSPOSE(_xlfn._xlws.SORT(_xlfn._xlws.FILTER(chemicals[chemical_applic_level],chemicals[experiment_ID]=A361)))</f>
        <v>#VALUE!</v>
      </c>
    </row>
    <row r="362" spans="2:121" x14ac:dyDescent="0.35">
      <c r="B362" t="e" cm="1" vm="1">
        <f t="array" ref="B362">TRANSPOSE(_xlfn._xlws.SORT(_xlfn._xlws.FILTER(chemicals[chemical_applic_level]&amp;" | "&amp;chemicals[chemical_applic_name],chemicals[experiment_ID]=A362)))</f>
        <v>#VALUE!</v>
      </c>
      <c r="DQ362" t="e" cm="1" vm="1">
        <f t="array" ref="DQ362">TRANSPOSE(_xlfn._xlws.SORT(_xlfn._xlws.FILTER(chemicals[chemical_applic_level],chemicals[experiment_ID]=A362)))</f>
        <v>#VALUE!</v>
      </c>
    </row>
    <row r="363" spans="2:121" x14ac:dyDescent="0.35">
      <c r="B363" t="e" cm="1" vm="1">
        <f t="array" ref="B363">TRANSPOSE(_xlfn._xlws.SORT(_xlfn._xlws.FILTER(chemicals[chemical_applic_level]&amp;" | "&amp;chemicals[chemical_applic_name],chemicals[experiment_ID]=A363)))</f>
        <v>#VALUE!</v>
      </c>
      <c r="DQ363" t="e" cm="1" vm="1">
        <f t="array" ref="DQ363">TRANSPOSE(_xlfn._xlws.SORT(_xlfn._xlws.FILTER(chemicals[chemical_applic_level],chemicals[experiment_ID]=A363)))</f>
        <v>#VALUE!</v>
      </c>
    </row>
    <row r="364" spans="2:121" x14ac:dyDescent="0.35">
      <c r="B364" t="e" cm="1" vm="1">
        <f t="array" ref="B364">TRANSPOSE(_xlfn._xlws.SORT(_xlfn._xlws.FILTER(chemicals[chemical_applic_level]&amp;" | "&amp;chemicals[chemical_applic_name],chemicals[experiment_ID]=A364)))</f>
        <v>#VALUE!</v>
      </c>
      <c r="DQ364" t="e" cm="1" vm="1">
        <f t="array" ref="DQ364">TRANSPOSE(_xlfn._xlws.SORT(_xlfn._xlws.FILTER(chemicals[chemical_applic_level],chemicals[experiment_ID]=A364)))</f>
        <v>#VALUE!</v>
      </c>
    </row>
    <row r="365" spans="2:121" x14ac:dyDescent="0.35">
      <c r="B365" t="e" cm="1" vm="1">
        <f t="array" ref="B365">TRANSPOSE(_xlfn._xlws.SORT(_xlfn._xlws.FILTER(chemicals[chemical_applic_level]&amp;" | "&amp;chemicals[chemical_applic_name],chemicals[experiment_ID]=A365)))</f>
        <v>#VALUE!</v>
      </c>
      <c r="DQ365" t="e" cm="1" vm="1">
        <f t="array" ref="DQ365">TRANSPOSE(_xlfn._xlws.SORT(_xlfn._xlws.FILTER(chemicals[chemical_applic_level],chemicals[experiment_ID]=A365)))</f>
        <v>#VALUE!</v>
      </c>
    </row>
    <row r="366" spans="2:121" x14ac:dyDescent="0.35">
      <c r="B366" t="e" cm="1" vm="1">
        <f t="array" ref="B366">TRANSPOSE(_xlfn._xlws.SORT(_xlfn._xlws.FILTER(chemicals[chemical_applic_level]&amp;" | "&amp;chemicals[chemical_applic_name],chemicals[experiment_ID]=A366)))</f>
        <v>#VALUE!</v>
      </c>
      <c r="DQ366" t="e" cm="1" vm="1">
        <f t="array" ref="DQ366">TRANSPOSE(_xlfn._xlws.SORT(_xlfn._xlws.FILTER(chemicals[chemical_applic_level],chemicals[experiment_ID]=A366)))</f>
        <v>#VALUE!</v>
      </c>
    </row>
    <row r="367" spans="2:121" x14ac:dyDescent="0.35">
      <c r="B367" t="e" cm="1" vm="1">
        <f t="array" ref="B367">TRANSPOSE(_xlfn._xlws.SORT(_xlfn._xlws.FILTER(chemicals[chemical_applic_level]&amp;" | "&amp;chemicals[chemical_applic_name],chemicals[experiment_ID]=A367)))</f>
        <v>#VALUE!</v>
      </c>
      <c r="DQ367" t="e" cm="1" vm="1">
        <f t="array" ref="DQ367">TRANSPOSE(_xlfn._xlws.SORT(_xlfn._xlws.FILTER(chemicals[chemical_applic_level],chemicals[experiment_ID]=A367)))</f>
        <v>#VALUE!</v>
      </c>
    </row>
    <row r="368" spans="2:121" x14ac:dyDescent="0.35">
      <c r="B368" t="e" cm="1" vm="1">
        <f t="array" ref="B368">TRANSPOSE(_xlfn._xlws.SORT(_xlfn._xlws.FILTER(chemicals[chemical_applic_level]&amp;" | "&amp;chemicals[chemical_applic_name],chemicals[experiment_ID]=A368)))</f>
        <v>#VALUE!</v>
      </c>
      <c r="DQ368" t="e" cm="1" vm="1">
        <f t="array" ref="DQ368">TRANSPOSE(_xlfn._xlws.SORT(_xlfn._xlws.FILTER(chemicals[chemical_applic_level],chemicals[experiment_ID]=A368)))</f>
        <v>#VALUE!</v>
      </c>
    </row>
    <row r="369" spans="2:121" x14ac:dyDescent="0.35">
      <c r="B369" t="e" cm="1" vm="1">
        <f t="array" ref="B369">TRANSPOSE(_xlfn._xlws.SORT(_xlfn._xlws.FILTER(chemicals[chemical_applic_level]&amp;" | "&amp;chemicals[chemical_applic_name],chemicals[experiment_ID]=A369)))</f>
        <v>#VALUE!</v>
      </c>
      <c r="DQ369" t="e" cm="1" vm="1">
        <f t="array" ref="DQ369">TRANSPOSE(_xlfn._xlws.SORT(_xlfn._xlws.FILTER(chemicals[chemical_applic_level],chemicals[experiment_ID]=A369)))</f>
        <v>#VALUE!</v>
      </c>
    </row>
    <row r="370" spans="2:121" x14ac:dyDescent="0.35">
      <c r="B370" t="e" cm="1" vm="1">
        <f t="array" ref="B370">TRANSPOSE(_xlfn._xlws.SORT(_xlfn._xlws.FILTER(chemicals[chemical_applic_level]&amp;" | "&amp;chemicals[chemical_applic_name],chemicals[experiment_ID]=A370)))</f>
        <v>#VALUE!</v>
      </c>
      <c r="DQ370" t="e" cm="1" vm="1">
        <f t="array" ref="DQ370">TRANSPOSE(_xlfn._xlws.SORT(_xlfn._xlws.FILTER(chemicals[chemical_applic_level],chemicals[experiment_ID]=A370)))</f>
        <v>#VALUE!</v>
      </c>
    </row>
    <row r="371" spans="2:121" x14ac:dyDescent="0.35">
      <c r="B371" t="e" cm="1" vm="1">
        <f t="array" ref="B371">TRANSPOSE(_xlfn._xlws.SORT(_xlfn._xlws.FILTER(chemicals[chemical_applic_level]&amp;" | "&amp;chemicals[chemical_applic_name],chemicals[experiment_ID]=A371)))</f>
        <v>#VALUE!</v>
      </c>
      <c r="DQ371" t="e" cm="1" vm="1">
        <f t="array" ref="DQ371">TRANSPOSE(_xlfn._xlws.SORT(_xlfn._xlws.FILTER(chemicals[chemical_applic_level],chemicals[experiment_ID]=A371)))</f>
        <v>#VALUE!</v>
      </c>
    </row>
    <row r="372" spans="2:121" x14ac:dyDescent="0.35">
      <c r="B372" t="e" cm="1" vm="1">
        <f t="array" ref="B372">TRANSPOSE(_xlfn._xlws.SORT(_xlfn._xlws.FILTER(chemicals[chemical_applic_level]&amp;" | "&amp;chemicals[chemical_applic_name],chemicals[experiment_ID]=A372)))</f>
        <v>#VALUE!</v>
      </c>
      <c r="DQ372" t="e" cm="1" vm="1">
        <f t="array" ref="DQ372">TRANSPOSE(_xlfn._xlws.SORT(_xlfn._xlws.FILTER(chemicals[chemical_applic_level],chemicals[experiment_ID]=A372)))</f>
        <v>#VALUE!</v>
      </c>
    </row>
    <row r="373" spans="2:121" x14ac:dyDescent="0.35">
      <c r="B373" t="e" cm="1" vm="1">
        <f t="array" ref="B373">TRANSPOSE(_xlfn._xlws.SORT(_xlfn._xlws.FILTER(chemicals[chemical_applic_level]&amp;" | "&amp;chemicals[chemical_applic_name],chemicals[experiment_ID]=A373)))</f>
        <v>#VALUE!</v>
      </c>
      <c r="DQ373" t="e" cm="1" vm="1">
        <f t="array" ref="DQ373">TRANSPOSE(_xlfn._xlws.SORT(_xlfn._xlws.FILTER(chemicals[chemical_applic_level],chemicals[experiment_ID]=A373)))</f>
        <v>#VALUE!</v>
      </c>
    </row>
    <row r="374" spans="2:121" x14ac:dyDescent="0.35">
      <c r="B374" t="e" cm="1" vm="1">
        <f t="array" ref="B374">TRANSPOSE(_xlfn._xlws.SORT(_xlfn._xlws.FILTER(chemicals[chemical_applic_level]&amp;" | "&amp;chemicals[chemical_applic_name],chemicals[experiment_ID]=A374)))</f>
        <v>#VALUE!</v>
      </c>
      <c r="DQ374" t="e" cm="1" vm="1">
        <f t="array" ref="DQ374">TRANSPOSE(_xlfn._xlws.SORT(_xlfn._xlws.FILTER(chemicals[chemical_applic_level],chemicals[experiment_ID]=A374)))</f>
        <v>#VALUE!</v>
      </c>
    </row>
    <row r="375" spans="2:121" x14ac:dyDescent="0.35">
      <c r="B375" t="e" cm="1" vm="1">
        <f t="array" ref="B375">TRANSPOSE(_xlfn._xlws.SORT(_xlfn._xlws.FILTER(chemicals[chemical_applic_level]&amp;" | "&amp;chemicals[chemical_applic_name],chemicals[experiment_ID]=A375)))</f>
        <v>#VALUE!</v>
      </c>
      <c r="DQ375" t="e" cm="1" vm="1">
        <f t="array" ref="DQ375">TRANSPOSE(_xlfn._xlws.SORT(_xlfn._xlws.FILTER(chemicals[chemical_applic_level],chemicals[experiment_ID]=A375)))</f>
        <v>#VALUE!</v>
      </c>
    </row>
    <row r="376" spans="2:121" x14ac:dyDescent="0.35">
      <c r="B376" t="e" cm="1" vm="1">
        <f t="array" ref="B376">TRANSPOSE(_xlfn._xlws.SORT(_xlfn._xlws.FILTER(chemicals[chemical_applic_level]&amp;" | "&amp;chemicals[chemical_applic_name],chemicals[experiment_ID]=A376)))</f>
        <v>#VALUE!</v>
      </c>
      <c r="DQ376" t="e" cm="1" vm="1">
        <f t="array" ref="DQ376">TRANSPOSE(_xlfn._xlws.SORT(_xlfn._xlws.FILTER(chemicals[chemical_applic_level],chemicals[experiment_ID]=A376)))</f>
        <v>#VALUE!</v>
      </c>
    </row>
    <row r="377" spans="2:121" x14ac:dyDescent="0.35">
      <c r="B377" t="e" cm="1" vm="1">
        <f t="array" ref="B377">TRANSPOSE(_xlfn._xlws.SORT(_xlfn._xlws.FILTER(chemicals[chemical_applic_level]&amp;" | "&amp;chemicals[chemical_applic_name],chemicals[experiment_ID]=A377)))</f>
        <v>#VALUE!</v>
      </c>
      <c r="DQ377" t="e" cm="1" vm="1">
        <f t="array" ref="DQ377">TRANSPOSE(_xlfn._xlws.SORT(_xlfn._xlws.FILTER(chemicals[chemical_applic_level],chemicals[experiment_ID]=A377)))</f>
        <v>#VALUE!</v>
      </c>
    </row>
    <row r="378" spans="2:121" x14ac:dyDescent="0.35">
      <c r="B378" t="e" cm="1" vm="1">
        <f t="array" ref="B378">TRANSPOSE(_xlfn._xlws.SORT(_xlfn._xlws.FILTER(chemicals[chemical_applic_level]&amp;" | "&amp;chemicals[chemical_applic_name],chemicals[experiment_ID]=A378)))</f>
        <v>#VALUE!</v>
      </c>
      <c r="DQ378" t="e" cm="1" vm="1">
        <f t="array" ref="DQ378">TRANSPOSE(_xlfn._xlws.SORT(_xlfn._xlws.FILTER(chemicals[chemical_applic_level],chemicals[experiment_ID]=A378)))</f>
        <v>#VALUE!</v>
      </c>
    </row>
    <row r="379" spans="2:121" x14ac:dyDescent="0.35">
      <c r="B379" t="e" cm="1" vm="1">
        <f t="array" ref="B379">TRANSPOSE(_xlfn._xlws.SORT(_xlfn._xlws.FILTER(chemicals[chemical_applic_level]&amp;" | "&amp;chemicals[chemical_applic_name],chemicals[experiment_ID]=A379)))</f>
        <v>#VALUE!</v>
      </c>
      <c r="DQ379" t="e" cm="1" vm="1">
        <f t="array" ref="DQ379">TRANSPOSE(_xlfn._xlws.SORT(_xlfn._xlws.FILTER(chemicals[chemical_applic_level],chemicals[experiment_ID]=A379)))</f>
        <v>#VALUE!</v>
      </c>
    </row>
    <row r="380" spans="2:121" x14ac:dyDescent="0.35">
      <c r="B380" t="e" cm="1" vm="1">
        <f t="array" ref="B380">TRANSPOSE(_xlfn._xlws.SORT(_xlfn._xlws.FILTER(chemicals[chemical_applic_level]&amp;" | "&amp;chemicals[chemical_applic_name],chemicals[experiment_ID]=A380)))</f>
        <v>#VALUE!</v>
      </c>
      <c r="DQ380" t="e" cm="1" vm="1">
        <f t="array" ref="DQ380">TRANSPOSE(_xlfn._xlws.SORT(_xlfn._xlws.FILTER(chemicals[chemical_applic_level],chemicals[experiment_ID]=A380)))</f>
        <v>#VALUE!</v>
      </c>
    </row>
    <row r="381" spans="2:121" x14ac:dyDescent="0.35">
      <c r="B381" t="e" cm="1" vm="1">
        <f t="array" ref="B381">TRANSPOSE(_xlfn._xlws.SORT(_xlfn._xlws.FILTER(chemicals[chemical_applic_level]&amp;" | "&amp;chemicals[chemical_applic_name],chemicals[experiment_ID]=A381)))</f>
        <v>#VALUE!</v>
      </c>
      <c r="DQ381" t="e" cm="1" vm="1">
        <f t="array" ref="DQ381">TRANSPOSE(_xlfn._xlws.SORT(_xlfn._xlws.FILTER(chemicals[chemical_applic_level],chemicals[experiment_ID]=A381)))</f>
        <v>#VALUE!</v>
      </c>
    </row>
    <row r="382" spans="2:121" x14ac:dyDescent="0.35">
      <c r="B382" t="e" cm="1" vm="1">
        <f t="array" ref="B382">TRANSPOSE(_xlfn._xlws.SORT(_xlfn._xlws.FILTER(chemicals[chemical_applic_level]&amp;" | "&amp;chemicals[chemical_applic_name],chemicals[experiment_ID]=A382)))</f>
        <v>#VALUE!</v>
      </c>
      <c r="DQ382" t="e" cm="1" vm="1">
        <f t="array" ref="DQ382">TRANSPOSE(_xlfn._xlws.SORT(_xlfn._xlws.FILTER(chemicals[chemical_applic_level],chemicals[experiment_ID]=A382)))</f>
        <v>#VALUE!</v>
      </c>
    </row>
    <row r="383" spans="2:121" x14ac:dyDescent="0.35">
      <c r="B383" t="e" cm="1" vm="1">
        <f t="array" ref="B383">TRANSPOSE(_xlfn._xlws.SORT(_xlfn._xlws.FILTER(chemicals[chemical_applic_level]&amp;" | "&amp;chemicals[chemical_applic_name],chemicals[experiment_ID]=A383)))</f>
        <v>#VALUE!</v>
      </c>
      <c r="DQ383" t="e" cm="1" vm="1">
        <f t="array" ref="DQ383">TRANSPOSE(_xlfn._xlws.SORT(_xlfn._xlws.FILTER(chemicals[chemical_applic_level],chemicals[experiment_ID]=A383)))</f>
        <v>#VALUE!</v>
      </c>
    </row>
    <row r="384" spans="2:121" x14ac:dyDescent="0.35">
      <c r="B384" t="e" cm="1" vm="1">
        <f t="array" ref="B384">TRANSPOSE(_xlfn._xlws.SORT(_xlfn._xlws.FILTER(chemicals[chemical_applic_level]&amp;" | "&amp;chemicals[chemical_applic_name],chemicals[experiment_ID]=A384)))</f>
        <v>#VALUE!</v>
      </c>
      <c r="DQ384" t="e" cm="1" vm="1">
        <f t="array" ref="DQ384">TRANSPOSE(_xlfn._xlws.SORT(_xlfn._xlws.FILTER(chemicals[chemical_applic_level],chemicals[experiment_ID]=A384)))</f>
        <v>#VALUE!</v>
      </c>
    </row>
    <row r="385" spans="2:121" x14ac:dyDescent="0.35">
      <c r="B385" t="e" cm="1" vm="1">
        <f t="array" ref="B385">TRANSPOSE(_xlfn._xlws.SORT(_xlfn._xlws.FILTER(chemicals[chemical_applic_level]&amp;" | "&amp;chemicals[chemical_applic_name],chemicals[experiment_ID]=A385)))</f>
        <v>#VALUE!</v>
      </c>
      <c r="DQ385" t="e" cm="1" vm="1">
        <f t="array" ref="DQ385">TRANSPOSE(_xlfn._xlws.SORT(_xlfn._xlws.FILTER(chemicals[chemical_applic_level],chemicals[experiment_ID]=A385)))</f>
        <v>#VALUE!</v>
      </c>
    </row>
    <row r="386" spans="2:121" x14ac:dyDescent="0.35">
      <c r="B386" t="e" cm="1" vm="1">
        <f t="array" ref="B386">TRANSPOSE(_xlfn._xlws.SORT(_xlfn._xlws.FILTER(chemicals[chemical_applic_level]&amp;" | "&amp;chemicals[chemical_applic_name],chemicals[experiment_ID]=A386)))</f>
        <v>#VALUE!</v>
      </c>
      <c r="DQ386" t="e" cm="1" vm="1">
        <f t="array" ref="DQ386">TRANSPOSE(_xlfn._xlws.SORT(_xlfn._xlws.FILTER(chemicals[chemical_applic_level],chemicals[experiment_ID]=A386)))</f>
        <v>#VALUE!</v>
      </c>
    </row>
    <row r="387" spans="2:121" x14ac:dyDescent="0.35">
      <c r="B387" t="e" cm="1" vm="1">
        <f t="array" ref="B387">TRANSPOSE(_xlfn._xlws.SORT(_xlfn._xlws.FILTER(chemicals[chemical_applic_level]&amp;" | "&amp;chemicals[chemical_applic_name],chemicals[experiment_ID]=A387)))</f>
        <v>#VALUE!</v>
      </c>
      <c r="DQ387" t="e" cm="1" vm="1">
        <f t="array" ref="DQ387">TRANSPOSE(_xlfn._xlws.SORT(_xlfn._xlws.FILTER(chemicals[chemical_applic_level],chemicals[experiment_ID]=A387)))</f>
        <v>#VALUE!</v>
      </c>
    </row>
    <row r="388" spans="2:121" x14ac:dyDescent="0.35">
      <c r="B388" t="e" cm="1" vm="1">
        <f t="array" ref="B388">TRANSPOSE(_xlfn._xlws.SORT(_xlfn._xlws.FILTER(chemicals[chemical_applic_level]&amp;" | "&amp;chemicals[chemical_applic_name],chemicals[experiment_ID]=A388)))</f>
        <v>#VALUE!</v>
      </c>
      <c r="DQ388" t="e" cm="1" vm="1">
        <f t="array" ref="DQ388">TRANSPOSE(_xlfn._xlws.SORT(_xlfn._xlws.FILTER(chemicals[chemical_applic_level],chemicals[experiment_ID]=A388)))</f>
        <v>#VALUE!</v>
      </c>
    </row>
    <row r="389" spans="2:121" x14ac:dyDescent="0.35">
      <c r="B389" t="e" cm="1" vm="1">
        <f t="array" ref="B389">TRANSPOSE(_xlfn._xlws.SORT(_xlfn._xlws.FILTER(chemicals[chemical_applic_level]&amp;" | "&amp;chemicals[chemical_applic_name],chemicals[experiment_ID]=A389)))</f>
        <v>#VALUE!</v>
      </c>
      <c r="DQ389" t="e" cm="1" vm="1">
        <f t="array" ref="DQ389">TRANSPOSE(_xlfn._xlws.SORT(_xlfn._xlws.FILTER(chemicals[chemical_applic_level],chemicals[experiment_ID]=A389)))</f>
        <v>#VALUE!</v>
      </c>
    </row>
    <row r="390" spans="2:121" x14ac:dyDescent="0.35">
      <c r="B390" t="e" cm="1" vm="1">
        <f t="array" ref="B390">TRANSPOSE(_xlfn._xlws.SORT(_xlfn._xlws.FILTER(chemicals[chemical_applic_level]&amp;" | "&amp;chemicals[chemical_applic_name],chemicals[experiment_ID]=A390)))</f>
        <v>#VALUE!</v>
      </c>
      <c r="DQ390" t="e" cm="1" vm="1">
        <f t="array" ref="DQ390">TRANSPOSE(_xlfn._xlws.SORT(_xlfn._xlws.FILTER(chemicals[chemical_applic_level],chemicals[experiment_ID]=A390)))</f>
        <v>#VALUE!</v>
      </c>
    </row>
    <row r="391" spans="2:121" x14ac:dyDescent="0.35">
      <c r="B391" t="e" cm="1" vm="1">
        <f t="array" ref="B391">TRANSPOSE(_xlfn._xlws.SORT(_xlfn._xlws.FILTER(chemicals[chemical_applic_level]&amp;" | "&amp;chemicals[chemical_applic_name],chemicals[experiment_ID]=A391)))</f>
        <v>#VALUE!</v>
      </c>
      <c r="DQ391" t="e" cm="1" vm="1">
        <f t="array" ref="DQ391">TRANSPOSE(_xlfn._xlws.SORT(_xlfn._xlws.FILTER(chemicals[chemical_applic_level],chemicals[experiment_ID]=A391)))</f>
        <v>#VALUE!</v>
      </c>
    </row>
    <row r="392" spans="2:121" x14ac:dyDescent="0.35">
      <c r="B392" t="e" cm="1" vm="1">
        <f t="array" ref="B392">TRANSPOSE(_xlfn._xlws.SORT(_xlfn._xlws.FILTER(chemicals[chemical_applic_level]&amp;" | "&amp;chemicals[chemical_applic_name],chemicals[experiment_ID]=A392)))</f>
        <v>#VALUE!</v>
      </c>
      <c r="DQ392" t="e" cm="1" vm="1">
        <f t="array" ref="DQ392">TRANSPOSE(_xlfn._xlws.SORT(_xlfn._xlws.FILTER(chemicals[chemical_applic_level],chemicals[experiment_ID]=A392)))</f>
        <v>#VALUE!</v>
      </c>
    </row>
    <row r="393" spans="2:121" x14ac:dyDescent="0.35">
      <c r="B393" t="e" cm="1" vm="1">
        <f t="array" ref="B393">TRANSPOSE(_xlfn._xlws.SORT(_xlfn._xlws.FILTER(chemicals[chemical_applic_level]&amp;" | "&amp;chemicals[chemical_applic_name],chemicals[experiment_ID]=A393)))</f>
        <v>#VALUE!</v>
      </c>
      <c r="DQ393" t="e" cm="1" vm="1">
        <f t="array" ref="DQ393">TRANSPOSE(_xlfn._xlws.SORT(_xlfn._xlws.FILTER(chemicals[chemical_applic_level],chemicals[experiment_ID]=A393)))</f>
        <v>#VALUE!</v>
      </c>
    </row>
    <row r="394" spans="2:121" x14ac:dyDescent="0.35">
      <c r="B394" t="e" cm="1" vm="1">
        <f t="array" ref="B394">TRANSPOSE(_xlfn._xlws.SORT(_xlfn._xlws.FILTER(chemicals[chemical_applic_level]&amp;" | "&amp;chemicals[chemical_applic_name],chemicals[experiment_ID]=A394)))</f>
        <v>#VALUE!</v>
      </c>
      <c r="DQ394" t="e" cm="1" vm="1">
        <f t="array" ref="DQ394">TRANSPOSE(_xlfn._xlws.SORT(_xlfn._xlws.FILTER(chemicals[chemical_applic_level],chemicals[experiment_ID]=A394)))</f>
        <v>#VALUE!</v>
      </c>
    </row>
    <row r="395" spans="2:121" x14ac:dyDescent="0.35">
      <c r="B395" t="e" cm="1" vm="1">
        <f t="array" ref="B395">TRANSPOSE(_xlfn._xlws.SORT(_xlfn._xlws.FILTER(chemicals[chemical_applic_level]&amp;" | "&amp;chemicals[chemical_applic_name],chemicals[experiment_ID]=A395)))</f>
        <v>#VALUE!</v>
      </c>
      <c r="DQ395" t="e" cm="1" vm="1">
        <f t="array" ref="DQ395">TRANSPOSE(_xlfn._xlws.SORT(_xlfn._xlws.FILTER(chemicals[chemical_applic_level],chemicals[experiment_ID]=A395)))</f>
        <v>#VALUE!</v>
      </c>
    </row>
    <row r="396" spans="2:121" x14ac:dyDescent="0.35">
      <c r="B396" t="e" cm="1" vm="1">
        <f t="array" ref="B396">TRANSPOSE(_xlfn._xlws.SORT(_xlfn._xlws.FILTER(chemicals[chemical_applic_level]&amp;" | "&amp;chemicals[chemical_applic_name],chemicals[experiment_ID]=A396)))</f>
        <v>#VALUE!</v>
      </c>
      <c r="DQ396" t="e" cm="1" vm="1">
        <f t="array" ref="DQ396">TRANSPOSE(_xlfn._xlws.SORT(_xlfn._xlws.FILTER(chemicals[chemical_applic_level],chemicals[experiment_ID]=A396)))</f>
        <v>#VALUE!</v>
      </c>
    </row>
    <row r="397" spans="2:121" x14ac:dyDescent="0.35">
      <c r="B397" t="e" cm="1" vm="1">
        <f t="array" ref="B397">TRANSPOSE(_xlfn._xlws.SORT(_xlfn._xlws.FILTER(chemicals[chemical_applic_level]&amp;" | "&amp;chemicals[chemical_applic_name],chemicals[experiment_ID]=A397)))</f>
        <v>#VALUE!</v>
      </c>
      <c r="DQ397" t="e" cm="1" vm="1">
        <f t="array" ref="DQ397">TRANSPOSE(_xlfn._xlws.SORT(_xlfn._xlws.FILTER(chemicals[chemical_applic_level],chemicals[experiment_ID]=A397)))</f>
        <v>#VALUE!</v>
      </c>
    </row>
    <row r="398" spans="2:121" x14ac:dyDescent="0.35">
      <c r="B398" t="e" cm="1" vm="1">
        <f t="array" ref="B398">TRANSPOSE(_xlfn._xlws.SORT(_xlfn._xlws.FILTER(chemicals[chemical_applic_level]&amp;" | "&amp;chemicals[chemical_applic_name],chemicals[experiment_ID]=A398)))</f>
        <v>#VALUE!</v>
      </c>
      <c r="DQ398" t="e" cm="1" vm="1">
        <f t="array" ref="DQ398">TRANSPOSE(_xlfn._xlws.SORT(_xlfn._xlws.FILTER(chemicals[chemical_applic_level],chemicals[experiment_ID]=A398)))</f>
        <v>#VALUE!</v>
      </c>
    </row>
    <row r="399" spans="2:121" x14ac:dyDescent="0.35">
      <c r="B399" t="e" cm="1" vm="1">
        <f t="array" ref="B399">TRANSPOSE(_xlfn._xlws.SORT(_xlfn._xlws.FILTER(chemicals[chemical_applic_level]&amp;" | "&amp;chemicals[chemical_applic_name],chemicals[experiment_ID]=A399)))</f>
        <v>#VALUE!</v>
      </c>
      <c r="DQ399" t="e" cm="1" vm="1">
        <f t="array" ref="DQ399">TRANSPOSE(_xlfn._xlws.SORT(_xlfn._xlws.FILTER(chemicals[chemical_applic_level],chemicals[experiment_ID]=A399)))</f>
        <v>#VALUE!</v>
      </c>
    </row>
    <row r="400" spans="2:121" x14ac:dyDescent="0.35">
      <c r="B400" t="e" cm="1" vm="1">
        <f t="array" ref="B400">TRANSPOSE(_xlfn._xlws.SORT(_xlfn._xlws.FILTER(chemicals[chemical_applic_level]&amp;" | "&amp;chemicals[chemical_applic_name],chemicals[experiment_ID]=A400)))</f>
        <v>#VALUE!</v>
      </c>
      <c r="DQ400" t="e" cm="1" vm="1">
        <f t="array" ref="DQ400">TRANSPOSE(_xlfn._xlws.SORT(_xlfn._xlws.FILTER(chemicals[chemical_applic_level],chemicals[experiment_ID]=A400)))</f>
        <v>#VALUE!</v>
      </c>
    </row>
    <row r="401" spans="2:121" x14ac:dyDescent="0.35">
      <c r="B401" t="e" cm="1" vm="1">
        <f t="array" ref="B401">TRANSPOSE(_xlfn._xlws.SORT(_xlfn._xlws.FILTER(chemicals[chemical_applic_level]&amp;" | "&amp;chemicals[chemical_applic_name],chemicals[experiment_ID]=A401)))</f>
        <v>#VALUE!</v>
      </c>
      <c r="DQ401" t="e" cm="1" vm="1">
        <f t="array" ref="DQ401">TRANSPOSE(_xlfn._xlws.SORT(_xlfn._xlws.FILTER(chemicals[chemical_applic_level],chemicals[experiment_ID]=A401)))</f>
        <v>#VALUE!</v>
      </c>
    </row>
    <row r="402" spans="2:121" x14ac:dyDescent="0.35">
      <c r="B402" t="e" cm="1" vm="1">
        <f t="array" ref="B402">TRANSPOSE(_xlfn._xlws.SORT(_xlfn._xlws.FILTER(chemicals[chemical_applic_level]&amp;" | "&amp;chemicals[chemical_applic_name],chemicals[experiment_ID]=A402)))</f>
        <v>#VALUE!</v>
      </c>
      <c r="DQ402" t="e" cm="1" vm="1">
        <f t="array" ref="DQ402">TRANSPOSE(_xlfn._xlws.SORT(_xlfn._xlws.FILTER(chemicals[chemical_applic_level],chemicals[experiment_ID]=A402)))</f>
        <v>#VALUE!</v>
      </c>
    </row>
    <row r="403" spans="2:121" x14ac:dyDescent="0.35">
      <c r="B403" t="e" cm="1" vm="1">
        <f t="array" ref="B403">TRANSPOSE(_xlfn._xlws.SORT(_xlfn._xlws.FILTER(chemicals[chemical_applic_level]&amp;" | "&amp;chemicals[chemical_applic_name],chemicals[experiment_ID]=A403)))</f>
        <v>#VALUE!</v>
      </c>
      <c r="DQ403" t="e" cm="1" vm="1">
        <f t="array" ref="DQ403">TRANSPOSE(_xlfn._xlws.SORT(_xlfn._xlws.FILTER(chemicals[chemical_applic_level],chemicals[experiment_ID]=A403)))</f>
        <v>#VALUE!</v>
      </c>
    </row>
    <row r="404" spans="2:121" x14ac:dyDescent="0.35">
      <c r="B404" t="e" cm="1" vm="1">
        <f t="array" ref="B404">TRANSPOSE(_xlfn._xlws.SORT(_xlfn._xlws.FILTER(chemicals[chemical_applic_level]&amp;" | "&amp;chemicals[chemical_applic_name],chemicals[experiment_ID]=A404)))</f>
        <v>#VALUE!</v>
      </c>
      <c r="DQ404" t="e" cm="1" vm="1">
        <f t="array" ref="DQ404">TRANSPOSE(_xlfn._xlws.SORT(_xlfn._xlws.FILTER(chemicals[chemical_applic_level],chemicals[experiment_ID]=A404)))</f>
        <v>#VALUE!</v>
      </c>
    </row>
    <row r="405" spans="2:121" x14ac:dyDescent="0.35">
      <c r="B405" t="e" cm="1" vm="1">
        <f t="array" ref="B405">TRANSPOSE(_xlfn._xlws.SORT(_xlfn._xlws.FILTER(chemicals[chemical_applic_level]&amp;" | "&amp;chemicals[chemical_applic_name],chemicals[experiment_ID]=A405)))</f>
        <v>#VALUE!</v>
      </c>
      <c r="DQ405" t="e" cm="1" vm="1">
        <f t="array" ref="DQ405">TRANSPOSE(_xlfn._xlws.SORT(_xlfn._xlws.FILTER(chemicals[chemical_applic_level],chemicals[experiment_ID]=A405)))</f>
        <v>#VALUE!</v>
      </c>
    </row>
    <row r="406" spans="2:121" x14ac:dyDescent="0.35">
      <c r="B406" t="e" cm="1" vm="1">
        <f t="array" ref="B406">TRANSPOSE(_xlfn._xlws.SORT(_xlfn._xlws.FILTER(chemicals[chemical_applic_level]&amp;" | "&amp;chemicals[chemical_applic_name],chemicals[experiment_ID]=A406)))</f>
        <v>#VALUE!</v>
      </c>
      <c r="DQ406" t="e" cm="1" vm="1">
        <f t="array" ref="DQ406">TRANSPOSE(_xlfn._xlws.SORT(_xlfn._xlws.FILTER(chemicals[chemical_applic_level],chemicals[experiment_ID]=A406)))</f>
        <v>#VALUE!</v>
      </c>
    </row>
    <row r="407" spans="2:121" x14ac:dyDescent="0.35">
      <c r="B407" t="e" cm="1" vm="1">
        <f t="array" ref="B407">TRANSPOSE(_xlfn._xlws.SORT(_xlfn._xlws.FILTER(chemicals[chemical_applic_level]&amp;" | "&amp;chemicals[chemical_applic_name],chemicals[experiment_ID]=A407)))</f>
        <v>#VALUE!</v>
      </c>
      <c r="DQ407" t="e" cm="1" vm="1">
        <f t="array" ref="DQ407">TRANSPOSE(_xlfn._xlws.SORT(_xlfn._xlws.FILTER(chemicals[chemical_applic_level],chemicals[experiment_ID]=A407)))</f>
        <v>#VALUE!</v>
      </c>
    </row>
    <row r="408" spans="2:121" x14ac:dyDescent="0.35">
      <c r="B408" t="e" cm="1" vm="1">
        <f t="array" ref="B408">TRANSPOSE(_xlfn._xlws.SORT(_xlfn._xlws.FILTER(chemicals[chemical_applic_level]&amp;" | "&amp;chemicals[chemical_applic_name],chemicals[experiment_ID]=A408)))</f>
        <v>#VALUE!</v>
      </c>
      <c r="DQ408" t="e" cm="1" vm="1">
        <f t="array" ref="DQ408">TRANSPOSE(_xlfn._xlws.SORT(_xlfn._xlws.FILTER(chemicals[chemical_applic_level],chemicals[experiment_ID]=A408)))</f>
        <v>#VALUE!</v>
      </c>
    </row>
    <row r="409" spans="2:121" x14ac:dyDescent="0.35">
      <c r="B409" t="e" cm="1" vm="1">
        <f t="array" ref="B409">TRANSPOSE(_xlfn._xlws.SORT(_xlfn._xlws.FILTER(chemicals[chemical_applic_level]&amp;" | "&amp;chemicals[chemical_applic_name],chemicals[experiment_ID]=A409)))</f>
        <v>#VALUE!</v>
      </c>
      <c r="DQ409" t="e" cm="1" vm="1">
        <f t="array" ref="DQ409">TRANSPOSE(_xlfn._xlws.SORT(_xlfn._xlws.FILTER(chemicals[chemical_applic_level],chemicals[experiment_ID]=A409)))</f>
        <v>#VALUE!</v>
      </c>
    </row>
    <row r="410" spans="2:121" x14ac:dyDescent="0.35">
      <c r="B410" t="e" cm="1" vm="1">
        <f t="array" ref="B410">TRANSPOSE(_xlfn._xlws.SORT(_xlfn._xlws.FILTER(chemicals[chemical_applic_level]&amp;" | "&amp;chemicals[chemical_applic_name],chemicals[experiment_ID]=A410)))</f>
        <v>#VALUE!</v>
      </c>
      <c r="DQ410" t="e" cm="1" vm="1">
        <f t="array" ref="DQ410">TRANSPOSE(_xlfn._xlws.SORT(_xlfn._xlws.FILTER(chemicals[chemical_applic_level],chemicals[experiment_ID]=A410)))</f>
        <v>#VALUE!</v>
      </c>
    </row>
    <row r="411" spans="2:121" x14ac:dyDescent="0.35">
      <c r="B411" t="e" cm="1" vm="1">
        <f t="array" ref="B411">TRANSPOSE(_xlfn._xlws.SORT(_xlfn._xlws.FILTER(chemicals[chemical_applic_level]&amp;" | "&amp;chemicals[chemical_applic_name],chemicals[experiment_ID]=A411)))</f>
        <v>#VALUE!</v>
      </c>
      <c r="DQ411" t="e" cm="1" vm="1">
        <f t="array" ref="DQ411">TRANSPOSE(_xlfn._xlws.SORT(_xlfn._xlws.FILTER(chemicals[chemical_applic_level],chemicals[experiment_ID]=A411)))</f>
        <v>#VALUE!</v>
      </c>
    </row>
    <row r="412" spans="2:121" x14ac:dyDescent="0.35">
      <c r="B412" t="e" cm="1" vm="1">
        <f t="array" ref="B412">TRANSPOSE(_xlfn._xlws.SORT(_xlfn._xlws.FILTER(chemicals[chemical_applic_level]&amp;" | "&amp;chemicals[chemical_applic_name],chemicals[experiment_ID]=A412)))</f>
        <v>#VALUE!</v>
      </c>
      <c r="DQ412" t="e" cm="1" vm="1">
        <f t="array" ref="DQ412">TRANSPOSE(_xlfn._xlws.SORT(_xlfn._xlws.FILTER(chemicals[chemical_applic_level],chemicals[experiment_ID]=A412)))</f>
        <v>#VALUE!</v>
      </c>
    </row>
    <row r="413" spans="2:121" x14ac:dyDescent="0.35">
      <c r="B413" t="e" cm="1" vm="1">
        <f t="array" ref="B413">TRANSPOSE(_xlfn._xlws.SORT(_xlfn._xlws.FILTER(chemicals[chemical_applic_level]&amp;" | "&amp;chemicals[chemical_applic_name],chemicals[experiment_ID]=A413)))</f>
        <v>#VALUE!</v>
      </c>
      <c r="DQ413" t="e" cm="1" vm="1">
        <f t="array" ref="DQ413">TRANSPOSE(_xlfn._xlws.SORT(_xlfn._xlws.FILTER(chemicals[chemical_applic_level],chemicals[experiment_ID]=A413)))</f>
        <v>#VALUE!</v>
      </c>
    </row>
    <row r="414" spans="2:121" x14ac:dyDescent="0.35">
      <c r="B414" t="e" cm="1" vm="1">
        <f t="array" ref="B414">TRANSPOSE(_xlfn._xlws.SORT(_xlfn._xlws.FILTER(chemicals[chemical_applic_level]&amp;" | "&amp;chemicals[chemical_applic_name],chemicals[experiment_ID]=A414)))</f>
        <v>#VALUE!</v>
      </c>
      <c r="DQ414" t="e" cm="1" vm="1">
        <f t="array" ref="DQ414">TRANSPOSE(_xlfn._xlws.SORT(_xlfn._xlws.FILTER(chemicals[chemical_applic_level],chemicals[experiment_ID]=A414)))</f>
        <v>#VALUE!</v>
      </c>
    </row>
    <row r="415" spans="2:121" x14ac:dyDescent="0.35">
      <c r="B415" t="e" cm="1" vm="1">
        <f t="array" ref="B415">TRANSPOSE(_xlfn._xlws.SORT(_xlfn._xlws.FILTER(chemicals[chemical_applic_level]&amp;" | "&amp;chemicals[chemical_applic_name],chemicals[experiment_ID]=A415)))</f>
        <v>#VALUE!</v>
      </c>
      <c r="DQ415" t="e" cm="1" vm="1">
        <f t="array" ref="DQ415">TRANSPOSE(_xlfn._xlws.SORT(_xlfn._xlws.FILTER(chemicals[chemical_applic_level],chemicals[experiment_ID]=A415)))</f>
        <v>#VALUE!</v>
      </c>
    </row>
    <row r="416" spans="2:121" x14ac:dyDescent="0.35">
      <c r="B416" t="e" cm="1" vm="1">
        <f t="array" ref="B416">TRANSPOSE(_xlfn._xlws.SORT(_xlfn._xlws.FILTER(chemicals[chemical_applic_level]&amp;" | "&amp;chemicals[chemical_applic_name],chemicals[experiment_ID]=A416)))</f>
        <v>#VALUE!</v>
      </c>
      <c r="DQ416" t="e" cm="1" vm="1">
        <f t="array" ref="DQ416">TRANSPOSE(_xlfn._xlws.SORT(_xlfn._xlws.FILTER(chemicals[chemical_applic_level],chemicals[experiment_ID]=A416)))</f>
        <v>#VALUE!</v>
      </c>
    </row>
    <row r="417" spans="2:121" x14ac:dyDescent="0.35">
      <c r="B417" t="e" cm="1" vm="1">
        <f t="array" ref="B417">TRANSPOSE(_xlfn._xlws.SORT(_xlfn._xlws.FILTER(chemicals[chemical_applic_level]&amp;" | "&amp;chemicals[chemical_applic_name],chemicals[experiment_ID]=A417)))</f>
        <v>#VALUE!</v>
      </c>
      <c r="DQ417" t="e" cm="1" vm="1">
        <f t="array" ref="DQ417">TRANSPOSE(_xlfn._xlws.SORT(_xlfn._xlws.FILTER(chemicals[chemical_applic_level],chemicals[experiment_ID]=A417)))</f>
        <v>#VALUE!</v>
      </c>
    </row>
    <row r="418" spans="2:121" x14ac:dyDescent="0.35">
      <c r="B418" t="e" cm="1" vm="1">
        <f t="array" ref="B418">TRANSPOSE(_xlfn._xlws.SORT(_xlfn._xlws.FILTER(chemicals[chemical_applic_level]&amp;" | "&amp;chemicals[chemical_applic_name],chemicals[experiment_ID]=A418)))</f>
        <v>#VALUE!</v>
      </c>
      <c r="DQ418" t="e" cm="1" vm="1">
        <f t="array" ref="DQ418">TRANSPOSE(_xlfn._xlws.SORT(_xlfn._xlws.FILTER(chemicals[chemical_applic_level],chemicals[experiment_ID]=A418)))</f>
        <v>#VALUE!</v>
      </c>
    </row>
    <row r="419" spans="2:121" x14ac:dyDescent="0.35">
      <c r="B419" t="e" cm="1" vm="1">
        <f t="array" ref="B419">TRANSPOSE(_xlfn._xlws.SORT(_xlfn._xlws.FILTER(chemicals[chemical_applic_level]&amp;" | "&amp;chemicals[chemical_applic_name],chemicals[experiment_ID]=A419)))</f>
        <v>#VALUE!</v>
      </c>
      <c r="DQ419" t="e" cm="1" vm="1">
        <f t="array" ref="DQ419">TRANSPOSE(_xlfn._xlws.SORT(_xlfn._xlws.FILTER(chemicals[chemical_applic_level],chemicals[experiment_ID]=A419)))</f>
        <v>#VALUE!</v>
      </c>
    </row>
    <row r="420" spans="2:121" x14ac:dyDescent="0.35">
      <c r="B420" t="e" cm="1" vm="1">
        <f t="array" ref="B420">TRANSPOSE(_xlfn._xlws.SORT(_xlfn._xlws.FILTER(chemicals[chemical_applic_level]&amp;" | "&amp;chemicals[chemical_applic_name],chemicals[experiment_ID]=A420)))</f>
        <v>#VALUE!</v>
      </c>
      <c r="DQ420" t="e" cm="1" vm="1">
        <f t="array" ref="DQ420">TRANSPOSE(_xlfn._xlws.SORT(_xlfn._xlws.FILTER(chemicals[chemical_applic_level],chemicals[experiment_ID]=A420)))</f>
        <v>#VALUE!</v>
      </c>
    </row>
    <row r="421" spans="2:121" x14ac:dyDescent="0.35">
      <c r="B421" t="e" cm="1" vm="1">
        <f t="array" ref="B421">TRANSPOSE(_xlfn._xlws.SORT(_xlfn._xlws.FILTER(chemicals[chemical_applic_level]&amp;" | "&amp;chemicals[chemical_applic_name],chemicals[experiment_ID]=A421)))</f>
        <v>#VALUE!</v>
      </c>
      <c r="DQ421" t="e" cm="1" vm="1">
        <f t="array" ref="DQ421">TRANSPOSE(_xlfn._xlws.SORT(_xlfn._xlws.FILTER(chemicals[chemical_applic_level],chemicals[experiment_ID]=A421)))</f>
        <v>#VALUE!</v>
      </c>
    </row>
    <row r="422" spans="2:121" x14ac:dyDescent="0.35">
      <c r="B422" t="e" cm="1" vm="1">
        <f t="array" ref="B422">TRANSPOSE(_xlfn._xlws.SORT(_xlfn._xlws.FILTER(chemicals[chemical_applic_level]&amp;" | "&amp;chemicals[chemical_applic_name],chemicals[experiment_ID]=A422)))</f>
        <v>#VALUE!</v>
      </c>
      <c r="DQ422" t="e" cm="1" vm="1">
        <f t="array" ref="DQ422">TRANSPOSE(_xlfn._xlws.SORT(_xlfn._xlws.FILTER(chemicals[chemical_applic_level],chemicals[experiment_ID]=A422)))</f>
        <v>#VALUE!</v>
      </c>
    </row>
    <row r="423" spans="2:121" x14ac:dyDescent="0.35">
      <c r="B423" t="e" cm="1" vm="1">
        <f t="array" ref="B423">TRANSPOSE(_xlfn._xlws.SORT(_xlfn._xlws.FILTER(chemicals[chemical_applic_level]&amp;" | "&amp;chemicals[chemical_applic_name],chemicals[experiment_ID]=A423)))</f>
        <v>#VALUE!</v>
      </c>
      <c r="DQ423" t="e" cm="1" vm="1">
        <f t="array" ref="DQ423">TRANSPOSE(_xlfn._xlws.SORT(_xlfn._xlws.FILTER(chemicals[chemical_applic_level],chemicals[experiment_ID]=A423)))</f>
        <v>#VALUE!</v>
      </c>
    </row>
    <row r="424" spans="2:121" x14ac:dyDescent="0.35">
      <c r="B424" t="e" cm="1" vm="1">
        <f t="array" ref="B424">TRANSPOSE(_xlfn._xlws.SORT(_xlfn._xlws.FILTER(chemicals[chemical_applic_level]&amp;" | "&amp;chemicals[chemical_applic_name],chemicals[experiment_ID]=A424)))</f>
        <v>#VALUE!</v>
      </c>
      <c r="DQ424" t="e" cm="1" vm="1">
        <f t="array" ref="DQ424">TRANSPOSE(_xlfn._xlws.SORT(_xlfn._xlws.FILTER(chemicals[chemical_applic_level],chemicals[experiment_ID]=A424)))</f>
        <v>#VALUE!</v>
      </c>
    </row>
    <row r="425" spans="2:121" x14ac:dyDescent="0.35">
      <c r="B425" t="e" cm="1" vm="1">
        <f t="array" ref="B425">TRANSPOSE(_xlfn._xlws.SORT(_xlfn._xlws.FILTER(chemicals[chemical_applic_level]&amp;" | "&amp;chemicals[chemical_applic_name],chemicals[experiment_ID]=A425)))</f>
        <v>#VALUE!</v>
      </c>
      <c r="DQ425" t="e" cm="1" vm="1">
        <f t="array" ref="DQ425">TRANSPOSE(_xlfn._xlws.SORT(_xlfn._xlws.FILTER(chemicals[chemical_applic_level],chemicals[experiment_ID]=A425)))</f>
        <v>#VALUE!</v>
      </c>
    </row>
    <row r="426" spans="2:121" x14ac:dyDescent="0.35">
      <c r="B426" t="e" cm="1" vm="1">
        <f t="array" ref="B426">TRANSPOSE(_xlfn._xlws.SORT(_xlfn._xlws.FILTER(chemicals[chemical_applic_level]&amp;" | "&amp;chemicals[chemical_applic_name],chemicals[experiment_ID]=A426)))</f>
        <v>#VALUE!</v>
      </c>
      <c r="DQ426" t="e" cm="1" vm="1">
        <f t="array" ref="DQ426">TRANSPOSE(_xlfn._xlws.SORT(_xlfn._xlws.FILTER(chemicals[chemical_applic_level],chemicals[experiment_ID]=A426)))</f>
        <v>#VALUE!</v>
      </c>
    </row>
    <row r="427" spans="2:121" x14ac:dyDescent="0.35">
      <c r="B427" t="e" cm="1" vm="1">
        <f t="array" ref="B427">TRANSPOSE(_xlfn._xlws.SORT(_xlfn._xlws.FILTER(chemicals[chemical_applic_level]&amp;" | "&amp;chemicals[chemical_applic_name],chemicals[experiment_ID]=A427)))</f>
        <v>#VALUE!</v>
      </c>
      <c r="DQ427" t="e" cm="1" vm="1">
        <f t="array" ref="DQ427">TRANSPOSE(_xlfn._xlws.SORT(_xlfn._xlws.FILTER(chemicals[chemical_applic_level],chemicals[experiment_ID]=A427)))</f>
        <v>#VALUE!</v>
      </c>
    </row>
    <row r="428" spans="2:121" x14ac:dyDescent="0.35">
      <c r="B428" t="e" cm="1" vm="1">
        <f t="array" ref="B428">TRANSPOSE(_xlfn._xlws.SORT(_xlfn._xlws.FILTER(chemicals[chemical_applic_level]&amp;" | "&amp;chemicals[chemical_applic_name],chemicals[experiment_ID]=A428)))</f>
        <v>#VALUE!</v>
      </c>
      <c r="DQ428" t="e" cm="1" vm="1">
        <f t="array" ref="DQ428">TRANSPOSE(_xlfn._xlws.SORT(_xlfn._xlws.FILTER(chemicals[chemical_applic_level],chemicals[experiment_ID]=A428)))</f>
        <v>#VALUE!</v>
      </c>
    </row>
    <row r="429" spans="2:121" x14ac:dyDescent="0.35">
      <c r="B429" t="e" cm="1" vm="1">
        <f t="array" ref="B429">TRANSPOSE(_xlfn._xlws.SORT(_xlfn._xlws.FILTER(chemicals[chemical_applic_level]&amp;" | "&amp;chemicals[chemical_applic_name],chemicals[experiment_ID]=A429)))</f>
        <v>#VALUE!</v>
      </c>
      <c r="DQ429" t="e" cm="1" vm="1">
        <f t="array" ref="DQ429">TRANSPOSE(_xlfn._xlws.SORT(_xlfn._xlws.FILTER(chemicals[chemical_applic_level],chemicals[experiment_ID]=A429)))</f>
        <v>#VALUE!</v>
      </c>
    </row>
    <row r="430" spans="2:121" x14ac:dyDescent="0.35">
      <c r="B430" t="e" cm="1" vm="1">
        <f t="array" ref="B430">TRANSPOSE(_xlfn._xlws.SORT(_xlfn._xlws.FILTER(chemicals[chemical_applic_level]&amp;" | "&amp;chemicals[chemical_applic_name],chemicals[experiment_ID]=A430)))</f>
        <v>#VALUE!</v>
      </c>
      <c r="DQ430" t="e" cm="1" vm="1">
        <f t="array" ref="DQ430">TRANSPOSE(_xlfn._xlws.SORT(_xlfn._xlws.FILTER(chemicals[chemical_applic_level],chemicals[experiment_ID]=A430)))</f>
        <v>#VALUE!</v>
      </c>
    </row>
    <row r="431" spans="2:121" x14ac:dyDescent="0.35">
      <c r="B431" t="e" cm="1" vm="1">
        <f t="array" ref="B431">TRANSPOSE(_xlfn._xlws.SORT(_xlfn._xlws.FILTER(chemicals[chemical_applic_level]&amp;" | "&amp;chemicals[chemical_applic_name],chemicals[experiment_ID]=A431)))</f>
        <v>#VALUE!</v>
      </c>
      <c r="DQ431" t="e" cm="1" vm="1">
        <f t="array" ref="DQ431">TRANSPOSE(_xlfn._xlws.SORT(_xlfn._xlws.FILTER(chemicals[chemical_applic_level],chemicals[experiment_ID]=A431)))</f>
        <v>#VALUE!</v>
      </c>
    </row>
    <row r="432" spans="2:121" x14ac:dyDescent="0.35">
      <c r="B432" t="e" cm="1" vm="1">
        <f t="array" ref="B432">TRANSPOSE(_xlfn._xlws.SORT(_xlfn._xlws.FILTER(chemicals[chemical_applic_level]&amp;" | "&amp;chemicals[chemical_applic_name],chemicals[experiment_ID]=A432)))</f>
        <v>#VALUE!</v>
      </c>
      <c r="DQ432" t="e" cm="1" vm="1">
        <f t="array" ref="DQ432">TRANSPOSE(_xlfn._xlws.SORT(_xlfn._xlws.FILTER(chemicals[chemical_applic_level],chemicals[experiment_ID]=A432)))</f>
        <v>#VALUE!</v>
      </c>
    </row>
    <row r="433" spans="2:121" x14ac:dyDescent="0.35">
      <c r="B433" t="e" cm="1" vm="1">
        <f t="array" ref="B433">TRANSPOSE(_xlfn._xlws.SORT(_xlfn._xlws.FILTER(chemicals[chemical_applic_level]&amp;" | "&amp;chemicals[chemical_applic_name],chemicals[experiment_ID]=A433)))</f>
        <v>#VALUE!</v>
      </c>
      <c r="DQ433" t="e" cm="1" vm="1">
        <f t="array" ref="DQ433">TRANSPOSE(_xlfn._xlws.SORT(_xlfn._xlws.FILTER(chemicals[chemical_applic_level],chemicals[experiment_ID]=A433)))</f>
        <v>#VALUE!</v>
      </c>
    </row>
    <row r="434" spans="2:121" x14ac:dyDescent="0.35">
      <c r="B434" t="e" cm="1" vm="1">
        <f t="array" ref="B434">TRANSPOSE(_xlfn._xlws.SORT(_xlfn._xlws.FILTER(chemicals[chemical_applic_level]&amp;" | "&amp;chemicals[chemical_applic_name],chemicals[experiment_ID]=A434)))</f>
        <v>#VALUE!</v>
      </c>
      <c r="DQ434" t="e" cm="1" vm="1">
        <f t="array" ref="DQ434">TRANSPOSE(_xlfn._xlws.SORT(_xlfn._xlws.FILTER(chemicals[chemical_applic_level],chemicals[experiment_ID]=A434)))</f>
        <v>#VALUE!</v>
      </c>
    </row>
    <row r="435" spans="2:121" x14ac:dyDescent="0.35">
      <c r="B435" t="e" cm="1" vm="1">
        <f t="array" ref="B435">TRANSPOSE(_xlfn._xlws.SORT(_xlfn._xlws.FILTER(chemicals[chemical_applic_level]&amp;" | "&amp;chemicals[chemical_applic_name],chemicals[experiment_ID]=A435)))</f>
        <v>#VALUE!</v>
      </c>
      <c r="DQ435" t="e" cm="1" vm="1">
        <f t="array" ref="DQ435">TRANSPOSE(_xlfn._xlws.SORT(_xlfn._xlws.FILTER(chemicals[chemical_applic_level],chemicals[experiment_ID]=A435)))</f>
        <v>#VALUE!</v>
      </c>
    </row>
    <row r="436" spans="2:121" x14ac:dyDescent="0.35">
      <c r="B436" t="e" cm="1" vm="1">
        <f t="array" ref="B436">TRANSPOSE(_xlfn._xlws.SORT(_xlfn._xlws.FILTER(chemicals[chemical_applic_level]&amp;" | "&amp;chemicals[chemical_applic_name],chemicals[experiment_ID]=A436)))</f>
        <v>#VALUE!</v>
      </c>
      <c r="DQ436" t="e" cm="1" vm="1">
        <f t="array" ref="DQ436">TRANSPOSE(_xlfn._xlws.SORT(_xlfn._xlws.FILTER(chemicals[chemical_applic_level],chemicals[experiment_ID]=A436)))</f>
        <v>#VALUE!</v>
      </c>
    </row>
    <row r="437" spans="2:121" x14ac:dyDescent="0.35">
      <c r="B437" t="e" cm="1" vm="1">
        <f t="array" ref="B437">TRANSPOSE(_xlfn._xlws.SORT(_xlfn._xlws.FILTER(chemicals[chemical_applic_level]&amp;" | "&amp;chemicals[chemical_applic_name],chemicals[experiment_ID]=A437)))</f>
        <v>#VALUE!</v>
      </c>
      <c r="DQ437" t="e" cm="1" vm="1">
        <f t="array" ref="DQ437">TRANSPOSE(_xlfn._xlws.SORT(_xlfn._xlws.FILTER(chemicals[chemical_applic_level],chemicals[experiment_ID]=A437)))</f>
        <v>#VALUE!</v>
      </c>
    </row>
    <row r="438" spans="2:121" x14ac:dyDescent="0.35">
      <c r="B438" t="e" cm="1" vm="1">
        <f t="array" ref="B438">TRANSPOSE(_xlfn._xlws.SORT(_xlfn._xlws.FILTER(chemicals[chemical_applic_level]&amp;" | "&amp;chemicals[chemical_applic_name],chemicals[experiment_ID]=A438)))</f>
        <v>#VALUE!</v>
      </c>
      <c r="DQ438" t="e" cm="1" vm="1">
        <f t="array" ref="DQ438">TRANSPOSE(_xlfn._xlws.SORT(_xlfn._xlws.FILTER(chemicals[chemical_applic_level],chemicals[experiment_ID]=A438)))</f>
        <v>#VALUE!</v>
      </c>
    </row>
    <row r="439" spans="2:121" x14ac:dyDescent="0.35">
      <c r="B439" t="e" cm="1" vm="1">
        <f t="array" ref="B439">TRANSPOSE(_xlfn._xlws.SORT(_xlfn._xlws.FILTER(chemicals[chemical_applic_level]&amp;" | "&amp;chemicals[chemical_applic_name],chemicals[experiment_ID]=A439)))</f>
        <v>#VALUE!</v>
      </c>
      <c r="DQ439" t="e" cm="1" vm="1">
        <f t="array" ref="DQ439">TRANSPOSE(_xlfn._xlws.SORT(_xlfn._xlws.FILTER(chemicals[chemical_applic_level],chemicals[experiment_ID]=A439)))</f>
        <v>#VALUE!</v>
      </c>
    </row>
    <row r="440" spans="2:121" x14ac:dyDescent="0.35">
      <c r="B440" t="e" cm="1" vm="1">
        <f t="array" ref="B440">TRANSPOSE(_xlfn._xlws.SORT(_xlfn._xlws.FILTER(chemicals[chemical_applic_level]&amp;" | "&amp;chemicals[chemical_applic_name],chemicals[experiment_ID]=A440)))</f>
        <v>#VALUE!</v>
      </c>
      <c r="DQ440" t="e" cm="1" vm="1">
        <f t="array" ref="DQ440">TRANSPOSE(_xlfn._xlws.SORT(_xlfn._xlws.FILTER(chemicals[chemical_applic_level],chemicals[experiment_ID]=A440)))</f>
        <v>#VALUE!</v>
      </c>
    </row>
    <row r="441" spans="2:121" x14ac:dyDescent="0.35">
      <c r="B441" t="e" cm="1" vm="1">
        <f t="array" ref="B441">TRANSPOSE(_xlfn._xlws.SORT(_xlfn._xlws.FILTER(chemicals[chemical_applic_level]&amp;" | "&amp;chemicals[chemical_applic_name],chemicals[experiment_ID]=A441)))</f>
        <v>#VALUE!</v>
      </c>
      <c r="DQ441" t="e" cm="1" vm="1">
        <f t="array" ref="DQ441">TRANSPOSE(_xlfn._xlws.SORT(_xlfn._xlws.FILTER(chemicals[chemical_applic_level],chemicals[experiment_ID]=A441)))</f>
        <v>#VALUE!</v>
      </c>
    </row>
    <row r="442" spans="2:121" x14ac:dyDescent="0.35">
      <c r="B442" t="e" cm="1" vm="1">
        <f t="array" ref="B442">TRANSPOSE(_xlfn._xlws.SORT(_xlfn._xlws.FILTER(chemicals[chemical_applic_level]&amp;" | "&amp;chemicals[chemical_applic_name],chemicals[experiment_ID]=A442)))</f>
        <v>#VALUE!</v>
      </c>
      <c r="DQ442" t="e" cm="1" vm="1">
        <f t="array" ref="DQ442">TRANSPOSE(_xlfn._xlws.SORT(_xlfn._xlws.FILTER(chemicals[chemical_applic_level],chemicals[experiment_ID]=A442)))</f>
        <v>#VALUE!</v>
      </c>
    </row>
    <row r="443" spans="2:121" x14ac:dyDescent="0.35">
      <c r="B443" t="e" cm="1" vm="1">
        <f t="array" ref="B443">TRANSPOSE(_xlfn._xlws.SORT(_xlfn._xlws.FILTER(chemicals[chemical_applic_level]&amp;" | "&amp;chemicals[chemical_applic_name],chemicals[experiment_ID]=A443)))</f>
        <v>#VALUE!</v>
      </c>
      <c r="DQ443" t="e" cm="1" vm="1">
        <f t="array" ref="DQ443">TRANSPOSE(_xlfn._xlws.SORT(_xlfn._xlws.FILTER(chemicals[chemical_applic_level],chemicals[experiment_ID]=A443)))</f>
        <v>#VALUE!</v>
      </c>
    </row>
    <row r="444" spans="2:121" x14ac:dyDescent="0.35">
      <c r="B444" t="e" cm="1" vm="1">
        <f t="array" ref="B444">TRANSPOSE(_xlfn._xlws.SORT(_xlfn._xlws.FILTER(chemicals[chemical_applic_level]&amp;" | "&amp;chemicals[chemical_applic_name],chemicals[experiment_ID]=A444)))</f>
        <v>#VALUE!</v>
      </c>
      <c r="DQ444" t="e" cm="1" vm="1">
        <f t="array" ref="DQ444">TRANSPOSE(_xlfn._xlws.SORT(_xlfn._xlws.FILTER(chemicals[chemical_applic_level],chemicals[experiment_ID]=A444)))</f>
        <v>#VALUE!</v>
      </c>
    </row>
    <row r="445" spans="2:121" x14ac:dyDescent="0.35">
      <c r="B445" t="e" cm="1" vm="1">
        <f t="array" ref="B445">TRANSPOSE(_xlfn._xlws.SORT(_xlfn._xlws.FILTER(chemicals[chemical_applic_level]&amp;" | "&amp;chemicals[chemical_applic_name],chemicals[experiment_ID]=A445)))</f>
        <v>#VALUE!</v>
      </c>
      <c r="DQ445" t="e" cm="1" vm="1">
        <f t="array" ref="DQ445">TRANSPOSE(_xlfn._xlws.SORT(_xlfn._xlws.FILTER(chemicals[chemical_applic_level],chemicals[experiment_ID]=A445)))</f>
        <v>#VALUE!</v>
      </c>
    </row>
    <row r="446" spans="2:121" x14ac:dyDescent="0.35">
      <c r="B446" t="e" cm="1" vm="1">
        <f t="array" ref="B446">TRANSPOSE(_xlfn._xlws.SORT(_xlfn._xlws.FILTER(chemicals[chemical_applic_level]&amp;" | "&amp;chemicals[chemical_applic_name],chemicals[experiment_ID]=A446)))</f>
        <v>#VALUE!</v>
      </c>
      <c r="DQ446" t="e" cm="1" vm="1">
        <f t="array" ref="DQ446">TRANSPOSE(_xlfn._xlws.SORT(_xlfn._xlws.FILTER(chemicals[chemical_applic_level],chemicals[experiment_ID]=A446)))</f>
        <v>#VALUE!</v>
      </c>
    </row>
    <row r="447" spans="2:121" x14ac:dyDescent="0.35">
      <c r="B447" t="e" cm="1" vm="1">
        <f t="array" ref="B447">TRANSPOSE(_xlfn._xlws.SORT(_xlfn._xlws.FILTER(chemicals[chemical_applic_level]&amp;" | "&amp;chemicals[chemical_applic_name],chemicals[experiment_ID]=A447)))</f>
        <v>#VALUE!</v>
      </c>
      <c r="DQ447" t="e" cm="1" vm="1">
        <f t="array" ref="DQ447">TRANSPOSE(_xlfn._xlws.SORT(_xlfn._xlws.FILTER(chemicals[chemical_applic_level],chemicals[experiment_ID]=A447)))</f>
        <v>#VALUE!</v>
      </c>
    </row>
    <row r="448" spans="2:121" x14ac:dyDescent="0.35">
      <c r="B448" t="e" cm="1" vm="1">
        <f t="array" ref="B448">TRANSPOSE(_xlfn._xlws.SORT(_xlfn._xlws.FILTER(chemicals[chemical_applic_level]&amp;" | "&amp;chemicals[chemical_applic_name],chemicals[experiment_ID]=A448)))</f>
        <v>#VALUE!</v>
      </c>
      <c r="DQ448" t="e" cm="1" vm="1">
        <f t="array" ref="DQ448">TRANSPOSE(_xlfn._xlws.SORT(_xlfn._xlws.FILTER(chemicals[chemical_applic_level],chemicals[experiment_ID]=A448)))</f>
        <v>#VALUE!</v>
      </c>
    </row>
    <row r="449" spans="2:121" x14ac:dyDescent="0.35">
      <c r="B449" t="e" cm="1" vm="1">
        <f t="array" ref="B449">TRANSPOSE(_xlfn._xlws.SORT(_xlfn._xlws.FILTER(chemicals[chemical_applic_level]&amp;" | "&amp;chemicals[chemical_applic_name],chemicals[experiment_ID]=A449)))</f>
        <v>#VALUE!</v>
      </c>
      <c r="DQ449" t="e" cm="1" vm="1">
        <f t="array" ref="DQ449">TRANSPOSE(_xlfn._xlws.SORT(_xlfn._xlws.FILTER(chemicals[chemical_applic_level],chemicals[experiment_ID]=A449)))</f>
        <v>#VALUE!</v>
      </c>
    </row>
    <row r="450" spans="2:121" x14ac:dyDescent="0.35">
      <c r="B450" t="e" cm="1" vm="1">
        <f t="array" ref="B450">TRANSPOSE(_xlfn._xlws.SORT(_xlfn._xlws.FILTER(chemicals[chemical_applic_level]&amp;" | "&amp;chemicals[chemical_applic_name],chemicals[experiment_ID]=A450)))</f>
        <v>#VALUE!</v>
      </c>
      <c r="DQ450" t="e" cm="1" vm="1">
        <f t="array" ref="DQ450">TRANSPOSE(_xlfn._xlws.SORT(_xlfn._xlws.FILTER(chemicals[chemical_applic_level],chemicals[experiment_ID]=A450)))</f>
        <v>#VALUE!</v>
      </c>
    </row>
    <row r="451" spans="2:121" x14ac:dyDescent="0.35">
      <c r="B451" t="e" cm="1" vm="1">
        <f t="array" ref="B451">TRANSPOSE(_xlfn._xlws.SORT(_xlfn._xlws.FILTER(chemicals[chemical_applic_level]&amp;" | "&amp;chemicals[chemical_applic_name],chemicals[experiment_ID]=A451)))</f>
        <v>#VALUE!</v>
      </c>
      <c r="DQ451" t="e" cm="1" vm="1">
        <f t="array" ref="DQ451">TRANSPOSE(_xlfn._xlws.SORT(_xlfn._xlws.FILTER(chemicals[chemical_applic_level],chemicals[experiment_ID]=A451)))</f>
        <v>#VALUE!</v>
      </c>
    </row>
    <row r="452" spans="2:121" x14ac:dyDescent="0.35">
      <c r="B452" t="e" cm="1" vm="1">
        <f t="array" ref="B452">TRANSPOSE(_xlfn._xlws.SORT(_xlfn._xlws.FILTER(chemicals[chemical_applic_level]&amp;" | "&amp;chemicals[chemical_applic_name],chemicals[experiment_ID]=A452)))</f>
        <v>#VALUE!</v>
      </c>
      <c r="DQ452" t="e" cm="1" vm="1">
        <f t="array" ref="DQ452">TRANSPOSE(_xlfn._xlws.SORT(_xlfn._xlws.FILTER(chemicals[chemical_applic_level],chemicals[experiment_ID]=A452)))</f>
        <v>#VALUE!</v>
      </c>
    </row>
    <row r="453" spans="2:121" x14ac:dyDescent="0.35">
      <c r="B453" t="e" cm="1" vm="1">
        <f t="array" ref="B453">TRANSPOSE(_xlfn._xlws.SORT(_xlfn._xlws.FILTER(chemicals[chemical_applic_level]&amp;" | "&amp;chemicals[chemical_applic_name],chemicals[experiment_ID]=A453)))</f>
        <v>#VALUE!</v>
      </c>
      <c r="DQ453" t="e" cm="1" vm="1">
        <f t="array" ref="DQ453">TRANSPOSE(_xlfn._xlws.SORT(_xlfn._xlws.FILTER(chemicals[chemical_applic_level],chemicals[experiment_ID]=A453)))</f>
        <v>#VALUE!</v>
      </c>
    </row>
    <row r="454" spans="2:121" x14ac:dyDescent="0.35">
      <c r="B454" t="e" cm="1" vm="1">
        <f t="array" ref="B454">TRANSPOSE(_xlfn._xlws.SORT(_xlfn._xlws.FILTER(chemicals[chemical_applic_level]&amp;" | "&amp;chemicals[chemical_applic_name],chemicals[experiment_ID]=A454)))</f>
        <v>#VALUE!</v>
      </c>
      <c r="DQ454" t="e" cm="1" vm="1">
        <f t="array" ref="DQ454">TRANSPOSE(_xlfn._xlws.SORT(_xlfn._xlws.FILTER(chemicals[chemical_applic_level],chemicals[experiment_ID]=A454)))</f>
        <v>#VALUE!</v>
      </c>
    </row>
    <row r="455" spans="2:121" x14ac:dyDescent="0.35">
      <c r="B455" t="e" cm="1" vm="1">
        <f t="array" ref="B455">TRANSPOSE(_xlfn._xlws.SORT(_xlfn._xlws.FILTER(chemicals[chemical_applic_level]&amp;" | "&amp;chemicals[chemical_applic_name],chemicals[experiment_ID]=A455)))</f>
        <v>#VALUE!</v>
      </c>
      <c r="DQ455" t="e" cm="1" vm="1">
        <f t="array" ref="DQ455">TRANSPOSE(_xlfn._xlws.SORT(_xlfn._xlws.FILTER(chemicals[chemical_applic_level],chemicals[experiment_ID]=A455)))</f>
        <v>#VALUE!</v>
      </c>
    </row>
    <row r="456" spans="2:121" x14ac:dyDescent="0.35">
      <c r="B456" t="e" cm="1" vm="1">
        <f t="array" ref="B456">TRANSPOSE(_xlfn._xlws.SORT(_xlfn._xlws.FILTER(chemicals[chemical_applic_level]&amp;" | "&amp;chemicals[chemical_applic_name],chemicals[experiment_ID]=A456)))</f>
        <v>#VALUE!</v>
      </c>
      <c r="DQ456" t="e" cm="1" vm="1">
        <f t="array" ref="DQ456">TRANSPOSE(_xlfn._xlws.SORT(_xlfn._xlws.FILTER(chemicals[chemical_applic_level],chemicals[experiment_ID]=A456)))</f>
        <v>#VALUE!</v>
      </c>
    </row>
    <row r="457" spans="2:121" x14ac:dyDescent="0.35">
      <c r="B457" t="e" cm="1" vm="1">
        <f t="array" ref="B457">TRANSPOSE(_xlfn._xlws.SORT(_xlfn._xlws.FILTER(chemicals[chemical_applic_level]&amp;" | "&amp;chemicals[chemical_applic_name],chemicals[experiment_ID]=A457)))</f>
        <v>#VALUE!</v>
      </c>
      <c r="DQ457" t="e" cm="1" vm="1">
        <f t="array" ref="DQ457">TRANSPOSE(_xlfn._xlws.SORT(_xlfn._xlws.FILTER(chemicals[chemical_applic_level],chemicals[experiment_ID]=A457)))</f>
        <v>#VALUE!</v>
      </c>
    </row>
    <row r="458" spans="2:121" x14ac:dyDescent="0.35">
      <c r="B458" t="e" cm="1" vm="1">
        <f t="array" ref="B458">TRANSPOSE(_xlfn._xlws.SORT(_xlfn._xlws.FILTER(chemicals[chemical_applic_level]&amp;" | "&amp;chemicals[chemical_applic_name],chemicals[experiment_ID]=A458)))</f>
        <v>#VALUE!</v>
      </c>
      <c r="DQ458" t="e" cm="1" vm="1">
        <f t="array" ref="DQ458">TRANSPOSE(_xlfn._xlws.SORT(_xlfn._xlws.FILTER(chemicals[chemical_applic_level],chemicals[experiment_ID]=A458)))</f>
        <v>#VALUE!</v>
      </c>
    </row>
    <row r="459" spans="2:121" x14ac:dyDescent="0.35">
      <c r="B459" t="e" cm="1" vm="1">
        <f t="array" ref="B459">TRANSPOSE(_xlfn._xlws.SORT(_xlfn._xlws.FILTER(chemicals[chemical_applic_level]&amp;" | "&amp;chemicals[chemical_applic_name],chemicals[experiment_ID]=A459)))</f>
        <v>#VALUE!</v>
      </c>
      <c r="DQ459" t="e" cm="1" vm="1">
        <f t="array" ref="DQ459">TRANSPOSE(_xlfn._xlws.SORT(_xlfn._xlws.FILTER(chemicals[chemical_applic_level],chemicals[experiment_ID]=A459)))</f>
        <v>#VALUE!</v>
      </c>
    </row>
    <row r="460" spans="2:121" x14ac:dyDescent="0.35">
      <c r="B460" t="e" cm="1" vm="1">
        <f t="array" ref="B460">TRANSPOSE(_xlfn._xlws.SORT(_xlfn._xlws.FILTER(chemicals[chemical_applic_level]&amp;" | "&amp;chemicals[chemical_applic_name],chemicals[experiment_ID]=A460)))</f>
        <v>#VALUE!</v>
      </c>
      <c r="DQ460" t="e" cm="1" vm="1">
        <f t="array" ref="DQ460">TRANSPOSE(_xlfn._xlws.SORT(_xlfn._xlws.FILTER(chemicals[chemical_applic_level],chemicals[experiment_ID]=A460)))</f>
        <v>#VALUE!</v>
      </c>
    </row>
    <row r="461" spans="2:121" x14ac:dyDescent="0.35">
      <c r="B461" t="e" cm="1" vm="1">
        <f t="array" ref="B461">TRANSPOSE(_xlfn._xlws.SORT(_xlfn._xlws.FILTER(chemicals[chemical_applic_level]&amp;" | "&amp;chemicals[chemical_applic_name],chemicals[experiment_ID]=A461)))</f>
        <v>#VALUE!</v>
      </c>
      <c r="DQ461" t="e" cm="1" vm="1">
        <f t="array" ref="DQ461">TRANSPOSE(_xlfn._xlws.SORT(_xlfn._xlws.FILTER(chemicals[chemical_applic_level],chemicals[experiment_ID]=A461)))</f>
        <v>#VALUE!</v>
      </c>
    </row>
    <row r="462" spans="2:121" x14ac:dyDescent="0.35">
      <c r="B462" t="e" cm="1" vm="1">
        <f t="array" ref="B462">TRANSPOSE(_xlfn._xlws.SORT(_xlfn._xlws.FILTER(chemicals[chemical_applic_level]&amp;" | "&amp;chemicals[chemical_applic_name],chemicals[experiment_ID]=A462)))</f>
        <v>#VALUE!</v>
      </c>
      <c r="DQ462" t="e" cm="1" vm="1">
        <f t="array" ref="DQ462">TRANSPOSE(_xlfn._xlws.SORT(_xlfn._xlws.FILTER(chemicals[chemical_applic_level],chemicals[experiment_ID]=A462)))</f>
        <v>#VALUE!</v>
      </c>
    </row>
    <row r="463" spans="2:121" x14ac:dyDescent="0.35">
      <c r="B463" t="e" cm="1" vm="1">
        <f t="array" ref="B463">TRANSPOSE(_xlfn._xlws.SORT(_xlfn._xlws.FILTER(chemicals[chemical_applic_level]&amp;" | "&amp;chemicals[chemical_applic_name],chemicals[experiment_ID]=A463)))</f>
        <v>#VALUE!</v>
      </c>
      <c r="DQ463" t="e" cm="1" vm="1">
        <f t="array" ref="DQ463">TRANSPOSE(_xlfn._xlws.SORT(_xlfn._xlws.FILTER(chemicals[chemical_applic_level],chemicals[experiment_ID]=A463)))</f>
        <v>#VALUE!</v>
      </c>
    </row>
    <row r="464" spans="2:121" x14ac:dyDescent="0.35">
      <c r="B464" t="e" cm="1" vm="1">
        <f t="array" ref="B464">TRANSPOSE(_xlfn._xlws.SORT(_xlfn._xlws.FILTER(chemicals[chemical_applic_level]&amp;" | "&amp;chemicals[chemical_applic_name],chemicals[experiment_ID]=A464)))</f>
        <v>#VALUE!</v>
      </c>
      <c r="DQ464" t="e" cm="1" vm="1">
        <f t="array" ref="DQ464">TRANSPOSE(_xlfn._xlws.SORT(_xlfn._xlws.FILTER(chemicals[chemical_applic_level],chemicals[experiment_ID]=A464)))</f>
        <v>#VALUE!</v>
      </c>
    </row>
    <row r="465" spans="2:121" x14ac:dyDescent="0.35">
      <c r="B465" t="e" cm="1" vm="1">
        <f t="array" ref="B465">TRANSPOSE(_xlfn._xlws.SORT(_xlfn._xlws.FILTER(chemicals[chemical_applic_level]&amp;" | "&amp;chemicals[chemical_applic_name],chemicals[experiment_ID]=A465)))</f>
        <v>#VALUE!</v>
      </c>
      <c r="DQ465" t="e" cm="1" vm="1">
        <f t="array" ref="DQ465">TRANSPOSE(_xlfn._xlws.SORT(_xlfn._xlws.FILTER(chemicals[chemical_applic_level],chemicals[experiment_ID]=A465)))</f>
        <v>#VALUE!</v>
      </c>
    </row>
    <row r="466" spans="2:121" x14ac:dyDescent="0.35">
      <c r="B466" t="e" cm="1" vm="1">
        <f t="array" ref="B466">TRANSPOSE(_xlfn._xlws.SORT(_xlfn._xlws.FILTER(chemicals[chemical_applic_level]&amp;" | "&amp;chemicals[chemical_applic_name],chemicals[experiment_ID]=A466)))</f>
        <v>#VALUE!</v>
      </c>
      <c r="DQ466" t="e" cm="1" vm="1">
        <f t="array" ref="DQ466">TRANSPOSE(_xlfn._xlws.SORT(_xlfn._xlws.FILTER(chemicals[chemical_applic_level],chemicals[experiment_ID]=A466)))</f>
        <v>#VALUE!</v>
      </c>
    </row>
    <row r="467" spans="2:121" x14ac:dyDescent="0.35">
      <c r="B467" t="e" cm="1" vm="1">
        <f t="array" ref="B467">TRANSPOSE(_xlfn._xlws.SORT(_xlfn._xlws.FILTER(chemicals[chemical_applic_level]&amp;" | "&amp;chemicals[chemical_applic_name],chemicals[experiment_ID]=A467)))</f>
        <v>#VALUE!</v>
      </c>
      <c r="DQ467" t="e" cm="1" vm="1">
        <f t="array" ref="DQ467">TRANSPOSE(_xlfn._xlws.SORT(_xlfn._xlws.FILTER(chemicals[chemical_applic_level],chemicals[experiment_ID]=A467)))</f>
        <v>#VALUE!</v>
      </c>
    </row>
    <row r="468" spans="2:121" x14ac:dyDescent="0.35">
      <c r="B468" t="e" cm="1" vm="1">
        <f t="array" ref="B468">TRANSPOSE(_xlfn._xlws.SORT(_xlfn._xlws.FILTER(chemicals[chemical_applic_level]&amp;" | "&amp;chemicals[chemical_applic_name],chemicals[experiment_ID]=A468)))</f>
        <v>#VALUE!</v>
      </c>
      <c r="DQ468" t="e" cm="1" vm="1">
        <f t="array" ref="DQ468">TRANSPOSE(_xlfn._xlws.SORT(_xlfn._xlws.FILTER(chemicals[chemical_applic_level],chemicals[experiment_ID]=A468)))</f>
        <v>#VALUE!</v>
      </c>
    </row>
    <row r="469" spans="2:121" x14ac:dyDescent="0.35">
      <c r="B469" t="e" cm="1" vm="1">
        <f t="array" ref="B469">TRANSPOSE(_xlfn._xlws.SORT(_xlfn._xlws.FILTER(chemicals[chemical_applic_level]&amp;" | "&amp;chemicals[chemical_applic_name],chemicals[experiment_ID]=A469)))</f>
        <v>#VALUE!</v>
      </c>
      <c r="DQ469" t="e" cm="1" vm="1">
        <f t="array" ref="DQ469">TRANSPOSE(_xlfn._xlws.SORT(_xlfn._xlws.FILTER(chemicals[chemical_applic_level],chemicals[experiment_ID]=A469)))</f>
        <v>#VALUE!</v>
      </c>
    </row>
    <row r="470" spans="2:121" x14ac:dyDescent="0.35">
      <c r="B470" t="e" cm="1" vm="1">
        <f t="array" ref="B470">TRANSPOSE(_xlfn._xlws.SORT(_xlfn._xlws.FILTER(chemicals[chemical_applic_level]&amp;" | "&amp;chemicals[chemical_applic_name],chemicals[experiment_ID]=A470)))</f>
        <v>#VALUE!</v>
      </c>
      <c r="DQ470" t="e" cm="1" vm="1">
        <f t="array" ref="DQ470">TRANSPOSE(_xlfn._xlws.SORT(_xlfn._xlws.FILTER(chemicals[chemical_applic_level],chemicals[experiment_ID]=A470)))</f>
        <v>#VALUE!</v>
      </c>
    </row>
    <row r="471" spans="2:121" x14ac:dyDescent="0.35">
      <c r="B471" t="e" cm="1" vm="1">
        <f t="array" ref="B471">TRANSPOSE(_xlfn._xlws.SORT(_xlfn._xlws.FILTER(chemicals[chemical_applic_level]&amp;" | "&amp;chemicals[chemical_applic_name],chemicals[experiment_ID]=A471)))</f>
        <v>#VALUE!</v>
      </c>
      <c r="DQ471" t="e" cm="1" vm="1">
        <f t="array" ref="DQ471">TRANSPOSE(_xlfn._xlws.SORT(_xlfn._xlws.FILTER(chemicals[chemical_applic_level],chemicals[experiment_ID]=A471)))</f>
        <v>#VALUE!</v>
      </c>
    </row>
    <row r="472" spans="2:121" x14ac:dyDescent="0.35">
      <c r="B472" t="e" cm="1" vm="1">
        <f t="array" ref="B472">TRANSPOSE(_xlfn._xlws.SORT(_xlfn._xlws.FILTER(chemicals[chemical_applic_level]&amp;" | "&amp;chemicals[chemical_applic_name],chemicals[experiment_ID]=A472)))</f>
        <v>#VALUE!</v>
      </c>
      <c r="DQ472" t="e" cm="1" vm="1">
        <f t="array" ref="DQ472">TRANSPOSE(_xlfn._xlws.SORT(_xlfn._xlws.FILTER(chemicals[chemical_applic_level],chemicals[experiment_ID]=A472)))</f>
        <v>#VALUE!</v>
      </c>
    </row>
    <row r="473" spans="2:121" x14ac:dyDescent="0.35">
      <c r="B473" t="e" cm="1" vm="1">
        <f t="array" ref="B473">TRANSPOSE(_xlfn._xlws.SORT(_xlfn._xlws.FILTER(chemicals[chemical_applic_level]&amp;" | "&amp;chemicals[chemical_applic_name],chemicals[experiment_ID]=A473)))</f>
        <v>#VALUE!</v>
      </c>
      <c r="DQ473" t="e" cm="1" vm="1">
        <f t="array" ref="DQ473">TRANSPOSE(_xlfn._xlws.SORT(_xlfn._xlws.FILTER(chemicals[chemical_applic_level],chemicals[experiment_ID]=A473)))</f>
        <v>#VALUE!</v>
      </c>
    </row>
    <row r="474" spans="2:121" x14ac:dyDescent="0.35">
      <c r="B474" t="e" cm="1" vm="1">
        <f t="array" ref="B474">TRANSPOSE(_xlfn._xlws.SORT(_xlfn._xlws.FILTER(chemicals[chemical_applic_level]&amp;" | "&amp;chemicals[chemical_applic_name],chemicals[experiment_ID]=A474)))</f>
        <v>#VALUE!</v>
      </c>
      <c r="DQ474" t="e" cm="1" vm="1">
        <f t="array" ref="DQ474">TRANSPOSE(_xlfn._xlws.SORT(_xlfn._xlws.FILTER(chemicals[chemical_applic_level],chemicals[experiment_ID]=A474)))</f>
        <v>#VALUE!</v>
      </c>
    </row>
    <row r="475" spans="2:121" x14ac:dyDescent="0.35">
      <c r="B475" t="e" cm="1" vm="1">
        <f t="array" ref="B475">TRANSPOSE(_xlfn._xlws.SORT(_xlfn._xlws.FILTER(chemicals[chemical_applic_level]&amp;" | "&amp;chemicals[chemical_applic_name],chemicals[experiment_ID]=A475)))</f>
        <v>#VALUE!</v>
      </c>
      <c r="DQ475" t="e" cm="1" vm="1">
        <f t="array" ref="DQ475">TRANSPOSE(_xlfn._xlws.SORT(_xlfn._xlws.FILTER(chemicals[chemical_applic_level],chemicals[experiment_ID]=A475)))</f>
        <v>#VALUE!</v>
      </c>
    </row>
    <row r="476" spans="2:121" x14ac:dyDescent="0.35">
      <c r="B476" t="e" cm="1" vm="1">
        <f t="array" ref="B476">TRANSPOSE(_xlfn._xlws.SORT(_xlfn._xlws.FILTER(chemicals[chemical_applic_level]&amp;" | "&amp;chemicals[chemical_applic_name],chemicals[experiment_ID]=A476)))</f>
        <v>#VALUE!</v>
      </c>
      <c r="DQ476" t="e" cm="1" vm="1">
        <f t="array" ref="DQ476">TRANSPOSE(_xlfn._xlws.SORT(_xlfn._xlws.FILTER(chemicals[chemical_applic_level],chemicals[experiment_ID]=A476)))</f>
        <v>#VALUE!</v>
      </c>
    </row>
    <row r="477" spans="2:121" x14ac:dyDescent="0.35">
      <c r="B477" t="e" cm="1" vm="1">
        <f t="array" ref="B477">TRANSPOSE(_xlfn._xlws.SORT(_xlfn._xlws.FILTER(chemicals[chemical_applic_level]&amp;" | "&amp;chemicals[chemical_applic_name],chemicals[experiment_ID]=A477)))</f>
        <v>#VALUE!</v>
      </c>
      <c r="DQ477" t="e" cm="1" vm="1">
        <f t="array" ref="DQ477">TRANSPOSE(_xlfn._xlws.SORT(_xlfn._xlws.FILTER(chemicals[chemical_applic_level],chemicals[experiment_ID]=A477)))</f>
        <v>#VALUE!</v>
      </c>
    </row>
    <row r="478" spans="2:121" x14ac:dyDescent="0.35">
      <c r="B478" t="e" cm="1" vm="1">
        <f t="array" ref="B478">TRANSPOSE(_xlfn._xlws.SORT(_xlfn._xlws.FILTER(chemicals[chemical_applic_level]&amp;" | "&amp;chemicals[chemical_applic_name],chemicals[experiment_ID]=A478)))</f>
        <v>#VALUE!</v>
      </c>
      <c r="DQ478" t="e" cm="1" vm="1">
        <f t="array" ref="DQ478">TRANSPOSE(_xlfn._xlws.SORT(_xlfn._xlws.FILTER(chemicals[chemical_applic_level],chemicals[experiment_ID]=A478)))</f>
        <v>#VALUE!</v>
      </c>
    </row>
    <row r="479" spans="2:121" x14ac:dyDescent="0.35">
      <c r="B479" t="e" cm="1" vm="1">
        <f t="array" ref="B479">TRANSPOSE(_xlfn._xlws.SORT(_xlfn._xlws.FILTER(chemicals[chemical_applic_level]&amp;" | "&amp;chemicals[chemical_applic_name],chemicals[experiment_ID]=A479)))</f>
        <v>#VALUE!</v>
      </c>
      <c r="DQ479" t="e" cm="1" vm="1">
        <f t="array" ref="DQ479">TRANSPOSE(_xlfn._xlws.SORT(_xlfn._xlws.FILTER(chemicals[chemical_applic_level],chemicals[experiment_ID]=A479)))</f>
        <v>#VALUE!</v>
      </c>
    </row>
    <row r="480" spans="2:121" x14ac:dyDescent="0.35">
      <c r="B480" t="e" cm="1" vm="1">
        <f t="array" ref="B480">TRANSPOSE(_xlfn._xlws.SORT(_xlfn._xlws.FILTER(chemicals[chemical_applic_level]&amp;" | "&amp;chemicals[chemical_applic_name],chemicals[experiment_ID]=A480)))</f>
        <v>#VALUE!</v>
      </c>
      <c r="DQ480" t="e" cm="1" vm="1">
        <f t="array" ref="DQ480">TRANSPOSE(_xlfn._xlws.SORT(_xlfn._xlws.FILTER(chemicals[chemical_applic_level],chemicals[experiment_ID]=A480)))</f>
        <v>#VALUE!</v>
      </c>
    </row>
    <row r="481" spans="2:121" x14ac:dyDescent="0.35">
      <c r="B481" t="e" cm="1" vm="1">
        <f t="array" ref="B481">TRANSPOSE(_xlfn._xlws.SORT(_xlfn._xlws.FILTER(chemicals[chemical_applic_level]&amp;" | "&amp;chemicals[chemical_applic_name],chemicals[experiment_ID]=A481)))</f>
        <v>#VALUE!</v>
      </c>
      <c r="DQ481" t="e" cm="1" vm="1">
        <f t="array" ref="DQ481">TRANSPOSE(_xlfn._xlws.SORT(_xlfn._xlws.FILTER(chemicals[chemical_applic_level],chemicals[experiment_ID]=A481)))</f>
        <v>#VALUE!</v>
      </c>
    </row>
    <row r="482" spans="2:121" x14ac:dyDescent="0.35">
      <c r="B482" t="e" cm="1" vm="1">
        <f t="array" ref="B482">TRANSPOSE(_xlfn._xlws.SORT(_xlfn._xlws.FILTER(chemicals[chemical_applic_level]&amp;" | "&amp;chemicals[chemical_applic_name],chemicals[experiment_ID]=A482)))</f>
        <v>#VALUE!</v>
      </c>
      <c r="DQ482" t="e" cm="1" vm="1">
        <f t="array" ref="DQ482">TRANSPOSE(_xlfn._xlws.SORT(_xlfn._xlws.FILTER(chemicals[chemical_applic_level],chemicals[experiment_ID]=A482)))</f>
        <v>#VALUE!</v>
      </c>
    </row>
    <row r="483" spans="2:121" x14ac:dyDescent="0.35">
      <c r="B483" t="e" cm="1" vm="1">
        <f t="array" ref="B483">TRANSPOSE(_xlfn._xlws.SORT(_xlfn._xlws.FILTER(chemicals[chemical_applic_level]&amp;" | "&amp;chemicals[chemical_applic_name],chemicals[experiment_ID]=A483)))</f>
        <v>#VALUE!</v>
      </c>
      <c r="DQ483" t="e" cm="1" vm="1">
        <f t="array" ref="DQ483">TRANSPOSE(_xlfn._xlws.SORT(_xlfn._xlws.FILTER(chemicals[chemical_applic_level],chemicals[experiment_ID]=A483)))</f>
        <v>#VALUE!</v>
      </c>
    </row>
    <row r="484" spans="2:121" x14ac:dyDescent="0.35">
      <c r="B484" t="e" cm="1" vm="1">
        <f t="array" ref="B484">TRANSPOSE(_xlfn._xlws.SORT(_xlfn._xlws.FILTER(chemicals[chemical_applic_level]&amp;" | "&amp;chemicals[chemical_applic_name],chemicals[experiment_ID]=A484)))</f>
        <v>#VALUE!</v>
      </c>
      <c r="DQ484" t="e" cm="1" vm="1">
        <f t="array" ref="DQ484">TRANSPOSE(_xlfn._xlws.SORT(_xlfn._xlws.FILTER(chemicals[chemical_applic_level],chemicals[experiment_ID]=A484)))</f>
        <v>#VALUE!</v>
      </c>
    </row>
    <row r="485" spans="2:121" x14ac:dyDescent="0.35">
      <c r="B485" t="e" cm="1" vm="1">
        <f t="array" ref="B485">TRANSPOSE(_xlfn._xlws.SORT(_xlfn._xlws.FILTER(chemicals[chemical_applic_level]&amp;" | "&amp;chemicals[chemical_applic_name],chemicals[experiment_ID]=A485)))</f>
        <v>#VALUE!</v>
      </c>
      <c r="DQ485" t="e" cm="1" vm="1">
        <f t="array" ref="DQ485">TRANSPOSE(_xlfn._xlws.SORT(_xlfn._xlws.FILTER(chemicals[chemical_applic_level],chemicals[experiment_ID]=A485)))</f>
        <v>#VALUE!</v>
      </c>
    </row>
    <row r="486" spans="2:121" x14ac:dyDescent="0.35">
      <c r="B486" t="e" cm="1" vm="1">
        <f t="array" ref="B486">TRANSPOSE(_xlfn._xlws.SORT(_xlfn._xlws.FILTER(chemicals[chemical_applic_level]&amp;" | "&amp;chemicals[chemical_applic_name],chemicals[experiment_ID]=A486)))</f>
        <v>#VALUE!</v>
      </c>
      <c r="DQ486" t="e" cm="1" vm="1">
        <f t="array" ref="DQ486">TRANSPOSE(_xlfn._xlws.SORT(_xlfn._xlws.FILTER(chemicals[chemical_applic_level],chemicals[experiment_ID]=A486)))</f>
        <v>#VALUE!</v>
      </c>
    </row>
    <row r="487" spans="2:121" x14ac:dyDescent="0.35">
      <c r="B487" t="e" cm="1" vm="1">
        <f t="array" ref="B487">TRANSPOSE(_xlfn._xlws.SORT(_xlfn._xlws.FILTER(chemicals[chemical_applic_level]&amp;" | "&amp;chemicals[chemical_applic_name],chemicals[experiment_ID]=A487)))</f>
        <v>#VALUE!</v>
      </c>
      <c r="DQ487" t="e" cm="1" vm="1">
        <f t="array" ref="DQ487">TRANSPOSE(_xlfn._xlws.SORT(_xlfn._xlws.FILTER(chemicals[chemical_applic_level],chemicals[experiment_ID]=A487)))</f>
        <v>#VALUE!</v>
      </c>
    </row>
    <row r="488" spans="2:121" x14ac:dyDescent="0.35">
      <c r="B488" t="e" cm="1" vm="1">
        <f t="array" ref="B488">TRANSPOSE(_xlfn._xlws.SORT(_xlfn._xlws.FILTER(chemicals[chemical_applic_level]&amp;" | "&amp;chemicals[chemical_applic_name],chemicals[experiment_ID]=A488)))</f>
        <v>#VALUE!</v>
      </c>
      <c r="DQ488" t="e" cm="1" vm="1">
        <f t="array" ref="DQ488">TRANSPOSE(_xlfn._xlws.SORT(_xlfn._xlws.FILTER(chemicals[chemical_applic_level],chemicals[experiment_ID]=A488)))</f>
        <v>#VALUE!</v>
      </c>
    </row>
    <row r="489" spans="2:121" x14ac:dyDescent="0.35">
      <c r="B489" t="e" cm="1" vm="1">
        <f t="array" ref="B489">TRANSPOSE(_xlfn._xlws.SORT(_xlfn._xlws.FILTER(chemicals[chemical_applic_level]&amp;" | "&amp;chemicals[chemical_applic_name],chemicals[experiment_ID]=A489)))</f>
        <v>#VALUE!</v>
      </c>
      <c r="DQ489" t="e" cm="1" vm="1">
        <f t="array" ref="DQ489">TRANSPOSE(_xlfn._xlws.SORT(_xlfn._xlws.FILTER(chemicals[chemical_applic_level],chemicals[experiment_ID]=A489)))</f>
        <v>#VALUE!</v>
      </c>
    </row>
    <row r="490" spans="2:121" x14ac:dyDescent="0.35">
      <c r="B490" t="e" cm="1" vm="1">
        <f t="array" ref="B490">TRANSPOSE(_xlfn._xlws.SORT(_xlfn._xlws.FILTER(chemicals[chemical_applic_level]&amp;" | "&amp;chemicals[chemical_applic_name],chemicals[experiment_ID]=A490)))</f>
        <v>#VALUE!</v>
      </c>
      <c r="DQ490" t="e" cm="1" vm="1">
        <f t="array" ref="DQ490">TRANSPOSE(_xlfn._xlws.SORT(_xlfn._xlws.FILTER(chemicals[chemical_applic_level],chemicals[experiment_ID]=A490)))</f>
        <v>#VALUE!</v>
      </c>
    </row>
    <row r="491" spans="2:121" x14ac:dyDescent="0.35">
      <c r="B491" t="e" cm="1" vm="1">
        <f t="array" ref="B491">TRANSPOSE(_xlfn._xlws.SORT(_xlfn._xlws.FILTER(chemicals[chemical_applic_level]&amp;" | "&amp;chemicals[chemical_applic_name],chemicals[experiment_ID]=A491)))</f>
        <v>#VALUE!</v>
      </c>
      <c r="DQ491" t="e" cm="1" vm="1">
        <f t="array" ref="DQ491">TRANSPOSE(_xlfn._xlws.SORT(_xlfn._xlws.FILTER(chemicals[chemical_applic_level],chemicals[experiment_ID]=A491)))</f>
        <v>#VALUE!</v>
      </c>
    </row>
    <row r="492" spans="2:121" x14ac:dyDescent="0.35">
      <c r="B492" t="e" cm="1" vm="1">
        <f t="array" ref="B492">TRANSPOSE(_xlfn._xlws.SORT(_xlfn._xlws.FILTER(chemicals[chemical_applic_level]&amp;" | "&amp;chemicals[chemical_applic_name],chemicals[experiment_ID]=A492)))</f>
        <v>#VALUE!</v>
      </c>
      <c r="DQ492" t="e" cm="1" vm="1">
        <f t="array" ref="DQ492">TRANSPOSE(_xlfn._xlws.SORT(_xlfn._xlws.FILTER(chemicals[chemical_applic_level],chemicals[experiment_ID]=A492)))</f>
        <v>#VALUE!</v>
      </c>
    </row>
    <row r="493" spans="2:121" x14ac:dyDescent="0.35">
      <c r="B493" t="e" cm="1" vm="1">
        <f t="array" ref="B493">TRANSPOSE(_xlfn._xlws.SORT(_xlfn._xlws.FILTER(chemicals[chemical_applic_level]&amp;" | "&amp;chemicals[chemical_applic_name],chemicals[experiment_ID]=A493)))</f>
        <v>#VALUE!</v>
      </c>
      <c r="DQ493" t="e" cm="1" vm="1">
        <f t="array" ref="DQ493">TRANSPOSE(_xlfn._xlws.SORT(_xlfn._xlws.FILTER(chemicals[chemical_applic_level],chemicals[experiment_ID]=A493)))</f>
        <v>#VALUE!</v>
      </c>
    </row>
    <row r="494" spans="2:121" x14ac:dyDescent="0.35">
      <c r="B494" t="e" cm="1" vm="1">
        <f t="array" ref="B494">TRANSPOSE(_xlfn._xlws.SORT(_xlfn._xlws.FILTER(chemicals[chemical_applic_level]&amp;" | "&amp;chemicals[chemical_applic_name],chemicals[experiment_ID]=A494)))</f>
        <v>#VALUE!</v>
      </c>
      <c r="DQ494" t="e" cm="1" vm="1">
        <f t="array" ref="DQ494">TRANSPOSE(_xlfn._xlws.SORT(_xlfn._xlws.FILTER(chemicals[chemical_applic_level],chemicals[experiment_ID]=A494)))</f>
        <v>#VALUE!</v>
      </c>
    </row>
    <row r="495" spans="2:121" x14ac:dyDescent="0.35">
      <c r="B495" t="e" cm="1" vm="1">
        <f t="array" ref="B495">TRANSPOSE(_xlfn._xlws.SORT(_xlfn._xlws.FILTER(chemicals[chemical_applic_level]&amp;" | "&amp;chemicals[chemical_applic_name],chemicals[experiment_ID]=A495)))</f>
        <v>#VALUE!</v>
      </c>
      <c r="DQ495" t="e" cm="1" vm="1">
        <f t="array" ref="DQ495">TRANSPOSE(_xlfn._xlws.SORT(_xlfn._xlws.FILTER(chemicals[chemical_applic_level],chemicals[experiment_ID]=A495)))</f>
        <v>#VALUE!</v>
      </c>
    </row>
    <row r="496" spans="2:121" x14ac:dyDescent="0.35">
      <c r="B496" t="e" cm="1" vm="1">
        <f t="array" ref="B496">TRANSPOSE(_xlfn._xlws.SORT(_xlfn._xlws.FILTER(chemicals[chemical_applic_level]&amp;" | "&amp;chemicals[chemical_applic_name],chemicals[experiment_ID]=A496)))</f>
        <v>#VALUE!</v>
      </c>
      <c r="DQ496" t="e" cm="1" vm="1">
        <f t="array" ref="DQ496">TRANSPOSE(_xlfn._xlws.SORT(_xlfn._xlws.FILTER(chemicals[chemical_applic_level],chemicals[experiment_ID]=A496)))</f>
        <v>#VALUE!</v>
      </c>
    </row>
    <row r="497" spans="2:121" x14ac:dyDescent="0.35">
      <c r="B497" t="e" cm="1" vm="1">
        <f t="array" ref="B497">TRANSPOSE(_xlfn._xlws.SORT(_xlfn._xlws.FILTER(chemicals[chemical_applic_level]&amp;" | "&amp;chemicals[chemical_applic_name],chemicals[experiment_ID]=A497)))</f>
        <v>#VALUE!</v>
      </c>
      <c r="DQ497" t="e" cm="1" vm="1">
        <f t="array" ref="DQ497">TRANSPOSE(_xlfn._xlws.SORT(_xlfn._xlws.FILTER(chemicals[chemical_applic_level],chemicals[experiment_ID]=A497)))</f>
        <v>#VALUE!</v>
      </c>
    </row>
    <row r="498" spans="2:121" x14ac:dyDescent="0.35">
      <c r="B498" t="e" cm="1" vm="1">
        <f t="array" ref="B498">TRANSPOSE(_xlfn._xlws.SORT(_xlfn._xlws.FILTER(chemicals[chemical_applic_level]&amp;" | "&amp;chemicals[chemical_applic_name],chemicals[experiment_ID]=A498)))</f>
        <v>#VALUE!</v>
      </c>
      <c r="DQ498" t="e" cm="1" vm="1">
        <f t="array" ref="DQ498">TRANSPOSE(_xlfn._xlws.SORT(_xlfn._xlws.FILTER(chemicals[chemical_applic_level],chemicals[experiment_ID]=A498)))</f>
        <v>#VALUE!</v>
      </c>
    </row>
    <row r="499" spans="2:121" x14ac:dyDescent="0.35">
      <c r="B499" t="e" cm="1" vm="1">
        <f t="array" ref="B499">TRANSPOSE(_xlfn._xlws.SORT(_xlfn._xlws.FILTER(chemicals[chemical_applic_level]&amp;" | "&amp;chemicals[chemical_applic_name],chemicals[experiment_ID]=A499)))</f>
        <v>#VALUE!</v>
      </c>
      <c r="DQ499" t="e" cm="1" vm="1">
        <f t="array" ref="DQ499">TRANSPOSE(_xlfn._xlws.SORT(_xlfn._xlws.FILTER(chemicals[chemical_applic_level],chemicals[experiment_ID]=A499)))</f>
        <v>#VALUE!</v>
      </c>
    </row>
    <row r="500" spans="2:121" s="108" customFormat="1" x14ac:dyDescent="0.35">
      <c r="B500" s="108" t="e" cm="1" vm="1">
        <f t="array" ref="B500">TRANSPOSE(_xlfn._xlws.SORT(_xlfn._xlws.FILTER(chemicals[chemical_applic_level]&amp;" | "&amp;chemicals[chemical_applic_name],chemicals[experiment_ID]=A500)))</f>
        <v>#VALUE!</v>
      </c>
      <c r="DQ500" s="126" t="e" cm="1" vm="1">
        <f t="array" ref="DQ500">TRANSPOSE(_xlfn._xlws.SORT(_xlfn._xlws.FILTER(chemicals[chemical_applic_level],chemicals[experiment_ID]=A500)))</f>
        <v>#VALUE!</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D500"/>
  <sheetViews>
    <sheetView workbookViewId="0"/>
  </sheetViews>
  <sheetFormatPr defaultRowHeight="14.5" x14ac:dyDescent="0.35"/>
  <cols>
    <col min="1" max="2" width="10.54296875" customWidth="1"/>
    <col min="3" max="200" width="3.1796875" customWidth="1"/>
    <col min="16383" max="16383" width="8.7265625" customWidth="1"/>
  </cols>
  <sheetData>
    <row r="1" spans="1:134" s="124" customFormat="1" x14ac:dyDescent="0.35">
      <c r="A1" s="123" t="s">
        <v>1670</v>
      </c>
      <c r="I1" s="125" t="s">
        <v>7536</v>
      </c>
    </row>
    <row r="2" spans="1:134" x14ac:dyDescent="0.35">
      <c r="A2" t="str" cm="1">
        <f t="array" ref="A2:A11">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34" x14ac:dyDescent="0.35">
      <c r="A3" t="str">
        <v>Fernando_2013_method</v>
      </c>
      <c r="B3" t="str" cm="1">
        <f t="array" ref="B3:G3">TRANSPOSE(_xlfn._xlws.SORT(_xlfn._xlws.FILTER(harvest[harvest_operations_level]&amp;" | "&amp;harvest[harvest_ops_level_name],harvest[experiment_ID]=A3)))</f>
        <v>1 | harvest for TOS1 in 2007</v>
      </c>
      <c r="C3" t="str">
        <v>2 | harvest for TOS2 in 2007</v>
      </c>
      <c r="D3" t="str">
        <v>3 | harvest for TOS1 in 2008</v>
      </c>
      <c r="E3" t="str">
        <v>4 | harvest for TOS2 in 2008</v>
      </c>
      <c r="F3" t="str">
        <v>5 | harvest for TOS1 in 2009</v>
      </c>
      <c r="G3" t="str">
        <v>6 | harvest for TOS2 in 2009</v>
      </c>
      <c r="DQ3" cm="1">
        <f t="array" ref="DQ3:DV3">TRANSPOSE(_xlfn._xlws.SORT(_xlfn._xlws.FILTER(harvest[harvest_operations_level],harvest[experiment_ID]=A3)))</f>
        <v>1</v>
      </c>
      <c r="DR3">
        <v>2</v>
      </c>
      <c r="DS3">
        <v>3</v>
      </c>
      <c r="DT3">
        <v>4</v>
      </c>
      <c r="DU3">
        <v>5</v>
      </c>
      <c r="DV3">
        <v>6</v>
      </c>
    </row>
    <row r="4" spans="1:134" x14ac:dyDescent="0.35">
      <c r="A4" t="str">
        <v>Hunsaker_1996_method</v>
      </c>
      <c r="B4" t="str" cm="1">
        <f t="array" ref="B4:C4">TRANSPOSE(_xlfn._xlws.SORT(_xlfn._xlws.FILTER(harvest[harvest_operations_level]&amp;" | "&amp;harvest[harvest_ops_level_name],harvest[experiment_ID]=A4)))</f>
        <v>1 | harvest for 1992_1993</v>
      </c>
      <c r="C4" t="str">
        <v>2 | harvest for 1993_1994</v>
      </c>
      <c r="DQ4" cm="1">
        <f t="array" ref="DQ4:DR4">TRANSPOSE(_xlfn._xlws.SORT(_xlfn._xlws.FILTER(harvest[harvest_operations_level],harvest[experiment_ID]=A4)))</f>
        <v>1</v>
      </c>
      <c r="DR4">
        <v>2</v>
      </c>
    </row>
    <row r="5" spans="1:134" x14ac:dyDescent="0.35">
      <c r="A5" t="str">
        <v>HWTD2401</v>
      </c>
      <c r="B5" t="str" cm="1">
        <f t="array" ref="B5">TRANSPOSE(_xlfn._xlws.SORT(_xlfn._xlws.FILTER(harvest[harvest_operations_level]&amp;" | "&amp;harvest[harvest_ops_level_name],harvest[experiment_ID]=A5)))</f>
        <v>1 | Grain harvest</v>
      </c>
      <c r="DQ5" cm="1">
        <f t="array" ref="DQ5">TRANSPOSE(_xlfn._xlws.SORT(_xlfn._xlws.FILTER(harvest[harvest_operations_level],harvest[experiment_ID]=A5)))</f>
        <v>1</v>
      </c>
    </row>
    <row r="6" spans="1:134" x14ac:dyDescent="0.35">
      <c r="A6" t="str">
        <v>Iqba_2014_method</v>
      </c>
      <c r="B6" t="str" cm="1">
        <f t="array" ref="B6:D6">TRANSPOSE(_xlfn._xlws.SORT(_xlfn._xlws.FILTER(harvest[harvest_operations_level]&amp;" | "&amp;harvest[harvest_ops_level_name],harvest[experiment_ID]=A6)))</f>
        <v>1 | harvest_1998</v>
      </c>
      <c r="C6" t="str">
        <v>2 | harvest_1999</v>
      </c>
      <c r="D6" t="str">
        <v>3 | harvest_2000</v>
      </c>
      <c r="DQ6" cm="1">
        <f t="array" ref="DQ6:DS6">TRANSPOSE(_xlfn._xlws.SORT(_xlfn._xlws.FILTER(harvest[harvest_operations_level],harvest[experiment_ID]=A6)))</f>
        <v>1</v>
      </c>
      <c r="DR6">
        <v>2</v>
      </c>
      <c r="DS6">
        <v>3</v>
      </c>
    </row>
    <row r="7" spans="1:134" x14ac:dyDescent="0.35">
      <c r="A7" t="str">
        <v>Li_2014_method</v>
      </c>
      <c r="B7" t="str" cm="1">
        <f t="array" ref="B7:O7">TRANSPOSE(_xlfn._xlws.SORT(_xlfn._xlws.FILTER(harvest[harvest_operations_level]&amp;" | "&amp;harvest[harvest_ops_level_name],harvest[experiment_ID]=A7)))</f>
        <v>1 | harvest_1979</v>
      </c>
      <c r="C7" t="str">
        <v>10 | harvest_1988</v>
      </c>
      <c r="D7" t="str">
        <v>11 | harvest_1989</v>
      </c>
      <c r="E7" t="str">
        <v>12 | harvest_1990</v>
      </c>
      <c r="F7" t="str">
        <v>13 | harvest_1991</v>
      </c>
      <c r="G7" t="str">
        <v>14 | harvest_1992</v>
      </c>
      <c r="H7" t="str">
        <v>2 | harvest_1980</v>
      </c>
      <c r="I7" t="str">
        <v>3 | harvest_1981</v>
      </c>
      <c r="J7" t="str">
        <v>4 | harvest_1982</v>
      </c>
      <c r="K7" t="str">
        <v>5 | harvest_1983</v>
      </c>
      <c r="L7" t="str">
        <v>6 | harvest_1984</v>
      </c>
      <c r="M7" t="str">
        <v>7 | harvest_1985</v>
      </c>
      <c r="N7" t="str">
        <v>8 | harvest_1986</v>
      </c>
      <c r="O7" t="str">
        <v>9 | harvest_1987</v>
      </c>
      <c r="DQ7" cm="1">
        <f t="array" ref="DQ7:ED7">TRANSPOSE(_xlfn._xlws.SORT(_xlfn._xlws.FILTER(harvest[harvest_operations_level],harvest[experiment_ID]=A7)))</f>
        <v>1</v>
      </c>
      <c r="DR7">
        <v>2</v>
      </c>
      <c r="DS7">
        <v>3</v>
      </c>
      <c r="DT7">
        <v>4</v>
      </c>
      <c r="DU7">
        <v>5</v>
      </c>
      <c r="DV7">
        <v>6</v>
      </c>
      <c r="DW7">
        <v>7</v>
      </c>
      <c r="DX7">
        <v>8</v>
      </c>
      <c r="DY7">
        <v>9</v>
      </c>
      <c r="DZ7">
        <v>10</v>
      </c>
      <c r="EA7">
        <v>11</v>
      </c>
      <c r="EB7">
        <v>12</v>
      </c>
      <c r="EC7">
        <v>13</v>
      </c>
      <c r="ED7">
        <v>14</v>
      </c>
    </row>
    <row r="8" spans="1:134" x14ac:dyDescent="0.35">
      <c r="A8" t="str">
        <v>Shoukat_2024_method</v>
      </c>
      <c r="B8" t="str" cm="1">
        <f t="array" ref="B8:C8">TRANSPOSE(_xlfn._xlws.SORT(_xlfn._xlws.FILTER(harvest[harvest_operations_level]&amp;" | "&amp;harvest[harvest_ops_level_name],harvest[experiment_ID]=A8)))</f>
        <v>1 | harvest for 2020_2021</v>
      </c>
      <c r="C8" t="str">
        <v>2 | harvest for 2021_2022</v>
      </c>
      <c r="DQ8" cm="1">
        <f t="array" ref="DQ8:DR8">TRANSPOSE(_xlfn._xlws.SORT(_xlfn._xlws.FILTER(harvest[harvest_operations_level],harvest[experiment_ID]=A8)))</f>
        <v>1</v>
      </c>
      <c r="DR8">
        <v>2</v>
      </c>
    </row>
    <row r="9" spans="1:134" x14ac:dyDescent="0.35">
      <c r="A9" t="str">
        <v>Ventrella_2016_method</v>
      </c>
      <c r="B9" t="str" cm="1">
        <f t="array" ref="B9">TRANSPOSE(_xlfn._xlws.SORT(_xlfn._xlws.FILTER(harvest[harvest_operations_level]&amp;" | "&amp;harvest[harvest_ops_level_name],harvest[experiment_ID]=A9)))</f>
        <v>1 | harvest for 1977_2012</v>
      </c>
      <c r="DQ9" cm="1">
        <f t="array" ref="DQ9">TRANSPOSE(_xlfn._xlws.SORT(_xlfn._xlws.FILTER(harvest[harvest_operations_level],harvest[experiment_ID]=A9)))</f>
        <v>1</v>
      </c>
    </row>
    <row r="10" spans="1:134" x14ac:dyDescent="0.35">
      <c r="A10" t="str">
        <v>WULL7701</v>
      </c>
      <c r="B10" t="str" cm="1">
        <f t="array" ref="B10">TRANSPOSE(_xlfn._xlws.SORT(_xlfn._xlws.FILTER(harvest[harvest_operations_level]&amp;" | "&amp;harvest[harvest_ops_level_name],harvest[experiment_ID]=A10)))</f>
        <v>1 | Main harvest</v>
      </c>
      <c r="DQ10" cm="1">
        <f t="array" ref="DQ10">TRANSPOSE(_xlfn._xlws.SORT(_xlfn._xlws.FILTER(harvest[harvest_operations_level],harvest[experiment_ID]=A10)))</f>
        <v>1</v>
      </c>
    </row>
    <row r="11" spans="1:134" x14ac:dyDescent="0.35">
      <c r="A11" t="str">
        <v>WULL7702</v>
      </c>
      <c r="B11" t="str" cm="1">
        <f t="array" ref="B11">TRANSPOSE(_xlfn._xlws.SORT(_xlfn._xlws.FILTER(harvest[harvest_operations_level]&amp;" | "&amp;harvest[harvest_ops_level_name],harvest[experiment_ID]=A11)))</f>
        <v>1 | Main harvest</v>
      </c>
      <c r="DQ11" cm="1">
        <f t="array" ref="DQ11">TRANSPOSE(_xlfn._xlws.SORT(_xlfn._xlws.FILTER(harvest[harvest_operations_level],harvest[experiment_ID]=A11)))</f>
        <v>1</v>
      </c>
    </row>
    <row r="12" spans="1:134"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4"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4"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4"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4"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11" s="124" customFormat="1" x14ac:dyDescent="0.35">
      <c r="A1" s="123" t="s">
        <v>7721</v>
      </c>
      <c r="I1" s="125"/>
    </row>
    <row r="2" spans="1:11" x14ac:dyDescent="0.3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3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3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35">
      <c r="B5" cm="1">
        <f t="array" ref="B5:C5">TRANSPOSE(_xlfn._xlws.SORT(_xlfn._xlws.FILTER(obsDataLinks[observ_treat_ID],obsDataLinks[experiment_ID]=A5)))</f>
        <v>0</v>
      </c>
      <c r="C5">
        <v>0</v>
      </c>
    </row>
    <row r="6" spans="1:11" x14ac:dyDescent="0.35">
      <c r="B6" cm="1">
        <f t="array" ref="B6:C6">TRANSPOSE(_xlfn._xlws.SORT(_xlfn._xlws.FILTER(obsDataLinks[observ_treat_ID],obsDataLinks[experiment_ID]=A6)))</f>
        <v>0</v>
      </c>
      <c r="C6">
        <v>0</v>
      </c>
    </row>
    <row r="7" spans="1:11" x14ac:dyDescent="0.35">
      <c r="B7" cm="1">
        <f t="array" ref="B7:C7">TRANSPOSE(_xlfn._xlws.SORT(_xlfn._xlws.FILTER(obsDataLinks[observ_treat_ID],obsDataLinks[experiment_ID]=A7)))</f>
        <v>0</v>
      </c>
      <c r="C7">
        <v>0</v>
      </c>
    </row>
    <row r="8" spans="1:11" x14ac:dyDescent="0.35">
      <c r="B8" cm="1">
        <f t="array" ref="B8:C8">TRANSPOSE(_xlfn._xlws.SORT(_xlfn._xlws.FILTER(obsDataLinks[observ_treat_ID],obsDataLinks[experiment_ID]=A8)))</f>
        <v>0</v>
      </c>
      <c r="C8">
        <v>0</v>
      </c>
    </row>
    <row r="9" spans="1:11" x14ac:dyDescent="0.35">
      <c r="B9" cm="1">
        <f t="array" ref="B9:C9">TRANSPOSE(_xlfn._xlws.SORT(_xlfn._xlws.FILTER(obsDataLinks[observ_treat_ID],obsDataLinks[experiment_ID]=A9)))</f>
        <v>0</v>
      </c>
      <c r="C9">
        <v>0</v>
      </c>
    </row>
    <row r="10" spans="1:11" x14ac:dyDescent="0.35">
      <c r="B10" cm="1">
        <f t="array" ref="B10:C10">TRANSPOSE(_xlfn._xlws.SORT(_xlfn._xlws.FILTER(obsDataLinks[observ_treat_ID],obsDataLinks[experiment_ID]=A10)))</f>
        <v>0</v>
      </c>
      <c r="C10">
        <v>0</v>
      </c>
    </row>
    <row r="11" spans="1:11" x14ac:dyDescent="0.35">
      <c r="B11" cm="1">
        <f t="array" ref="B11:C11">TRANSPOSE(_xlfn._xlws.SORT(_xlfn._xlws.FILTER(obsDataLinks[observ_treat_ID],obsDataLinks[experiment_ID]=A11)))</f>
        <v>0</v>
      </c>
      <c r="C11">
        <v>0</v>
      </c>
    </row>
    <row r="12" spans="1:11" x14ac:dyDescent="0.35">
      <c r="B12" cm="1">
        <f t="array" ref="B12:C12">TRANSPOSE(_xlfn._xlws.SORT(_xlfn._xlws.FILTER(obsDataLinks[observ_treat_ID],obsDataLinks[experiment_ID]=A12)))</f>
        <v>0</v>
      </c>
      <c r="C12">
        <v>0</v>
      </c>
    </row>
    <row r="13" spans="1:11" x14ac:dyDescent="0.35">
      <c r="B13" cm="1">
        <f t="array" ref="B13:C13">TRANSPOSE(_xlfn._xlws.SORT(_xlfn._xlws.FILTER(obsDataLinks[observ_treat_ID],obsDataLinks[experiment_ID]=A13)))</f>
        <v>0</v>
      </c>
      <c r="C13">
        <v>0</v>
      </c>
    </row>
    <row r="14" spans="1:11" x14ac:dyDescent="0.35">
      <c r="B14" cm="1">
        <f t="array" ref="B14:C14">TRANSPOSE(_xlfn._xlws.SORT(_xlfn._xlws.FILTER(obsDataLinks[observ_treat_ID],obsDataLinks[experiment_ID]=A14)))</f>
        <v>0</v>
      </c>
      <c r="C14">
        <v>0</v>
      </c>
    </row>
    <row r="15" spans="1:11" x14ac:dyDescent="0.35">
      <c r="B15" cm="1">
        <f t="array" ref="B15:C15">TRANSPOSE(_xlfn._xlws.SORT(_xlfn._xlws.FILTER(obsDataLinks[observ_treat_ID],obsDataLinks[experiment_ID]=A15)))</f>
        <v>0</v>
      </c>
      <c r="C15">
        <v>0</v>
      </c>
    </row>
    <row r="16" spans="1:11" x14ac:dyDescent="0.35">
      <c r="B16" cm="1">
        <f t="array" ref="B16:C16">TRANSPOSE(_xlfn._xlws.SORT(_xlfn._xlws.FILTER(obsDataLinks[observ_treat_ID],obsDataLinks[experiment_ID]=A16)))</f>
        <v>0</v>
      </c>
      <c r="C16">
        <v>0</v>
      </c>
    </row>
    <row r="17" spans="2:3" x14ac:dyDescent="0.35">
      <c r="B17" cm="1">
        <f t="array" ref="B17:C17">TRANSPOSE(_xlfn._xlws.SORT(_xlfn._xlws.FILTER(obsDataLinks[observ_treat_ID],obsDataLinks[experiment_ID]=A17)))</f>
        <v>0</v>
      </c>
      <c r="C17">
        <v>0</v>
      </c>
    </row>
    <row r="18" spans="2:3" x14ac:dyDescent="0.35">
      <c r="B18" cm="1">
        <f t="array" ref="B18:C18">TRANSPOSE(_xlfn._xlws.SORT(_xlfn._xlws.FILTER(obsDataLinks[observ_treat_ID],obsDataLinks[experiment_ID]=A18)))</f>
        <v>0</v>
      </c>
      <c r="C18">
        <v>0</v>
      </c>
    </row>
    <row r="19" spans="2:3" x14ac:dyDescent="0.35">
      <c r="B19" cm="1">
        <f t="array" ref="B19:C19">TRANSPOSE(_xlfn._xlws.SORT(_xlfn._xlws.FILTER(obsDataLinks[observ_treat_ID],obsDataLinks[experiment_ID]=A19)))</f>
        <v>0</v>
      </c>
      <c r="C19">
        <v>0</v>
      </c>
    </row>
    <row r="20" spans="2:3" x14ac:dyDescent="0.35">
      <c r="B20" cm="1">
        <f t="array" ref="B20:C20">TRANSPOSE(_xlfn._xlws.SORT(_xlfn._xlws.FILTER(obsDataLinks[observ_treat_ID],obsDataLinks[experiment_ID]=A20)))</f>
        <v>0</v>
      </c>
      <c r="C20">
        <v>0</v>
      </c>
    </row>
    <row r="21" spans="2:3" x14ac:dyDescent="0.35">
      <c r="B21" cm="1">
        <f t="array" ref="B21:C21">TRANSPOSE(_xlfn._xlws.SORT(_xlfn._xlws.FILTER(obsDataLinks[observ_treat_ID],obsDataLinks[experiment_ID]=A21)))</f>
        <v>0</v>
      </c>
      <c r="C21">
        <v>0</v>
      </c>
    </row>
    <row r="22" spans="2:3" x14ac:dyDescent="0.35">
      <c r="B22" cm="1">
        <f t="array" ref="B22:C22">TRANSPOSE(_xlfn._xlws.SORT(_xlfn._xlws.FILTER(obsDataLinks[observ_treat_ID],obsDataLinks[experiment_ID]=A22)))</f>
        <v>0</v>
      </c>
      <c r="C22">
        <v>0</v>
      </c>
    </row>
    <row r="23" spans="2:3" x14ac:dyDescent="0.35">
      <c r="B23" cm="1">
        <f t="array" ref="B23:C23">TRANSPOSE(_xlfn._xlws.SORT(_xlfn._xlws.FILTER(obsDataLinks[observ_treat_ID],obsDataLinks[experiment_ID]=A23)))</f>
        <v>0</v>
      </c>
      <c r="C23">
        <v>0</v>
      </c>
    </row>
    <row r="24" spans="2:3" x14ac:dyDescent="0.35">
      <c r="B24" cm="1">
        <f t="array" ref="B24:C24">TRANSPOSE(_xlfn._xlws.SORT(_xlfn._xlws.FILTER(obsDataLinks[observ_treat_ID],obsDataLinks[experiment_ID]=A24)))</f>
        <v>0</v>
      </c>
      <c r="C24">
        <v>0</v>
      </c>
    </row>
    <row r="25" spans="2:3" x14ac:dyDescent="0.35">
      <c r="B25" cm="1">
        <f t="array" ref="B25:C25">TRANSPOSE(_xlfn._xlws.SORT(_xlfn._xlws.FILTER(obsDataLinks[observ_treat_ID],obsDataLinks[experiment_ID]=A25)))</f>
        <v>0</v>
      </c>
      <c r="C25">
        <v>0</v>
      </c>
    </row>
    <row r="26" spans="2:3" x14ac:dyDescent="0.35">
      <c r="B26" cm="1">
        <f t="array" ref="B26:C26">TRANSPOSE(_xlfn._xlws.SORT(_xlfn._xlws.FILTER(obsDataLinks[observ_treat_ID],obsDataLinks[experiment_ID]=A26)))</f>
        <v>0</v>
      </c>
      <c r="C26">
        <v>0</v>
      </c>
    </row>
    <row r="27" spans="2:3" x14ac:dyDescent="0.35">
      <c r="B27" cm="1">
        <f t="array" ref="B27:C27">TRANSPOSE(_xlfn._xlws.SORT(_xlfn._xlws.FILTER(obsDataLinks[observ_treat_ID],obsDataLinks[experiment_ID]=A27)))</f>
        <v>0</v>
      </c>
      <c r="C27">
        <v>0</v>
      </c>
    </row>
    <row r="28" spans="2:3" x14ac:dyDescent="0.35">
      <c r="B28" cm="1">
        <f t="array" ref="B28:C28">TRANSPOSE(_xlfn._xlws.SORT(_xlfn._xlws.FILTER(obsDataLinks[observ_treat_ID],obsDataLinks[experiment_ID]=A28)))</f>
        <v>0</v>
      </c>
      <c r="C28">
        <v>0</v>
      </c>
    </row>
    <row r="29" spans="2:3" x14ac:dyDescent="0.35">
      <c r="B29" cm="1">
        <f t="array" ref="B29:C29">TRANSPOSE(_xlfn._xlws.SORT(_xlfn._xlws.FILTER(obsDataLinks[observ_treat_ID],obsDataLinks[experiment_ID]=A29)))</f>
        <v>0</v>
      </c>
      <c r="C29">
        <v>0</v>
      </c>
    </row>
    <row r="30" spans="2:3" x14ac:dyDescent="0.35">
      <c r="B30" cm="1">
        <f t="array" ref="B30:C30">TRANSPOSE(_xlfn._xlws.SORT(_xlfn._xlws.FILTER(obsDataLinks[observ_treat_ID],obsDataLinks[experiment_ID]=A30)))</f>
        <v>0</v>
      </c>
      <c r="C30">
        <v>0</v>
      </c>
    </row>
    <row r="31" spans="2:3" x14ac:dyDescent="0.35">
      <c r="B31" cm="1">
        <f t="array" ref="B31:C31">TRANSPOSE(_xlfn._xlws.SORT(_xlfn._xlws.FILTER(obsDataLinks[observ_treat_ID],obsDataLinks[experiment_ID]=A31)))</f>
        <v>0</v>
      </c>
      <c r="C31">
        <v>0</v>
      </c>
    </row>
    <row r="32" spans="2:3" x14ac:dyDescent="0.35">
      <c r="B32" cm="1">
        <f t="array" ref="B32:C32">TRANSPOSE(_xlfn._xlws.SORT(_xlfn._xlws.FILTER(obsDataLinks[observ_treat_ID],obsDataLinks[experiment_ID]=A32)))</f>
        <v>0</v>
      </c>
      <c r="C32">
        <v>0</v>
      </c>
    </row>
    <row r="33" spans="2:3" x14ac:dyDescent="0.35">
      <c r="B33" cm="1">
        <f t="array" ref="B33:C33">TRANSPOSE(_xlfn._xlws.SORT(_xlfn._xlws.FILTER(obsDataLinks[observ_treat_ID],obsDataLinks[experiment_ID]=A33)))</f>
        <v>0</v>
      </c>
      <c r="C33">
        <v>0</v>
      </c>
    </row>
    <row r="34" spans="2:3" x14ac:dyDescent="0.35">
      <c r="B34" cm="1">
        <f t="array" ref="B34:C34">TRANSPOSE(_xlfn._xlws.SORT(_xlfn._xlws.FILTER(obsDataLinks[observ_treat_ID],obsDataLinks[experiment_ID]=A34)))</f>
        <v>0</v>
      </c>
      <c r="C34">
        <v>0</v>
      </c>
    </row>
    <row r="35" spans="2:3" x14ac:dyDescent="0.35">
      <c r="B35" cm="1">
        <f t="array" ref="B35:C35">TRANSPOSE(_xlfn._xlws.SORT(_xlfn._xlws.FILTER(obsDataLinks[observ_treat_ID],obsDataLinks[experiment_ID]=A35)))</f>
        <v>0</v>
      </c>
      <c r="C35">
        <v>0</v>
      </c>
    </row>
    <row r="36" spans="2:3" x14ac:dyDescent="0.35">
      <c r="B36" cm="1">
        <f t="array" ref="B36:C36">TRANSPOSE(_xlfn._xlws.SORT(_xlfn._xlws.FILTER(obsDataLinks[observ_treat_ID],obsDataLinks[experiment_ID]=A36)))</f>
        <v>0</v>
      </c>
      <c r="C36">
        <v>0</v>
      </c>
    </row>
    <row r="37" spans="2:3" x14ac:dyDescent="0.35">
      <c r="B37" cm="1">
        <f t="array" ref="B37:C37">TRANSPOSE(_xlfn._xlws.SORT(_xlfn._xlws.FILTER(obsDataLinks[observ_treat_ID],obsDataLinks[experiment_ID]=A37)))</f>
        <v>0</v>
      </c>
      <c r="C37">
        <v>0</v>
      </c>
    </row>
    <row r="38" spans="2:3" x14ac:dyDescent="0.35">
      <c r="B38" cm="1">
        <f t="array" ref="B38:C38">TRANSPOSE(_xlfn._xlws.SORT(_xlfn._xlws.FILTER(obsDataLinks[observ_treat_ID],obsDataLinks[experiment_ID]=A38)))</f>
        <v>0</v>
      </c>
      <c r="C38">
        <v>0</v>
      </c>
    </row>
    <row r="39" spans="2:3" x14ac:dyDescent="0.35">
      <c r="B39" cm="1">
        <f t="array" ref="B39:C39">TRANSPOSE(_xlfn._xlws.SORT(_xlfn._xlws.FILTER(obsDataLinks[observ_treat_ID],obsDataLinks[experiment_ID]=A39)))</f>
        <v>0</v>
      </c>
      <c r="C39">
        <v>0</v>
      </c>
    </row>
    <row r="40" spans="2:3" x14ac:dyDescent="0.35">
      <c r="B40" cm="1">
        <f t="array" ref="B40:C40">TRANSPOSE(_xlfn._xlws.SORT(_xlfn._xlws.FILTER(obsDataLinks[observ_treat_ID],obsDataLinks[experiment_ID]=A40)))</f>
        <v>0</v>
      </c>
      <c r="C40">
        <v>0</v>
      </c>
    </row>
    <row r="41" spans="2:3" x14ac:dyDescent="0.35">
      <c r="B41" cm="1">
        <f t="array" ref="B41:C41">TRANSPOSE(_xlfn._xlws.SORT(_xlfn._xlws.FILTER(obsDataLinks[observ_treat_ID],obsDataLinks[experiment_ID]=A41)))</f>
        <v>0</v>
      </c>
      <c r="C41">
        <v>0</v>
      </c>
    </row>
    <row r="42" spans="2:3" x14ac:dyDescent="0.35">
      <c r="B42" cm="1">
        <f t="array" ref="B42:C42">TRANSPOSE(_xlfn._xlws.SORT(_xlfn._xlws.FILTER(obsDataLinks[observ_treat_ID],obsDataLinks[experiment_ID]=A42)))</f>
        <v>0</v>
      </c>
      <c r="C42">
        <v>0</v>
      </c>
    </row>
    <row r="43" spans="2:3" x14ac:dyDescent="0.35">
      <c r="B43" cm="1">
        <f t="array" ref="B43:C43">TRANSPOSE(_xlfn._xlws.SORT(_xlfn._xlws.FILTER(obsDataLinks[observ_treat_ID],obsDataLinks[experiment_ID]=A43)))</f>
        <v>0</v>
      </c>
      <c r="C43">
        <v>0</v>
      </c>
    </row>
    <row r="44" spans="2:3" x14ac:dyDescent="0.35">
      <c r="B44" cm="1">
        <f t="array" ref="B44:C44">TRANSPOSE(_xlfn._xlws.SORT(_xlfn._xlws.FILTER(obsDataLinks[observ_treat_ID],obsDataLinks[experiment_ID]=A44)))</f>
        <v>0</v>
      </c>
      <c r="C44">
        <v>0</v>
      </c>
    </row>
    <row r="45" spans="2:3" x14ac:dyDescent="0.35">
      <c r="B45" cm="1">
        <f t="array" ref="B45:C45">TRANSPOSE(_xlfn._xlws.SORT(_xlfn._xlws.FILTER(obsDataLinks[observ_treat_ID],obsDataLinks[experiment_ID]=A45)))</f>
        <v>0</v>
      </c>
      <c r="C45">
        <v>0</v>
      </c>
    </row>
    <row r="46" spans="2:3" x14ac:dyDescent="0.35">
      <c r="B46" cm="1">
        <f t="array" ref="B46:C46">TRANSPOSE(_xlfn._xlws.SORT(_xlfn._xlws.FILTER(obsDataLinks[observ_treat_ID],obsDataLinks[experiment_ID]=A46)))</f>
        <v>0</v>
      </c>
      <c r="C46">
        <v>0</v>
      </c>
    </row>
    <row r="47" spans="2:3" x14ac:dyDescent="0.35">
      <c r="B47" cm="1">
        <f t="array" ref="B47:C47">TRANSPOSE(_xlfn._xlws.SORT(_xlfn._xlws.FILTER(obsDataLinks[observ_treat_ID],obsDataLinks[experiment_ID]=A47)))</f>
        <v>0</v>
      </c>
      <c r="C47">
        <v>0</v>
      </c>
    </row>
    <row r="48" spans="2:3" x14ac:dyDescent="0.35">
      <c r="B48" cm="1">
        <f t="array" ref="B48:C48">TRANSPOSE(_xlfn._xlws.SORT(_xlfn._xlws.FILTER(obsDataLinks[observ_treat_ID],obsDataLinks[experiment_ID]=A48)))</f>
        <v>0</v>
      </c>
      <c r="C48">
        <v>0</v>
      </c>
    </row>
    <row r="49" spans="2:3" x14ac:dyDescent="0.35">
      <c r="B49" cm="1">
        <f t="array" ref="B49:C49">TRANSPOSE(_xlfn._xlws.SORT(_xlfn._xlws.FILTER(obsDataLinks[observ_treat_ID],obsDataLinks[experiment_ID]=A49)))</f>
        <v>0</v>
      </c>
      <c r="C49">
        <v>0</v>
      </c>
    </row>
    <row r="50" spans="2:3" x14ac:dyDescent="0.35">
      <c r="B50" cm="1">
        <f t="array" ref="B50:C50">TRANSPOSE(_xlfn._xlws.SORT(_xlfn._xlws.FILTER(obsDataLinks[observ_treat_ID],obsDataLinks[experiment_ID]=A50)))</f>
        <v>0</v>
      </c>
      <c r="C50">
        <v>0</v>
      </c>
    </row>
    <row r="51" spans="2:3" x14ac:dyDescent="0.35">
      <c r="B51" cm="1">
        <f t="array" ref="B51:C51">TRANSPOSE(_xlfn._xlws.SORT(_xlfn._xlws.FILTER(obsDataLinks[observ_treat_ID],obsDataLinks[experiment_ID]=A51)))</f>
        <v>0</v>
      </c>
      <c r="C51">
        <v>0</v>
      </c>
    </row>
    <row r="52" spans="2:3" x14ac:dyDescent="0.35">
      <c r="B52" cm="1">
        <f t="array" ref="B52:C52">TRANSPOSE(_xlfn._xlws.SORT(_xlfn._xlws.FILTER(obsDataLinks[observ_treat_ID],obsDataLinks[experiment_ID]=A52)))</f>
        <v>0</v>
      </c>
      <c r="C52">
        <v>0</v>
      </c>
    </row>
    <row r="53" spans="2:3" x14ac:dyDescent="0.35">
      <c r="B53" cm="1">
        <f t="array" ref="B53:C53">TRANSPOSE(_xlfn._xlws.SORT(_xlfn._xlws.FILTER(obsDataLinks[observ_treat_ID],obsDataLinks[experiment_ID]=A53)))</f>
        <v>0</v>
      </c>
      <c r="C53">
        <v>0</v>
      </c>
    </row>
    <row r="54" spans="2:3" x14ac:dyDescent="0.35">
      <c r="B54" cm="1">
        <f t="array" ref="B54:C54">TRANSPOSE(_xlfn._xlws.SORT(_xlfn._xlws.FILTER(obsDataLinks[observ_treat_ID],obsDataLinks[experiment_ID]=A54)))</f>
        <v>0</v>
      </c>
      <c r="C54">
        <v>0</v>
      </c>
    </row>
    <row r="55" spans="2:3" x14ac:dyDescent="0.35">
      <c r="B55" cm="1">
        <f t="array" ref="B55:C55">TRANSPOSE(_xlfn._xlws.SORT(_xlfn._xlws.FILTER(obsDataLinks[observ_treat_ID],obsDataLinks[experiment_ID]=A55)))</f>
        <v>0</v>
      </c>
      <c r="C55">
        <v>0</v>
      </c>
    </row>
    <row r="56" spans="2:3" x14ac:dyDescent="0.35">
      <c r="B56" cm="1">
        <f t="array" ref="B56:C56">TRANSPOSE(_xlfn._xlws.SORT(_xlfn._xlws.FILTER(obsDataLinks[observ_treat_ID],obsDataLinks[experiment_ID]=A56)))</f>
        <v>0</v>
      </c>
      <c r="C56">
        <v>0</v>
      </c>
    </row>
    <row r="57" spans="2:3" x14ac:dyDescent="0.35">
      <c r="B57" cm="1">
        <f t="array" ref="B57:C57">TRANSPOSE(_xlfn._xlws.SORT(_xlfn._xlws.FILTER(obsDataLinks[observ_treat_ID],obsDataLinks[experiment_ID]=A57)))</f>
        <v>0</v>
      </c>
      <c r="C57">
        <v>0</v>
      </c>
    </row>
    <row r="58" spans="2:3" x14ac:dyDescent="0.35">
      <c r="B58" cm="1">
        <f t="array" ref="B58:C58">TRANSPOSE(_xlfn._xlws.SORT(_xlfn._xlws.FILTER(obsDataLinks[observ_treat_ID],obsDataLinks[experiment_ID]=A58)))</f>
        <v>0</v>
      </c>
      <c r="C58">
        <v>0</v>
      </c>
    </row>
    <row r="59" spans="2:3" x14ac:dyDescent="0.35">
      <c r="B59" cm="1">
        <f t="array" ref="B59:C59">TRANSPOSE(_xlfn._xlws.SORT(_xlfn._xlws.FILTER(obsDataLinks[observ_treat_ID],obsDataLinks[experiment_ID]=A59)))</f>
        <v>0</v>
      </c>
      <c r="C59">
        <v>0</v>
      </c>
    </row>
    <row r="60" spans="2:3" x14ac:dyDescent="0.35">
      <c r="B60" cm="1">
        <f t="array" ref="B60:C60">TRANSPOSE(_xlfn._xlws.SORT(_xlfn._xlws.FILTER(obsDataLinks[observ_treat_ID],obsDataLinks[experiment_ID]=A60)))</f>
        <v>0</v>
      </c>
      <c r="C60">
        <v>0</v>
      </c>
    </row>
    <row r="61" spans="2:3" x14ac:dyDescent="0.35">
      <c r="B61" cm="1">
        <f t="array" ref="B61:C61">TRANSPOSE(_xlfn._xlws.SORT(_xlfn._xlws.FILTER(obsDataLinks[observ_treat_ID],obsDataLinks[experiment_ID]=A61)))</f>
        <v>0</v>
      </c>
      <c r="C61">
        <v>0</v>
      </c>
    </row>
    <row r="62" spans="2:3" x14ac:dyDescent="0.35">
      <c r="B62" cm="1">
        <f t="array" ref="B62:C62">TRANSPOSE(_xlfn._xlws.SORT(_xlfn._xlws.FILTER(obsDataLinks[observ_treat_ID],obsDataLinks[experiment_ID]=A62)))</f>
        <v>0</v>
      </c>
      <c r="C62">
        <v>0</v>
      </c>
    </row>
    <row r="63" spans="2:3" x14ac:dyDescent="0.35">
      <c r="B63" cm="1">
        <f t="array" ref="B63:C63">TRANSPOSE(_xlfn._xlws.SORT(_xlfn._xlws.FILTER(obsDataLinks[observ_treat_ID],obsDataLinks[experiment_ID]=A63)))</f>
        <v>0</v>
      </c>
      <c r="C63">
        <v>0</v>
      </c>
    </row>
    <row r="64" spans="2:3" x14ac:dyDescent="0.35">
      <c r="B64" cm="1">
        <f t="array" ref="B64:C64">TRANSPOSE(_xlfn._xlws.SORT(_xlfn._xlws.FILTER(obsDataLinks[observ_treat_ID],obsDataLinks[experiment_ID]=A64)))</f>
        <v>0</v>
      </c>
      <c r="C64">
        <v>0</v>
      </c>
    </row>
    <row r="65" spans="2:3" x14ac:dyDescent="0.35">
      <c r="B65" cm="1">
        <f t="array" ref="B65:C65">TRANSPOSE(_xlfn._xlws.SORT(_xlfn._xlws.FILTER(obsDataLinks[observ_treat_ID],obsDataLinks[experiment_ID]=A65)))</f>
        <v>0</v>
      </c>
      <c r="C65">
        <v>0</v>
      </c>
    </row>
    <row r="66" spans="2:3" x14ac:dyDescent="0.35">
      <c r="B66" cm="1">
        <f t="array" ref="B66:C66">TRANSPOSE(_xlfn._xlws.SORT(_xlfn._xlws.FILTER(obsDataLinks[observ_treat_ID],obsDataLinks[experiment_ID]=A66)))</f>
        <v>0</v>
      </c>
      <c r="C66">
        <v>0</v>
      </c>
    </row>
    <row r="67" spans="2:3" x14ac:dyDescent="0.35">
      <c r="B67" cm="1">
        <f t="array" ref="B67:C67">TRANSPOSE(_xlfn._xlws.SORT(_xlfn._xlws.FILTER(obsDataLinks[observ_treat_ID],obsDataLinks[experiment_ID]=A67)))</f>
        <v>0</v>
      </c>
      <c r="C67">
        <v>0</v>
      </c>
    </row>
    <row r="68" spans="2:3" x14ac:dyDescent="0.35">
      <c r="B68" cm="1">
        <f t="array" ref="B68:C68">TRANSPOSE(_xlfn._xlws.SORT(_xlfn._xlws.FILTER(obsDataLinks[observ_treat_ID],obsDataLinks[experiment_ID]=A68)))</f>
        <v>0</v>
      </c>
      <c r="C68">
        <v>0</v>
      </c>
    </row>
    <row r="69" spans="2:3" x14ac:dyDescent="0.35">
      <c r="B69" cm="1">
        <f t="array" ref="B69:C69">TRANSPOSE(_xlfn._xlws.SORT(_xlfn._xlws.FILTER(obsDataLinks[observ_treat_ID],obsDataLinks[experiment_ID]=A69)))</f>
        <v>0</v>
      </c>
      <c r="C69">
        <v>0</v>
      </c>
    </row>
    <row r="70" spans="2:3" x14ac:dyDescent="0.35">
      <c r="B70" cm="1">
        <f t="array" ref="B70:C70">TRANSPOSE(_xlfn._xlws.SORT(_xlfn._xlws.FILTER(obsDataLinks[observ_treat_ID],obsDataLinks[experiment_ID]=A70)))</f>
        <v>0</v>
      </c>
      <c r="C70">
        <v>0</v>
      </c>
    </row>
    <row r="71" spans="2:3" x14ac:dyDescent="0.35">
      <c r="B71" cm="1">
        <f t="array" ref="B71:C71">TRANSPOSE(_xlfn._xlws.SORT(_xlfn._xlws.FILTER(obsDataLinks[observ_treat_ID],obsDataLinks[experiment_ID]=A71)))</f>
        <v>0</v>
      </c>
      <c r="C71">
        <v>0</v>
      </c>
    </row>
    <row r="72" spans="2:3" x14ac:dyDescent="0.35">
      <c r="B72" cm="1">
        <f t="array" ref="B72:C72">TRANSPOSE(_xlfn._xlws.SORT(_xlfn._xlws.FILTER(obsDataLinks[observ_treat_ID],obsDataLinks[experiment_ID]=A72)))</f>
        <v>0</v>
      </c>
      <c r="C72">
        <v>0</v>
      </c>
    </row>
    <row r="73" spans="2:3" x14ac:dyDescent="0.35">
      <c r="B73" cm="1">
        <f t="array" ref="B73:C73">TRANSPOSE(_xlfn._xlws.SORT(_xlfn._xlws.FILTER(obsDataLinks[observ_treat_ID],obsDataLinks[experiment_ID]=A73)))</f>
        <v>0</v>
      </c>
      <c r="C73">
        <v>0</v>
      </c>
    </row>
    <row r="74" spans="2:3" x14ac:dyDescent="0.35">
      <c r="B74" cm="1">
        <f t="array" ref="B74:C74">TRANSPOSE(_xlfn._xlws.SORT(_xlfn._xlws.FILTER(obsDataLinks[observ_treat_ID],obsDataLinks[experiment_ID]=A74)))</f>
        <v>0</v>
      </c>
      <c r="C74">
        <v>0</v>
      </c>
    </row>
    <row r="75" spans="2:3" x14ac:dyDescent="0.35">
      <c r="B75" cm="1">
        <f t="array" ref="B75:C75">TRANSPOSE(_xlfn._xlws.SORT(_xlfn._xlws.FILTER(obsDataLinks[observ_treat_ID],obsDataLinks[experiment_ID]=A75)))</f>
        <v>0</v>
      </c>
      <c r="C75">
        <v>0</v>
      </c>
    </row>
    <row r="76" spans="2:3" x14ac:dyDescent="0.35">
      <c r="B76" cm="1">
        <f t="array" ref="B76:C76">TRANSPOSE(_xlfn._xlws.SORT(_xlfn._xlws.FILTER(obsDataLinks[observ_treat_ID],obsDataLinks[experiment_ID]=A76)))</f>
        <v>0</v>
      </c>
      <c r="C76">
        <v>0</v>
      </c>
    </row>
    <row r="77" spans="2:3" x14ac:dyDescent="0.35">
      <c r="B77" cm="1">
        <f t="array" ref="B77:C77">TRANSPOSE(_xlfn._xlws.SORT(_xlfn._xlws.FILTER(obsDataLinks[observ_treat_ID],obsDataLinks[experiment_ID]=A77)))</f>
        <v>0</v>
      </c>
      <c r="C77">
        <v>0</v>
      </c>
    </row>
    <row r="78" spans="2:3" x14ac:dyDescent="0.35">
      <c r="B78" cm="1">
        <f t="array" ref="B78:C78">TRANSPOSE(_xlfn._xlws.SORT(_xlfn._xlws.FILTER(obsDataLinks[observ_treat_ID],obsDataLinks[experiment_ID]=A78)))</f>
        <v>0</v>
      </c>
      <c r="C78">
        <v>0</v>
      </c>
    </row>
    <row r="79" spans="2:3" x14ac:dyDescent="0.35">
      <c r="B79" cm="1">
        <f t="array" ref="B79:C79">TRANSPOSE(_xlfn._xlws.SORT(_xlfn._xlws.FILTER(obsDataLinks[observ_treat_ID],obsDataLinks[experiment_ID]=A79)))</f>
        <v>0</v>
      </c>
      <c r="C79">
        <v>0</v>
      </c>
    </row>
    <row r="80" spans="2:3" x14ac:dyDescent="0.35">
      <c r="B80" cm="1">
        <f t="array" ref="B80:C80">TRANSPOSE(_xlfn._xlws.SORT(_xlfn._xlws.FILTER(obsDataLinks[observ_treat_ID],obsDataLinks[experiment_ID]=A80)))</f>
        <v>0</v>
      </c>
      <c r="C80">
        <v>0</v>
      </c>
    </row>
    <row r="81" spans="2:3" x14ac:dyDescent="0.35">
      <c r="B81" cm="1">
        <f t="array" ref="B81:C81">TRANSPOSE(_xlfn._xlws.SORT(_xlfn._xlws.FILTER(obsDataLinks[observ_treat_ID],obsDataLinks[experiment_ID]=A81)))</f>
        <v>0</v>
      </c>
      <c r="C81">
        <v>0</v>
      </c>
    </row>
    <row r="82" spans="2:3" x14ac:dyDescent="0.35">
      <c r="B82" cm="1">
        <f t="array" ref="B82:C82">TRANSPOSE(_xlfn._xlws.SORT(_xlfn._xlws.FILTER(obsDataLinks[observ_treat_ID],obsDataLinks[experiment_ID]=A82)))</f>
        <v>0</v>
      </c>
      <c r="C82">
        <v>0</v>
      </c>
    </row>
    <row r="83" spans="2:3" x14ac:dyDescent="0.35">
      <c r="B83" cm="1">
        <f t="array" ref="B83:C83">TRANSPOSE(_xlfn._xlws.SORT(_xlfn._xlws.FILTER(obsDataLinks[observ_treat_ID],obsDataLinks[experiment_ID]=A83)))</f>
        <v>0</v>
      </c>
      <c r="C83">
        <v>0</v>
      </c>
    </row>
    <row r="84" spans="2:3" x14ac:dyDescent="0.35">
      <c r="B84" cm="1">
        <f t="array" ref="B84:C84">TRANSPOSE(_xlfn._xlws.SORT(_xlfn._xlws.FILTER(obsDataLinks[observ_treat_ID],obsDataLinks[experiment_ID]=A84)))</f>
        <v>0</v>
      </c>
      <c r="C84">
        <v>0</v>
      </c>
    </row>
    <row r="85" spans="2:3" x14ac:dyDescent="0.35">
      <c r="B85" cm="1">
        <f t="array" ref="B85:C85">TRANSPOSE(_xlfn._xlws.SORT(_xlfn._xlws.FILTER(obsDataLinks[observ_treat_ID],obsDataLinks[experiment_ID]=A85)))</f>
        <v>0</v>
      </c>
      <c r="C85">
        <v>0</v>
      </c>
    </row>
    <row r="86" spans="2:3" x14ac:dyDescent="0.35">
      <c r="B86" cm="1">
        <f t="array" ref="B86:C86">TRANSPOSE(_xlfn._xlws.SORT(_xlfn._xlws.FILTER(obsDataLinks[observ_treat_ID],obsDataLinks[experiment_ID]=A86)))</f>
        <v>0</v>
      </c>
      <c r="C86">
        <v>0</v>
      </c>
    </row>
    <row r="87" spans="2:3" x14ac:dyDescent="0.35">
      <c r="B87" cm="1">
        <f t="array" ref="B87:C87">TRANSPOSE(_xlfn._xlws.SORT(_xlfn._xlws.FILTER(obsDataLinks[observ_treat_ID],obsDataLinks[experiment_ID]=A87)))</f>
        <v>0</v>
      </c>
      <c r="C87">
        <v>0</v>
      </c>
    </row>
    <row r="88" spans="2:3" x14ac:dyDescent="0.35">
      <c r="B88" cm="1">
        <f t="array" ref="B88:C88">TRANSPOSE(_xlfn._xlws.SORT(_xlfn._xlws.FILTER(obsDataLinks[observ_treat_ID],obsDataLinks[experiment_ID]=A88)))</f>
        <v>0</v>
      </c>
      <c r="C88">
        <v>0</v>
      </c>
    </row>
    <row r="89" spans="2:3" x14ac:dyDescent="0.35">
      <c r="B89" cm="1">
        <f t="array" ref="B89:C89">TRANSPOSE(_xlfn._xlws.SORT(_xlfn._xlws.FILTER(obsDataLinks[observ_treat_ID],obsDataLinks[experiment_ID]=A89)))</f>
        <v>0</v>
      </c>
      <c r="C89">
        <v>0</v>
      </c>
    </row>
    <row r="90" spans="2:3" x14ac:dyDescent="0.35">
      <c r="B90" cm="1">
        <f t="array" ref="B90:C90">TRANSPOSE(_xlfn._xlws.SORT(_xlfn._xlws.FILTER(obsDataLinks[observ_treat_ID],obsDataLinks[experiment_ID]=A90)))</f>
        <v>0</v>
      </c>
      <c r="C90">
        <v>0</v>
      </c>
    </row>
    <row r="91" spans="2:3" x14ac:dyDescent="0.35">
      <c r="B91" cm="1">
        <f t="array" ref="B91:C91">TRANSPOSE(_xlfn._xlws.SORT(_xlfn._xlws.FILTER(obsDataLinks[observ_treat_ID],obsDataLinks[experiment_ID]=A91)))</f>
        <v>0</v>
      </c>
      <c r="C91">
        <v>0</v>
      </c>
    </row>
    <row r="92" spans="2:3" x14ac:dyDescent="0.35">
      <c r="B92" cm="1">
        <f t="array" ref="B92:C92">TRANSPOSE(_xlfn._xlws.SORT(_xlfn._xlws.FILTER(obsDataLinks[observ_treat_ID],obsDataLinks[experiment_ID]=A92)))</f>
        <v>0</v>
      </c>
      <c r="C92">
        <v>0</v>
      </c>
    </row>
    <row r="93" spans="2:3" x14ac:dyDescent="0.35">
      <c r="B93" cm="1">
        <f t="array" ref="B93:C93">TRANSPOSE(_xlfn._xlws.SORT(_xlfn._xlws.FILTER(obsDataLinks[observ_treat_ID],obsDataLinks[experiment_ID]=A93)))</f>
        <v>0</v>
      </c>
      <c r="C93">
        <v>0</v>
      </c>
    </row>
    <row r="94" spans="2:3" x14ac:dyDescent="0.35">
      <c r="B94" cm="1">
        <f t="array" ref="B94:C94">TRANSPOSE(_xlfn._xlws.SORT(_xlfn._xlws.FILTER(obsDataLinks[observ_treat_ID],obsDataLinks[experiment_ID]=A94)))</f>
        <v>0</v>
      </c>
      <c r="C94">
        <v>0</v>
      </c>
    </row>
    <row r="95" spans="2:3" x14ac:dyDescent="0.35">
      <c r="B95" cm="1">
        <f t="array" ref="B95:C95">TRANSPOSE(_xlfn._xlws.SORT(_xlfn._xlws.FILTER(obsDataLinks[observ_treat_ID],obsDataLinks[experiment_ID]=A95)))</f>
        <v>0</v>
      </c>
      <c r="C95">
        <v>0</v>
      </c>
    </row>
    <row r="96" spans="2:3" x14ac:dyDescent="0.35">
      <c r="B96" cm="1">
        <f t="array" ref="B96:C96">TRANSPOSE(_xlfn._xlws.SORT(_xlfn._xlws.FILTER(obsDataLinks[observ_treat_ID],obsDataLinks[experiment_ID]=A96)))</f>
        <v>0</v>
      </c>
      <c r="C96">
        <v>0</v>
      </c>
    </row>
    <row r="97" spans="2:3" x14ac:dyDescent="0.35">
      <c r="B97" cm="1">
        <f t="array" ref="B97:C97">TRANSPOSE(_xlfn._xlws.SORT(_xlfn._xlws.FILTER(obsDataLinks[observ_treat_ID],obsDataLinks[experiment_ID]=A97)))</f>
        <v>0</v>
      </c>
      <c r="C97">
        <v>0</v>
      </c>
    </row>
    <row r="98" spans="2:3" x14ac:dyDescent="0.35">
      <c r="B98" cm="1">
        <f t="array" ref="B98:C98">TRANSPOSE(_xlfn._xlws.SORT(_xlfn._xlws.FILTER(obsDataLinks[observ_treat_ID],obsDataLinks[experiment_ID]=A98)))</f>
        <v>0</v>
      </c>
      <c r="C98">
        <v>0</v>
      </c>
    </row>
    <row r="99" spans="2:3" x14ac:dyDescent="0.35">
      <c r="B99" cm="1">
        <f t="array" ref="B99:C99">TRANSPOSE(_xlfn._xlws.SORT(_xlfn._xlws.FILTER(obsDataLinks[observ_treat_ID],obsDataLinks[experiment_ID]=A99)))</f>
        <v>0</v>
      </c>
      <c r="C99">
        <v>0</v>
      </c>
    </row>
    <row r="100" spans="2:3" x14ac:dyDescent="0.35">
      <c r="B100" cm="1">
        <f t="array" ref="B100:C100">TRANSPOSE(_xlfn._xlws.SORT(_xlfn._xlws.FILTER(obsDataLinks[observ_treat_ID],obsDataLinks[experiment_ID]=A100)))</f>
        <v>0</v>
      </c>
      <c r="C100">
        <v>0</v>
      </c>
    </row>
    <row r="101" spans="2:3" x14ac:dyDescent="0.35">
      <c r="B101" cm="1">
        <f t="array" ref="B101:C101">TRANSPOSE(_xlfn._xlws.SORT(_xlfn._xlws.FILTER(obsDataLinks[observ_treat_ID],obsDataLinks[experiment_ID]=A101)))</f>
        <v>0</v>
      </c>
      <c r="C101">
        <v>0</v>
      </c>
    </row>
    <row r="102" spans="2:3" x14ac:dyDescent="0.35">
      <c r="B102" cm="1">
        <f t="array" ref="B102:C102">TRANSPOSE(_xlfn._xlws.SORT(_xlfn._xlws.FILTER(obsDataLinks[observ_treat_ID],obsDataLinks[experiment_ID]=A102)))</f>
        <v>0</v>
      </c>
      <c r="C102">
        <v>0</v>
      </c>
    </row>
    <row r="103" spans="2:3" x14ac:dyDescent="0.35">
      <c r="B103" cm="1">
        <f t="array" ref="B103:C103">TRANSPOSE(_xlfn._xlws.SORT(_xlfn._xlws.FILTER(obsDataLinks[observ_treat_ID],obsDataLinks[experiment_ID]=A103)))</f>
        <v>0</v>
      </c>
      <c r="C103">
        <v>0</v>
      </c>
    </row>
    <row r="104" spans="2:3" x14ac:dyDescent="0.35">
      <c r="B104" cm="1">
        <f t="array" ref="B104:C104">TRANSPOSE(_xlfn._xlws.SORT(_xlfn._xlws.FILTER(obsDataLinks[observ_treat_ID],obsDataLinks[experiment_ID]=A104)))</f>
        <v>0</v>
      </c>
      <c r="C104">
        <v>0</v>
      </c>
    </row>
    <row r="105" spans="2:3" x14ac:dyDescent="0.35">
      <c r="B105" cm="1">
        <f t="array" ref="B105:C105">TRANSPOSE(_xlfn._xlws.SORT(_xlfn._xlws.FILTER(obsDataLinks[observ_treat_ID],obsDataLinks[experiment_ID]=A105)))</f>
        <v>0</v>
      </c>
      <c r="C105">
        <v>0</v>
      </c>
    </row>
    <row r="106" spans="2:3" x14ac:dyDescent="0.35">
      <c r="B106" cm="1">
        <f t="array" ref="B106:C106">TRANSPOSE(_xlfn._xlws.SORT(_xlfn._xlws.FILTER(obsDataLinks[observ_treat_ID],obsDataLinks[experiment_ID]=A106)))</f>
        <v>0</v>
      </c>
      <c r="C106">
        <v>0</v>
      </c>
    </row>
    <row r="107" spans="2:3" x14ac:dyDescent="0.35">
      <c r="B107" cm="1">
        <f t="array" ref="B107:C107">TRANSPOSE(_xlfn._xlws.SORT(_xlfn._xlws.FILTER(obsDataLinks[observ_treat_ID],obsDataLinks[experiment_ID]=A107)))</f>
        <v>0</v>
      </c>
      <c r="C107">
        <v>0</v>
      </c>
    </row>
    <row r="108" spans="2:3" x14ac:dyDescent="0.35">
      <c r="B108" cm="1">
        <f t="array" ref="B108:C108">TRANSPOSE(_xlfn._xlws.SORT(_xlfn._xlws.FILTER(obsDataLinks[observ_treat_ID],obsDataLinks[experiment_ID]=A108)))</f>
        <v>0</v>
      </c>
      <c r="C108">
        <v>0</v>
      </c>
    </row>
    <row r="109" spans="2:3" x14ac:dyDescent="0.35">
      <c r="B109" cm="1">
        <f t="array" ref="B109:C109">TRANSPOSE(_xlfn._xlws.SORT(_xlfn._xlws.FILTER(obsDataLinks[observ_treat_ID],obsDataLinks[experiment_ID]=A109)))</f>
        <v>0</v>
      </c>
      <c r="C109">
        <v>0</v>
      </c>
    </row>
    <row r="110" spans="2:3" x14ac:dyDescent="0.35">
      <c r="B110" cm="1">
        <f t="array" ref="B110:C110">TRANSPOSE(_xlfn._xlws.SORT(_xlfn._xlws.FILTER(obsDataLinks[observ_treat_ID],obsDataLinks[experiment_ID]=A110)))</f>
        <v>0</v>
      </c>
      <c r="C110">
        <v>0</v>
      </c>
    </row>
    <row r="111" spans="2:3" x14ac:dyDescent="0.35">
      <c r="B111" cm="1">
        <f t="array" ref="B111:C111">TRANSPOSE(_xlfn._xlws.SORT(_xlfn._xlws.FILTER(obsDataLinks[observ_treat_ID],obsDataLinks[experiment_ID]=A111)))</f>
        <v>0</v>
      </c>
      <c r="C111">
        <v>0</v>
      </c>
    </row>
    <row r="112" spans="2:3" x14ac:dyDescent="0.35">
      <c r="B112" cm="1">
        <f t="array" ref="B112:C112">TRANSPOSE(_xlfn._xlws.SORT(_xlfn._xlws.FILTER(obsDataLinks[observ_treat_ID],obsDataLinks[experiment_ID]=A112)))</f>
        <v>0</v>
      </c>
      <c r="C112">
        <v>0</v>
      </c>
    </row>
    <row r="113" spans="2:3" x14ac:dyDescent="0.35">
      <c r="B113" cm="1">
        <f t="array" ref="B113:C113">TRANSPOSE(_xlfn._xlws.SORT(_xlfn._xlws.FILTER(obsDataLinks[observ_treat_ID],obsDataLinks[experiment_ID]=A113)))</f>
        <v>0</v>
      </c>
      <c r="C113">
        <v>0</v>
      </c>
    </row>
    <row r="114" spans="2:3" x14ac:dyDescent="0.35">
      <c r="B114" cm="1">
        <f t="array" ref="B114:C114">TRANSPOSE(_xlfn._xlws.SORT(_xlfn._xlws.FILTER(obsDataLinks[observ_treat_ID],obsDataLinks[experiment_ID]=A114)))</f>
        <v>0</v>
      </c>
      <c r="C114">
        <v>0</v>
      </c>
    </row>
    <row r="115" spans="2:3" x14ac:dyDescent="0.35">
      <c r="B115" cm="1">
        <f t="array" ref="B115:C115">TRANSPOSE(_xlfn._xlws.SORT(_xlfn._xlws.FILTER(obsDataLinks[observ_treat_ID],obsDataLinks[experiment_ID]=A115)))</f>
        <v>0</v>
      </c>
      <c r="C115">
        <v>0</v>
      </c>
    </row>
    <row r="116" spans="2:3" x14ac:dyDescent="0.35">
      <c r="B116" cm="1">
        <f t="array" ref="B116:C116">TRANSPOSE(_xlfn._xlws.SORT(_xlfn._xlws.FILTER(obsDataLinks[observ_treat_ID],obsDataLinks[experiment_ID]=A116)))</f>
        <v>0</v>
      </c>
      <c r="C116">
        <v>0</v>
      </c>
    </row>
    <row r="117" spans="2:3" x14ac:dyDescent="0.35">
      <c r="B117" cm="1">
        <f t="array" ref="B117:C117">TRANSPOSE(_xlfn._xlws.SORT(_xlfn._xlws.FILTER(obsDataLinks[observ_treat_ID],obsDataLinks[experiment_ID]=A117)))</f>
        <v>0</v>
      </c>
      <c r="C117">
        <v>0</v>
      </c>
    </row>
    <row r="118" spans="2:3" x14ac:dyDescent="0.35">
      <c r="B118" cm="1">
        <f t="array" ref="B118:C118">TRANSPOSE(_xlfn._xlws.SORT(_xlfn._xlws.FILTER(obsDataLinks[observ_treat_ID],obsDataLinks[experiment_ID]=A118)))</f>
        <v>0</v>
      </c>
      <c r="C118">
        <v>0</v>
      </c>
    </row>
    <row r="119" spans="2:3" x14ac:dyDescent="0.35">
      <c r="B119" cm="1">
        <f t="array" ref="B119:C119">TRANSPOSE(_xlfn._xlws.SORT(_xlfn._xlws.FILTER(obsDataLinks[observ_treat_ID],obsDataLinks[experiment_ID]=A119)))</f>
        <v>0</v>
      </c>
      <c r="C119">
        <v>0</v>
      </c>
    </row>
    <row r="120" spans="2:3" x14ac:dyDescent="0.35">
      <c r="B120" cm="1">
        <f t="array" ref="B120:C120">TRANSPOSE(_xlfn._xlws.SORT(_xlfn._xlws.FILTER(obsDataLinks[observ_treat_ID],obsDataLinks[experiment_ID]=A120)))</f>
        <v>0</v>
      </c>
      <c r="C120">
        <v>0</v>
      </c>
    </row>
    <row r="121" spans="2:3" x14ac:dyDescent="0.35">
      <c r="B121" cm="1">
        <f t="array" ref="B121:C121">TRANSPOSE(_xlfn._xlws.SORT(_xlfn._xlws.FILTER(obsDataLinks[observ_treat_ID],obsDataLinks[experiment_ID]=A121)))</f>
        <v>0</v>
      </c>
      <c r="C121">
        <v>0</v>
      </c>
    </row>
    <row r="122" spans="2:3" x14ac:dyDescent="0.35">
      <c r="B122" cm="1">
        <f t="array" ref="B122:C122">TRANSPOSE(_xlfn._xlws.SORT(_xlfn._xlws.FILTER(obsDataLinks[observ_treat_ID],obsDataLinks[experiment_ID]=A122)))</f>
        <v>0</v>
      </c>
      <c r="C122">
        <v>0</v>
      </c>
    </row>
    <row r="123" spans="2:3" x14ac:dyDescent="0.35">
      <c r="B123" cm="1">
        <f t="array" ref="B123:C123">TRANSPOSE(_xlfn._xlws.SORT(_xlfn._xlws.FILTER(obsDataLinks[observ_treat_ID],obsDataLinks[experiment_ID]=A123)))</f>
        <v>0</v>
      </c>
      <c r="C123">
        <v>0</v>
      </c>
    </row>
    <row r="124" spans="2:3" x14ac:dyDescent="0.35">
      <c r="B124" cm="1">
        <f t="array" ref="B124:C124">TRANSPOSE(_xlfn._xlws.SORT(_xlfn._xlws.FILTER(obsDataLinks[observ_treat_ID],obsDataLinks[experiment_ID]=A124)))</f>
        <v>0</v>
      </c>
      <c r="C124">
        <v>0</v>
      </c>
    </row>
    <row r="125" spans="2:3" x14ac:dyDescent="0.35">
      <c r="B125" cm="1">
        <f t="array" ref="B125:C125">TRANSPOSE(_xlfn._xlws.SORT(_xlfn._xlws.FILTER(obsDataLinks[observ_treat_ID],obsDataLinks[experiment_ID]=A125)))</f>
        <v>0</v>
      </c>
      <c r="C125">
        <v>0</v>
      </c>
    </row>
    <row r="126" spans="2:3" x14ac:dyDescent="0.35">
      <c r="B126" cm="1">
        <f t="array" ref="B126:C126">TRANSPOSE(_xlfn._xlws.SORT(_xlfn._xlws.FILTER(obsDataLinks[observ_treat_ID],obsDataLinks[experiment_ID]=A126)))</f>
        <v>0</v>
      </c>
      <c r="C126">
        <v>0</v>
      </c>
    </row>
    <row r="127" spans="2:3" x14ac:dyDescent="0.35">
      <c r="B127" cm="1">
        <f t="array" ref="B127:C127">TRANSPOSE(_xlfn._xlws.SORT(_xlfn._xlws.FILTER(obsDataLinks[observ_treat_ID],obsDataLinks[experiment_ID]=A127)))</f>
        <v>0</v>
      </c>
      <c r="C127">
        <v>0</v>
      </c>
    </row>
    <row r="128" spans="2:3" x14ac:dyDescent="0.35">
      <c r="B128" cm="1">
        <f t="array" ref="B128:C128">TRANSPOSE(_xlfn._xlws.SORT(_xlfn._xlws.FILTER(obsDataLinks[observ_treat_ID],obsDataLinks[experiment_ID]=A128)))</f>
        <v>0</v>
      </c>
      <c r="C128">
        <v>0</v>
      </c>
    </row>
    <row r="129" spans="2:3" x14ac:dyDescent="0.35">
      <c r="B129" cm="1">
        <f t="array" ref="B129:C129">TRANSPOSE(_xlfn._xlws.SORT(_xlfn._xlws.FILTER(obsDataLinks[observ_treat_ID],obsDataLinks[experiment_ID]=A129)))</f>
        <v>0</v>
      </c>
      <c r="C129">
        <v>0</v>
      </c>
    </row>
    <row r="130" spans="2:3" x14ac:dyDescent="0.35">
      <c r="B130" cm="1">
        <f t="array" ref="B130:C130">TRANSPOSE(_xlfn._xlws.SORT(_xlfn._xlws.FILTER(obsDataLinks[observ_treat_ID],obsDataLinks[experiment_ID]=A130)))</f>
        <v>0</v>
      </c>
      <c r="C130">
        <v>0</v>
      </c>
    </row>
    <row r="131" spans="2:3" x14ac:dyDescent="0.35">
      <c r="B131" cm="1">
        <f t="array" ref="B131:C131">TRANSPOSE(_xlfn._xlws.SORT(_xlfn._xlws.FILTER(obsDataLinks[observ_treat_ID],obsDataLinks[experiment_ID]=A131)))</f>
        <v>0</v>
      </c>
      <c r="C131">
        <v>0</v>
      </c>
    </row>
    <row r="132" spans="2:3" x14ac:dyDescent="0.35">
      <c r="B132" cm="1">
        <f t="array" ref="B132:C132">TRANSPOSE(_xlfn._xlws.SORT(_xlfn._xlws.FILTER(obsDataLinks[observ_treat_ID],obsDataLinks[experiment_ID]=A132)))</f>
        <v>0</v>
      </c>
      <c r="C132">
        <v>0</v>
      </c>
    </row>
    <row r="133" spans="2:3" x14ac:dyDescent="0.35">
      <c r="B133" cm="1">
        <f t="array" ref="B133:C133">TRANSPOSE(_xlfn._xlws.SORT(_xlfn._xlws.FILTER(obsDataLinks[observ_treat_ID],obsDataLinks[experiment_ID]=A133)))</f>
        <v>0</v>
      </c>
      <c r="C133">
        <v>0</v>
      </c>
    </row>
    <row r="134" spans="2:3" x14ac:dyDescent="0.35">
      <c r="B134" cm="1">
        <f t="array" ref="B134:C134">TRANSPOSE(_xlfn._xlws.SORT(_xlfn._xlws.FILTER(obsDataLinks[observ_treat_ID],obsDataLinks[experiment_ID]=A134)))</f>
        <v>0</v>
      </c>
      <c r="C134">
        <v>0</v>
      </c>
    </row>
    <row r="135" spans="2:3" x14ac:dyDescent="0.35">
      <c r="B135" cm="1">
        <f t="array" ref="B135:C135">TRANSPOSE(_xlfn._xlws.SORT(_xlfn._xlws.FILTER(obsDataLinks[observ_treat_ID],obsDataLinks[experiment_ID]=A135)))</f>
        <v>0</v>
      </c>
      <c r="C135">
        <v>0</v>
      </c>
    </row>
    <row r="136" spans="2:3" x14ac:dyDescent="0.35">
      <c r="B136" cm="1">
        <f t="array" ref="B136:C136">TRANSPOSE(_xlfn._xlws.SORT(_xlfn._xlws.FILTER(obsDataLinks[observ_treat_ID],obsDataLinks[experiment_ID]=A136)))</f>
        <v>0</v>
      </c>
      <c r="C136">
        <v>0</v>
      </c>
    </row>
    <row r="137" spans="2:3" x14ac:dyDescent="0.35">
      <c r="B137" cm="1">
        <f t="array" ref="B137:C137">TRANSPOSE(_xlfn._xlws.SORT(_xlfn._xlws.FILTER(obsDataLinks[observ_treat_ID],obsDataLinks[experiment_ID]=A137)))</f>
        <v>0</v>
      </c>
      <c r="C137">
        <v>0</v>
      </c>
    </row>
    <row r="138" spans="2:3" x14ac:dyDescent="0.35">
      <c r="B138" cm="1">
        <f t="array" ref="B138:C138">TRANSPOSE(_xlfn._xlws.SORT(_xlfn._xlws.FILTER(obsDataLinks[observ_treat_ID],obsDataLinks[experiment_ID]=A138)))</f>
        <v>0</v>
      </c>
      <c r="C138">
        <v>0</v>
      </c>
    </row>
    <row r="139" spans="2:3" x14ac:dyDescent="0.35">
      <c r="B139" cm="1">
        <f t="array" ref="B139:C139">TRANSPOSE(_xlfn._xlws.SORT(_xlfn._xlws.FILTER(obsDataLinks[observ_treat_ID],obsDataLinks[experiment_ID]=A139)))</f>
        <v>0</v>
      </c>
      <c r="C139">
        <v>0</v>
      </c>
    </row>
    <row r="140" spans="2:3" x14ac:dyDescent="0.35">
      <c r="B140" cm="1">
        <f t="array" ref="B140:C140">TRANSPOSE(_xlfn._xlws.SORT(_xlfn._xlws.FILTER(obsDataLinks[observ_treat_ID],obsDataLinks[experiment_ID]=A140)))</f>
        <v>0</v>
      </c>
      <c r="C140">
        <v>0</v>
      </c>
    </row>
    <row r="141" spans="2:3" x14ac:dyDescent="0.35">
      <c r="B141" cm="1">
        <f t="array" ref="B141:C141">TRANSPOSE(_xlfn._xlws.SORT(_xlfn._xlws.FILTER(obsDataLinks[observ_treat_ID],obsDataLinks[experiment_ID]=A141)))</f>
        <v>0</v>
      </c>
      <c r="C141">
        <v>0</v>
      </c>
    </row>
    <row r="142" spans="2:3" x14ac:dyDescent="0.35">
      <c r="B142" cm="1">
        <f t="array" ref="B142:C142">TRANSPOSE(_xlfn._xlws.SORT(_xlfn._xlws.FILTER(obsDataLinks[observ_treat_ID],obsDataLinks[experiment_ID]=A142)))</f>
        <v>0</v>
      </c>
      <c r="C142">
        <v>0</v>
      </c>
    </row>
    <row r="143" spans="2:3" x14ac:dyDescent="0.35">
      <c r="B143" cm="1">
        <f t="array" ref="B143:C143">TRANSPOSE(_xlfn._xlws.SORT(_xlfn._xlws.FILTER(obsDataLinks[observ_treat_ID],obsDataLinks[experiment_ID]=A143)))</f>
        <v>0</v>
      </c>
      <c r="C143">
        <v>0</v>
      </c>
    </row>
    <row r="144" spans="2:3" x14ac:dyDescent="0.35">
      <c r="B144" cm="1">
        <f t="array" ref="B144:C144">TRANSPOSE(_xlfn._xlws.SORT(_xlfn._xlws.FILTER(obsDataLinks[observ_treat_ID],obsDataLinks[experiment_ID]=A144)))</f>
        <v>0</v>
      </c>
      <c r="C144">
        <v>0</v>
      </c>
    </row>
    <row r="145" spans="2:3" x14ac:dyDescent="0.35">
      <c r="B145" cm="1">
        <f t="array" ref="B145:C145">TRANSPOSE(_xlfn._xlws.SORT(_xlfn._xlws.FILTER(obsDataLinks[observ_treat_ID],obsDataLinks[experiment_ID]=A145)))</f>
        <v>0</v>
      </c>
      <c r="C145">
        <v>0</v>
      </c>
    </row>
    <row r="146" spans="2:3" x14ac:dyDescent="0.35">
      <c r="B146" cm="1">
        <f t="array" ref="B146:C146">TRANSPOSE(_xlfn._xlws.SORT(_xlfn._xlws.FILTER(obsDataLinks[observ_treat_ID],obsDataLinks[experiment_ID]=A146)))</f>
        <v>0</v>
      </c>
      <c r="C146">
        <v>0</v>
      </c>
    </row>
    <row r="147" spans="2:3" x14ac:dyDescent="0.35">
      <c r="B147" cm="1">
        <f t="array" ref="B147:C147">TRANSPOSE(_xlfn._xlws.SORT(_xlfn._xlws.FILTER(obsDataLinks[observ_treat_ID],obsDataLinks[experiment_ID]=A147)))</f>
        <v>0</v>
      </c>
      <c r="C147">
        <v>0</v>
      </c>
    </row>
    <row r="148" spans="2:3" x14ac:dyDescent="0.35">
      <c r="B148" cm="1">
        <f t="array" ref="B148:C148">TRANSPOSE(_xlfn._xlws.SORT(_xlfn._xlws.FILTER(obsDataLinks[observ_treat_ID],obsDataLinks[experiment_ID]=A148)))</f>
        <v>0</v>
      </c>
      <c r="C148">
        <v>0</v>
      </c>
    </row>
    <row r="149" spans="2:3" x14ac:dyDescent="0.35">
      <c r="B149" cm="1">
        <f t="array" ref="B149:C149">TRANSPOSE(_xlfn._xlws.SORT(_xlfn._xlws.FILTER(obsDataLinks[observ_treat_ID],obsDataLinks[experiment_ID]=A149)))</f>
        <v>0</v>
      </c>
      <c r="C149">
        <v>0</v>
      </c>
    </row>
    <row r="150" spans="2:3" x14ac:dyDescent="0.35">
      <c r="B150" cm="1">
        <f t="array" ref="B150:C150">TRANSPOSE(_xlfn._xlws.SORT(_xlfn._xlws.FILTER(obsDataLinks[observ_treat_ID],obsDataLinks[experiment_ID]=A150)))</f>
        <v>0</v>
      </c>
      <c r="C150">
        <v>0</v>
      </c>
    </row>
    <row r="151" spans="2:3" x14ac:dyDescent="0.35">
      <c r="B151" cm="1">
        <f t="array" ref="B151:C151">TRANSPOSE(_xlfn._xlws.SORT(_xlfn._xlws.FILTER(obsDataLinks[observ_treat_ID],obsDataLinks[experiment_ID]=A151)))</f>
        <v>0</v>
      </c>
      <c r="C151">
        <v>0</v>
      </c>
    </row>
    <row r="152" spans="2:3" x14ac:dyDescent="0.35">
      <c r="B152" cm="1">
        <f t="array" ref="B152:C152">TRANSPOSE(_xlfn._xlws.SORT(_xlfn._xlws.FILTER(obsDataLinks[observ_treat_ID],obsDataLinks[experiment_ID]=A152)))</f>
        <v>0</v>
      </c>
      <c r="C152">
        <v>0</v>
      </c>
    </row>
    <row r="153" spans="2:3" x14ac:dyDescent="0.35">
      <c r="B153" cm="1">
        <f t="array" ref="B153:C153">TRANSPOSE(_xlfn._xlws.SORT(_xlfn._xlws.FILTER(obsDataLinks[observ_treat_ID],obsDataLinks[experiment_ID]=A153)))</f>
        <v>0</v>
      </c>
      <c r="C153">
        <v>0</v>
      </c>
    </row>
    <row r="154" spans="2:3" x14ac:dyDescent="0.35">
      <c r="B154" cm="1">
        <f t="array" ref="B154:C154">TRANSPOSE(_xlfn._xlws.SORT(_xlfn._xlws.FILTER(obsDataLinks[observ_treat_ID],obsDataLinks[experiment_ID]=A154)))</f>
        <v>0</v>
      </c>
      <c r="C154">
        <v>0</v>
      </c>
    </row>
    <row r="155" spans="2:3" x14ac:dyDescent="0.35">
      <c r="B155" cm="1">
        <f t="array" ref="B155:C155">TRANSPOSE(_xlfn._xlws.SORT(_xlfn._xlws.FILTER(obsDataLinks[observ_treat_ID],obsDataLinks[experiment_ID]=A155)))</f>
        <v>0</v>
      </c>
      <c r="C155">
        <v>0</v>
      </c>
    </row>
    <row r="156" spans="2:3" x14ac:dyDescent="0.35">
      <c r="B156" cm="1">
        <f t="array" ref="B156:C156">TRANSPOSE(_xlfn._xlws.SORT(_xlfn._xlws.FILTER(obsDataLinks[observ_treat_ID],obsDataLinks[experiment_ID]=A156)))</f>
        <v>0</v>
      </c>
      <c r="C156">
        <v>0</v>
      </c>
    </row>
    <row r="157" spans="2:3" x14ac:dyDescent="0.35">
      <c r="B157" cm="1">
        <f t="array" ref="B157:C157">TRANSPOSE(_xlfn._xlws.SORT(_xlfn._xlws.FILTER(obsDataLinks[observ_treat_ID],obsDataLinks[experiment_ID]=A157)))</f>
        <v>0</v>
      </c>
      <c r="C157">
        <v>0</v>
      </c>
    </row>
    <row r="158" spans="2:3" x14ac:dyDescent="0.35">
      <c r="B158" cm="1">
        <f t="array" ref="B158:C158">TRANSPOSE(_xlfn._xlws.SORT(_xlfn._xlws.FILTER(obsDataLinks[observ_treat_ID],obsDataLinks[experiment_ID]=A158)))</f>
        <v>0</v>
      </c>
      <c r="C158">
        <v>0</v>
      </c>
    </row>
    <row r="159" spans="2:3" x14ac:dyDescent="0.35">
      <c r="B159" cm="1">
        <f t="array" ref="B159:C159">TRANSPOSE(_xlfn._xlws.SORT(_xlfn._xlws.FILTER(obsDataLinks[observ_treat_ID],obsDataLinks[experiment_ID]=A159)))</f>
        <v>0</v>
      </c>
      <c r="C159">
        <v>0</v>
      </c>
    </row>
    <row r="160" spans="2:3" x14ac:dyDescent="0.35">
      <c r="B160" cm="1">
        <f t="array" ref="B160:C160">TRANSPOSE(_xlfn._xlws.SORT(_xlfn._xlws.FILTER(obsDataLinks[observ_treat_ID],obsDataLinks[experiment_ID]=A160)))</f>
        <v>0</v>
      </c>
      <c r="C160">
        <v>0</v>
      </c>
    </row>
    <row r="161" spans="2:3" x14ac:dyDescent="0.35">
      <c r="B161" cm="1">
        <f t="array" ref="B161:C161">TRANSPOSE(_xlfn._xlws.SORT(_xlfn._xlws.FILTER(obsDataLinks[observ_treat_ID],obsDataLinks[experiment_ID]=A161)))</f>
        <v>0</v>
      </c>
      <c r="C161">
        <v>0</v>
      </c>
    </row>
    <row r="162" spans="2:3" x14ac:dyDescent="0.35">
      <c r="B162" cm="1">
        <f t="array" ref="B162:C162">TRANSPOSE(_xlfn._xlws.SORT(_xlfn._xlws.FILTER(obsDataLinks[observ_treat_ID],obsDataLinks[experiment_ID]=A162)))</f>
        <v>0</v>
      </c>
      <c r="C162">
        <v>0</v>
      </c>
    </row>
    <row r="163" spans="2:3" x14ac:dyDescent="0.35">
      <c r="B163" cm="1">
        <f t="array" ref="B163:C163">TRANSPOSE(_xlfn._xlws.SORT(_xlfn._xlws.FILTER(obsDataLinks[observ_treat_ID],obsDataLinks[experiment_ID]=A163)))</f>
        <v>0</v>
      </c>
      <c r="C163">
        <v>0</v>
      </c>
    </row>
    <row r="164" spans="2:3" x14ac:dyDescent="0.35">
      <c r="B164" cm="1">
        <f t="array" ref="B164:C164">TRANSPOSE(_xlfn._xlws.SORT(_xlfn._xlws.FILTER(obsDataLinks[observ_treat_ID],obsDataLinks[experiment_ID]=A164)))</f>
        <v>0</v>
      </c>
      <c r="C164">
        <v>0</v>
      </c>
    </row>
    <row r="165" spans="2:3" x14ac:dyDescent="0.35">
      <c r="B165" cm="1">
        <f t="array" ref="B165:C165">TRANSPOSE(_xlfn._xlws.SORT(_xlfn._xlws.FILTER(obsDataLinks[observ_treat_ID],obsDataLinks[experiment_ID]=A165)))</f>
        <v>0</v>
      </c>
      <c r="C165">
        <v>0</v>
      </c>
    </row>
    <row r="166" spans="2:3" x14ac:dyDescent="0.35">
      <c r="B166" cm="1">
        <f t="array" ref="B166:C166">TRANSPOSE(_xlfn._xlws.SORT(_xlfn._xlws.FILTER(obsDataLinks[observ_treat_ID],obsDataLinks[experiment_ID]=A166)))</f>
        <v>0</v>
      </c>
      <c r="C166">
        <v>0</v>
      </c>
    </row>
    <row r="167" spans="2:3" x14ac:dyDescent="0.35">
      <c r="B167" cm="1">
        <f t="array" ref="B167:C167">TRANSPOSE(_xlfn._xlws.SORT(_xlfn._xlws.FILTER(obsDataLinks[observ_treat_ID],obsDataLinks[experiment_ID]=A167)))</f>
        <v>0</v>
      </c>
      <c r="C167">
        <v>0</v>
      </c>
    </row>
    <row r="168" spans="2:3" x14ac:dyDescent="0.35">
      <c r="B168" cm="1">
        <f t="array" ref="B168:C168">TRANSPOSE(_xlfn._xlws.SORT(_xlfn._xlws.FILTER(obsDataLinks[observ_treat_ID],obsDataLinks[experiment_ID]=A168)))</f>
        <v>0</v>
      </c>
      <c r="C168">
        <v>0</v>
      </c>
    </row>
    <row r="169" spans="2:3" x14ac:dyDescent="0.35">
      <c r="B169" cm="1">
        <f t="array" ref="B169:C169">TRANSPOSE(_xlfn._xlws.SORT(_xlfn._xlws.FILTER(obsDataLinks[observ_treat_ID],obsDataLinks[experiment_ID]=A169)))</f>
        <v>0</v>
      </c>
      <c r="C169">
        <v>0</v>
      </c>
    </row>
    <row r="170" spans="2:3" x14ac:dyDescent="0.35">
      <c r="B170" cm="1">
        <f t="array" ref="B170:C170">TRANSPOSE(_xlfn._xlws.SORT(_xlfn._xlws.FILTER(obsDataLinks[observ_treat_ID],obsDataLinks[experiment_ID]=A170)))</f>
        <v>0</v>
      </c>
      <c r="C170">
        <v>0</v>
      </c>
    </row>
    <row r="171" spans="2:3" x14ac:dyDescent="0.35">
      <c r="B171" cm="1">
        <f t="array" ref="B171:C171">TRANSPOSE(_xlfn._xlws.SORT(_xlfn._xlws.FILTER(obsDataLinks[observ_treat_ID],obsDataLinks[experiment_ID]=A171)))</f>
        <v>0</v>
      </c>
      <c r="C171">
        <v>0</v>
      </c>
    </row>
    <row r="172" spans="2:3" x14ac:dyDescent="0.35">
      <c r="B172" cm="1">
        <f t="array" ref="B172:C172">TRANSPOSE(_xlfn._xlws.SORT(_xlfn._xlws.FILTER(obsDataLinks[observ_treat_ID],obsDataLinks[experiment_ID]=A172)))</f>
        <v>0</v>
      </c>
      <c r="C172">
        <v>0</v>
      </c>
    </row>
    <row r="173" spans="2:3" x14ac:dyDescent="0.35">
      <c r="B173" cm="1">
        <f t="array" ref="B173:C173">TRANSPOSE(_xlfn._xlws.SORT(_xlfn._xlws.FILTER(obsDataLinks[observ_treat_ID],obsDataLinks[experiment_ID]=A173)))</f>
        <v>0</v>
      </c>
      <c r="C173">
        <v>0</v>
      </c>
    </row>
    <row r="174" spans="2:3" x14ac:dyDescent="0.35">
      <c r="B174" cm="1">
        <f t="array" ref="B174:C174">TRANSPOSE(_xlfn._xlws.SORT(_xlfn._xlws.FILTER(obsDataLinks[observ_treat_ID],obsDataLinks[experiment_ID]=A174)))</f>
        <v>0</v>
      </c>
      <c r="C174">
        <v>0</v>
      </c>
    </row>
    <row r="175" spans="2:3" x14ac:dyDescent="0.35">
      <c r="B175" cm="1">
        <f t="array" ref="B175:C175">TRANSPOSE(_xlfn._xlws.SORT(_xlfn._xlws.FILTER(obsDataLinks[observ_treat_ID],obsDataLinks[experiment_ID]=A175)))</f>
        <v>0</v>
      </c>
      <c r="C175">
        <v>0</v>
      </c>
    </row>
    <row r="176" spans="2:3" x14ac:dyDescent="0.35">
      <c r="B176" cm="1">
        <f t="array" ref="B176:C176">TRANSPOSE(_xlfn._xlws.SORT(_xlfn._xlws.FILTER(obsDataLinks[observ_treat_ID],obsDataLinks[experiment_ID]=A176)))</f>
        <v>0</v>
      </c>
      <c r="C176">
        <v>0</v>
      </c>
    </row>
    <row r="177" spans="2:3" x14ac:dyDescent="0.35">
      <c r="B177" cm="1">
        <f t="array" ref="B177:C177">TRANSPOSE(_xlfn._xlws.SORT(_xlfn._xlws.FILTER(obsDataLinks[observ_treat_ID],obsDataLinks[experiment_ID]=A177)))</f>
        <v>0</v>
      </c>
      <c r="C177">
        <v>0</v>
      </c>
    </row>
    <row r="178" spans="2:3" x14ac:dyDescent="0.35">
      <c r="B178" cm="1">
        <f t="array" ref="B178:C178">TRANSPOSE(_xlfn._xlws.SORT(_xlfn._xlws.FILTER(obsDataLinks[observ_treat_ID],obsDataLinks[experiment_ID]=A178)))</f>
        <v>0</v>
      </c>
      <c r="C178">
        <v>0</v>
      </c>
    </row>
    <row r="179" spans="2:3" x14ac:dyDescent="0.35">
      <c r="B179" cm="1">
        <f t="array" ref="B179:C179">TRANSPOSE(_xlfn._xlws.SORT(_xlfn._xlws.FILTER(obsDataLinks[observ_treat_ID],obsDataLinks[experiment_ID]=A179)))</f>
        <v>0</v>
      </c>
      <c r="C179">
        <v>0</v>
      </c>
    </row>
    <row r="180" spans="2:3" x14ac:dyDescent="0.35">
      <c r="B180" cm="1">
        <f t="array" ref="B180:C180">TRANSPOSE(_xlfn._xlws.SORT(_xlfn._xlws.FILTER(obsDataLinks[observ_treat_ID],obsDataLinks[experiment_ID]=A180)))</f>
        <v>0</v>
      </c>
      <c r="C180">
        <v>0</v>
      </c>
    </row>
    <row r="181" spans="2:3" x14ac:dyDescent="0.35">
      <c r="B181" cm="1">
        <f t="array" ref="B181:C181">TRANSPOSE(_xlfn._xlws.SORT(_xlfn._xlws.FILTER(obsDataLinks[observ_treat_ID],obsDataLinks[experiment_ID]=A181)))</f>
        <v>0</v>
      </c>
      <c r="C181">
        <v>0</v>
      </c>
    </row>
    <row r="182" spans="2:3" x14ac:dyDescent="0.35">
      <c r="B182" cm="1">
        <f t="array" ref="B182:C182">TRANSPOSE(_xlfn._xlws.SORT(_xlfn._xlws.FILTER(obsDataLinks[observ_treat_ID],obsDataLinks[experiment_ID]=A182)))</f>
        <v>0</v>
      </c>
      <c r="C182">
        <v>0</v>
      </c>
    </row>
    <row r="183" spans="2:3" x14ac:dyDescent="0.35">
      <c r="B183" cm="1">
        <f t="array" ref="B183:C183">TRANSPOSE(_xlfn._xlws.SORT(_xlfn._xlws.FILTER(obsDataLinks[observ_treat_ID],obsDataLinks[experiment_ID]=A183)))</f>
        <v>0</v>
      </c>
      <c r="C183">
        <v>0</v>
      </c>
    </row>
    <row r="184" spans="2:3" x14ac:dyDescent="0.35">
      <c r="B184" cm="1">
        <f t="array" ref="B184:C184">TRANSPOSE(_xlfn._xlws.SORT(_xlfn._xlws.FILTER(obsDataLinks[observ_treat_ID],obsDataLinks[experiment_ID]=A184)))</f>
        <v>0</v>
      </c>
      <c r="C184">
        <v>0</v>
      </c>
    </row>
    <row r="185" spans="2:3" x14ac:dyDescent="0.35">
      <c r="B185" cm="1">
        <f t="array" ref="B185:C185">TRANSPOSE(_xlfn._xlws.SORT(_xlfn._xlws.FILTER(obsDataLinks[observ_treat_ID],obsDataLinks[experiment_ID]=A185)))</f>
        <v>0</v>
      </c>
      <c r="C185">
        <v>0</v>
      </c>
    </row>
    <row r="186" spans="2:3" x14ac:dyDescent="0.35">
      <c r="B186" cm="1">
        <f t="array" ref="B186:C186">TRANSPOSE(_xlfn._xlws.SORT(_xlfn._xlws.FILTER(obsDataLinks[observ_treat_ID],obsDataLinks[experiment_ID]=A186)))</f>
        <v>0</v>
      </c>
      <c r="C186">
        <v>0</v>
      </c>
    </row>
    <row r="187" spans="2:3" x14ac:dyDescent="0.35">
      <c r="B187" cm="1">
        <f t="array" ref="B187:C187">TRANSPOSE(_xlfn._xlws.SORT(_xlfn._xlws.FILTER(obsDataLinks[observ_treat_ID],obsDataLinks[experiment_ID]=A187)))</f>
        <v>0</v>
      </c>
      <c r="C187">
        <v>0</v>
      </c>
    </row>
    <row r="188" spans="2:3" x14ac:dyDescent="0.35">
      <c r="B188" cm="1">
        <f t="array" ref="B188:C188">TRANSPOSE(_xlfn._xlws.SORT(_xlfn._xlws.FILTER(obsDataLinks[observ_treat_ID],obsDataLinks[experiment_ID]=A188)))</f>
        <v>0</v>
      </c>
      <c r="C188">
        <v>0</v>
      </c>
    </row>
    <row r="189" spans="2:3" x14ac:dyDescent="0.35">
      <c r="B189" cm="1">
        <f t="array" ref="B189:C189">TRANSPOSE(_xlfn._xlws.SORT(_xlfn._xlws.FILTER(obsDataLinks[observ_treat_ID],obsDataLinks[experiment_ID]=A189)))</f>
        <v>0</v>
      </c>
      <c r="C189">
        <v>0</v>
      </c>
    </row>
    <row r="190" spans="2:3" x14ac:dyDescent="0.35">
      <c r="B190" cm="1">
        <f t="array" ref="B190:C190">TRANSPOSE(_xlfn._xlws.SORT(_xlfn._xlws.FILTER(obsDataLinks[observ_treat_ID],obsDataLinks[experiment_ID]=A190)))</f>
        <v>0</v>
      </c>
      <c r="C190">
        <v>0</v>
      </c>
    </row>
    <row r="191" spans="2:3" x14ac:dyDescent="0.35">
      <c r="B191" cm="1">
        <f t="array" ref="B191:C191">TRANSPOSE(_xlfn._xlws.SORT(_xlfn._xlws.FILTER(obsDataLinks[observ_treat_ID],obsDataLinks[experiment_ID]=A191)))</f>
        <v>0</v>
      </c>
      <c r="C191">
        <v>0</v>
      </c>
    </row>
    <row r="192" spans="2:3" x14ac:dyDescent="0.35">
      <c r="B192" cm="1">
        <f t="array" ref="B192:C192">TRANSPOSE(_xlfn._xlws.SORT(_xlfn._xlws.FILTER(obsDataLinks[observ_treat_ID],obsDataLinks[experiment_ID]=A192)))</f>
        <v>0</v>
      </c>
      <c r="C192">
        <v>0</v>
      </c>
    </row>
    <row r="193" spans="2:3" x14ac:dyDescent="0.35">
      <c r="B193" cm="1">
        <f t="array" ref="B193:C193">TRANSPOSE(_xlfn._xlws.SORT(_xlfn._xlws.FILTER(obsDataLinks[observ_treat_ID],obsDataLinks[experiment_ID]=A193)))</f>
        <v>0</v>
      </c>
      <c r="C193">
        <v>0</v>
      </c>
    </row>
    <row r="194" spans="2:3" x14ac:dyDescent="0.35">
      <c r="B194" cm="1">
        <f t="array" ref="B194:C194">TRANSPOSE(_xlfn._xlws.SORT(_xlfn._xlws.FILTER(obsDataLinks[observ_treat_ID],obsDataLinks[experiment_ID]=A194)))</f>
        <v>0</v>
      </c>
      <c r="C194">
        <v>0</v>
      </c>
    </row>
    <row r="195" spans="2:3" x14ac:dyDescent="0.35">
      <c r="B195" cm="1">
        <f t="array" ref="B195:C195">TRANSPOSE(_xlfn._xlws.SORT(_xlfn._xlws.FILTER(obsDataLinks[observ_treat_ID],obsDataLinks[experiment_ID]=A195)))</f>
        <v>0</v>
      </c>
      <c r="C195">
        <v>0</v>
      </c>
    </row>
    <row r="196" spans="2:3" x14ac:dyDescent="0.35">
      <c r="B196" cm="1">
        <f t="array" ref="B196:C196">TRANSPOSE(_xlfn._xlws.SORT(_xlfn._xlws.FILTER(obsDataLinks[observ_treat_ID],obsDataLinks[experiment_ID]=A196)))</f>
        <v>0</v>
      </c>
      <c r="C196">
        <v>0</v>
      </c>
    </row>
    <row r="197" spans="2:3" x14ac:dyDescent="0.35">
      <c r="B197" cm="1">
        <f t="array" ref="B197:C197">TRANSPOSE(_xlfn._xlws.SORT(_xlfn._xlws.FILTER(obsDataLinks[observ_treat_ID],obsDataLinks[experiment_ID]=A197)))</f>
        <v>0</v>
      </c>
      <c r="C197">
        <v>0</v>
      </c>
    </row>
    <row r="198" spans="2:3" x14ac:dyDescent="0.35">
      <c r="B198" cm="1">
        <f t="array" ref="B198:C198">TRANSPOSE(_xlfn._xlws.SORT(_xlfn._xlws.FILTER(obsDataLinks[observ_treat_ID],obsDataLinks[experiment_ID]=A198)))</f>
        <v>0</v>
      </c>
      <c r="C198">
        <v>0</v>
      </c>
    </row>
    <row r="199" spans="2:3" x14ac:dyDescent="0.35">
      <c r="B199" cm="1">
        <f t="array" ref="B199:C199">TRANSPOSE(_xlfn._xlws.SORT(_xlfn._xlws.FILTER(obsDataLinks[observ_treat_ID],obsDataLinks[experiment_ID]=A199)))</f>
        <v>0</v>
      </c>
      <c r="C199">
        <v>0</v>
      </c>
    </row>
    <row r="200" spans="2:3" x14ac:dyDescent="0.35">
      <c r="B200" cm="1">
        <f t="array" ref="B200:C200">TRANSPOSE(_xlfn._xlws.SORT(_xlfn._xlws.FILTER(obsDataLinks[observ_treat_ID],obsDataLinks[experiment_ID]=A200)))</f>
        <v>0</v>
      </c>
      <c r="C200">
        <v>0</v>
      </c>
    </row>
    <row r="201" spans="2:3" x14ac:dyDescent="0.35">
      <c r="B201" cm="1">
        <f t="array" ref="B201:C201">TRANSPOSE(_xlfn._xlws.SORT(_xlfn._xlws.FILTER(obsDataLinks[observ_treat_ID],obsDataLinks[experiment_ID]=A201)))</f>
        <v>0</v>
      </c>
      <c r="C201">
        <v>0</v>
      </c>
    </row>
    <row r="202" spans="2:3" x14ac:dyDescent="0.35">
      <c r="B202" cm="1">
        <f t="array" ref="B202:C202">TRANSPOSE(_xlfn._xlws.SORT(_xlfn._xlws.FILTER(obsDataLinks[observ_treat_ID],obsDataLinks[experiment_ID]=A202)))</f>
        <v>0</v>
      </c>
      <c r="C202">
        <v>0</v>
      </c>
    </row>
    <row r="203" spans="2:3" x14ac:dyDescent="0.35">
      <c r="B203" cm="1">
        <f t="array" ref="B203:C203">TRANSPOSE(_xlfn._xlws.SORT(_xlfn._xlws.FILTER(obsDataLinks[observ_treat_ID],obsDataLinks[experiment_ID]=A203)))</f>
        <v>0</v>
      </c>
      <c r="C203">
        <v>0</v>
      </c>
    </row>
    <row r="204" spans="2:3" x14ac:dyDescent="0.35">
      <c r="B204" cm="1">
        <f t="array" ref="B204:C204">TRANSPOSE(_xlfn._xlws.SORT(_xlfn._xlws.FILTER(obsDataLinks[observ_treat_ID],obsDataLinks[experiment_ID]=A204)))</f>
        <v>0</v>
      </c>
      <c r="C204">
        <v>0</v>
      </c>
    </row>
    <row r="205" spans="2:3" x14ac:dyDescent="0.35">
      <c r="B205" cm="1">
        <f t="array" ref="B205:C205">TRANSPOSE(_xlfn._xlws.SORT(_xlfn._xlws.FILTER(obsDataLinks[observ_treat_ID],obsDataLinks[experiment_ID]=A205)))</f>
        <v>0</v>
      </c>
      <c r="C205">
        <v>0</v>
      </c>
    </row>
    <row r="206" spans="2:3" x14ac:dyDescent="0.35">
      <c r="B206" cm="1">
        <f t="array" ref="B206:C206">TRANSPOSE(_xlfn._xlws.SORT(_xlfn._xlws.FILTER(obsDataLinks[observ_treat_ID],obsDataLinks[experiment_ID]=A206)))</f>
        <v>0</v>
      </c>
      <c r="C206">
        <v>0</v>
      </c>
    </row>
    <row r="207" spans="2:3" x14ac:dyDescent="0.35">
      <c r="B207" cm="1">
        <f t="array" ref="B207:C207">TRANSPOSE(_xlfn._xlws.SORT(_xlfn._xlws.FILTER(obsDataLinks[observ_treat_ID],obsDataLinks[experiment_ID]=A207)))</f>
        <v>0</v>
      </c>
      <c r="C207">
        <v>0</v>
      </c>
    </row>
    <row r="208" spans="2:3" x14ac:dyDescent="0.35">
      <c r="B208" cm="1">
        <f t="array" ref="B208:C208">TRANSPOSE(_xlfn._xlws.SORT(_xlfn._xlws.FILTER(obsDataLinks[observ_treat_ID],obsDataLinks[experiment_ID]=A208)))</f>
        <v>0</v>
      </c>
      <c r="C208">
        <v>0</v>
      </c>
    </row>
    <row r="209" spans="2:3" x14ac:dyDescent="0.35">
      <c r="B209" cm="1">
        <f t="array" ref="B209:C209">TRANSPOSE(_xlfn._xlws.SORT(_xlfn._xlws.FILTER(obsDataLinks[observ_treat_ID],obsDataLinks[experiment_ID]=A209)))</f>
        <v>0</v>
      </c>
      <c r="C209">
        <v>0</v>
      </c>
    </row>
    <row r="210" spans="2:3" x14ac:dyDescent="0.35">
      <c r="B210" cm="1">
        <f t="array" ref="B210:C210">TRANSPOSE(_xlfn._xlws.SORT(_xlfn._xlws.FILTER(obsDataLinks[observ_treat_ID],obsDataLinks[experiment_ID]=A210)))</f>
        <v>0</v>
      </c>
      <c r="C210">
        <v>0</v>
      </c>
    </row>
    <row r="211" spans="2:3" x14ac:dyDescent="0.35">
      <c r="B211" cm="1">
        <f t="array" ref="B211:C211">TRANSPOSE(_xlfn._xlws.SORT(_xlfn._xlws.FILTER(obsDataLinks[observ_treat_ID],obsDataLinks[experiment_ID]=A211)))</f>
        <v>0</v>
      </c>
      <c r="C211">
        <v>0</v>
      </c>
    </row>
    <row r="212" spans="2:3" x14ac:dyDescent="0.35">
      <c r="B212" cm="1">
        <f t="array" ref="B212:C212">TRANSPOSE(_xlfn._xlws.SORT(_xlfn._xlws.FILTER(obsDataLinks[observ_treat_ID],obsDataLinks[experiment_ID]=A212)))</f>
        <v>0</v>
      </c>
      <c r="C212">
        <v>0</v>
      </c>
    </row>
    <row r="213" spans="2:3" x14ac:dyDescent="0.35">
      <c r="B213" cm="1">
        <f t="array" ref="B213:C213">TRANSPOSE(_xlfn._xlws.SORT(_xlfn._xlws.FILTER(obsDataLinks[observ_treat_ID],obsDataLinks[experiment_ID]=A213)))</f>
        <v>0</v>
      </c>
      <c r="C213">
        <v>0</v>
      </c>
    </row>
    <row r="214" spans="2:3" x14ac:dyDescent="0.35">
      <c r="B214" cm="1">
        <f t="array" ref="B214:C214">TRANSPOSE(_xlfn._xlws.SORT(_xlfn._xlws.FILTER(obsDataLinks[observ_treat_ID],obsDataLinks[experiment_ID]=A214)))</f>
        <v>0</v>
      </c>
      <c r="C214">
        <v>0</v>
      </c>
    </row>
    <row r="215" spans="2:3" x14ac:dyDescent="0.35">
      <c r="B215" cm="1">
        <f t="array" ref="B215:C215">TRANSPOSE(_xlfn._xlws.SORT(_xlfn._xlws.FILTER(obsDataLinks[observ_treat_ID],obsDataLinks[experiment_ID]=A215)))</f>
        <v>0</v>
      </c>
      <c r="C215">
        <v>0</v>
      </c>
    </row>
    <row r="216" spans="2:3" x14ac:dyDescent="0.35">
      <c r="B216" cm="1">
        <f t="array" ref="B216:C216">TRANSPOSE(_xlfn._xlws.SORT(_xlfn._xlws.FILTER(obsDataLinks[observ_treat_ID],obsDataLinks[experiment_ID]=A216)))</f>
        <v>0</v>
      </c>
      <c r="C216">
        <v>0</v>
      </c>
    </row>
    <row r="217" spans="2:3" x14ac:dyDescent="0.35">
      <c r="B217" cm="1">
        <f t="array" ref="B217:C217">TRANSPOSE(_xlfn._xlws.SORT(_xlfn._xlws.FILTER(obsDataLinks[observ_treat_ID],obsDataLinks[experiment_ID]=A217)))</f>
        <v>0</v>
      </c>
      <c r="C217">
        <v>0</v>
      </c>
    </row>
    <row r="218" spans="2:3" x14ac:dyDescent="0.35">
      <c r="B218" cm="1">
        <f t="array" ref="B218:C218">TRANSPOSE(_xlfn._xlws.SORT(_xlfn._xlws.FILTER(obsDataLinks[observ_treat_ID],obsDataLinks[experiment_ID]=A218)))</f>
        <v>0</v>
      </c>
      <c r="C218">
        <v>0</v>
      </c>
    </row>
    <row r="219" spans="2:3" x14ac:dyDescent="0.35">
      <c r="B219" cm="1">
        <f t="array" ref="B219:C219">TRANSPOSE(_xlfn._xlws.SORT(_xlfn._xlws.FILTER(obsDataLinks[observ_treat_ID],obsDataLinks[experiment_ID]=A219)))</f>
        <v>0</v>
      </c>
      <c r="C219">
        <v>0</v>
      </c>
    </row>
    <row r="220" spans="2:3" x14ac:dyDescent="0.35">
      <c r="B220" cm="1">
        <f t="array" ref="B220:C220">TRANSPOSE(_xlfn._xlws.SORT(_xlfn._xlws.FILTER(obsDataLinks[observ_treat_ID],obsDataLinks[experiment_ID]=A220)))</f>
        <v>0</v>
      </c>
      <c r="C220">
        <v>0</v>
      </c>
    </row>
    <row r="221" spans="2:3" x14ac:dyDescent="0.35">
      <c r="B221" cm="1">
        <f t="array" ref="B221:C221">TRANSPOSE(_xlfn._xlws.SORT(_xlfn._xlws.FILTER(obsDataLinks[observ_treat_ID],obsDataLinks[experiment_ID]=A221)))</f>
        <v>0</v>
      </c>
      <c r="C221">
        <v>0</v>
      </c>
    </row>
    <row r="222" spans="2:3" x14ac:dyDescent="0.35">
      <c r="B222" cm="1">
        <f t="array" ref="B222:C222">TRANSPOSE(_xlfn._xlws.SORT(_xlfn._xlws.FILTER(obsDataLinks[observ_treat_ID],obsDataLinks[experiment_ID]=A222)))</f>
        <v>0</v>
      </c>
      <c r="C222">
        <v>0</v>
      </c>
    </row>
    <row r="223" spans="2:3" x14ac:dyDescent="0.35">
      <c r="B223" cm="1">
        <f t="array" ref="B223:C223">TRANSPOSE(_xlfn._xlws.SORT(_xlfn._xlws.FILTER(obsDataLinks[observ_treat_ID],obsDataLinks[experiment_ID]=A223)))</f>
        <v>0</v>
      </c>
      <c r="C223">
        <v>0</v>
      </c>
    </row>
    <row r="224" spans="2:3" x14ac:dyDescent="0.35">
      <c r="B224" cm="1">
        <f t="array" ref="B224:C224">TRANSPOSE(_xlfn._xlws.SORT(_xlfn._xlws.FILTER(obsDataLinks[observ_treat_ID],obsDataLinks[experiment_ID]=A224)))</f>
        <v>0</v>
      </c>
      <c r="C224">
        <v>0</v>
      </c>
    </row>
    <row r="225" spans="2:3" x14ac:dyDescent="0.35">
      <c r="B225" cm="1">
        <f t="array" ref="B225:C225">TRANSPOSE(_xlfn._xlws.SORT(_xlfn._xlws.FILTER(obsDataLinks[observ_treat_ID],obsDataLinks[experiment_ID]=A225)))</f>
        <v>0</v>
      </c>
      <c r="C225">
        <v>0</v>
      </c>
    </row>
    <row r="226" spans="2:3" x14ac:dyDescent="0.35">
      <c r="B226" cm="1">
        <f t="array" ref="B226:C226">TRANSPOSE(_xlfn._xlws.SORT(_xlfn._xlws.FILTER(obsDataLinks[observ_treat_ID],obsDataLinks[experiment_ID]=A226)))</f>
        <v>0</v>
      </c>
      <c r="C226">
        <v>0</v>
      </c>
    </row>
    <row r="227" spans="2:3" x14ac:dyDescent="0.35">
      <c r="B227" cm="1">
        <f t="array" ref="B227:C227">TRANSPOSE(_xlfn._xlws.SORT(_xlfn._xlws.FILTER(obsDataLinks[observ_treat_ID],obsDataLinks[experiment_ID]=A227)))</f>
        <v>0</v>
      </c>
      <c r="C227">
        <v>0</v>
      </c>
    </row>
    <row r="228" spans="2:3" x14ac:dyDescent="0.35">
      <c r="B228" cm="1">
        <f t="array" ref="B228:C228">TRANSPOSE(_xlfn._xlws.SORT(_xlfn._xlws.FILTER(obsDataLinks[observ_treat_ID],obsDataLinks[experiment_ID]=A228)))</f>
        <v>0</v>
      </c>
      <c r="C228">
        <v>0</v>
      </c>
    </row>
    <row r="229" spans="2:3" x14ac:dyDescent="0.35">
      <c r="B229" cm="1">
        <f t="array" ref="B229:C229">TRANSPOSE(_xlfn._xlws.SORT(_xlfn._xlws.FILTER(obsDataLinks[observ_treat_ID],obsDataLinks[experiment_ID]=A229)))</f>
        <v>0</v>
      </c>
      <c r="C229">
        <v>0</v>
      </c>
    </row>
    <row r="230" spans="2:3" x14ac:dyDescent="0.35">
      <c r="B230" cm="1">
        <f t="array" ref="B230:C230">TRANSPOSE(_xlfn._xlws.SORT(_xlfn._xlws.FILTER(obsDataLinks[observ_treat_ID],obsDataLinks[experiment_ID]=A230)))</f>
        <v>0</v>
      </c>
      <c r="C230">
        <v>0</v>
      </c>
    </row>
    <row r="231" spans="2:3" x14ac:dyDescent="0.35">
      <c r="B231" cm="1">
        <f t="array" ref="B231:C231">TRANSPOSE(_xlfn._xlws.SORT(_xlfn._xlws.FILTER(obsDataLinks[observ_treat_ID],obsDataLinks[experiment_ID]=A231)))</f>
        <v>0</v>
      </c>
      <c r="C231">
        <v>0</v>
      </c>
    </row>
    <row r="232" spans="2:3" x14ac:dyDescent="0.35">
      <c r="B232" cm="1">
        <f t="array" ref="B232:C232">TRANSPOSE(_xlfn._xlws.SORT(_xlfn._xlws.FILTER(obsDataLinks[observ_treat_ID],obsDataLinks[experiment_ID]=A232)))</f>
        <v>0</v>
      </c>
      <c r="C232">
        <v>0</v>
      </c>
    </row>
    <row r="233" spans="2:3" x14ac:dyDescent="0.35">
      <c r="B233" cm="1">
        <f t="array" ref="B233:C233">TRANSPOSE(_xlfn._xlws.SORT(_xlfn._xlws.FILTER(obsDataLinks[observ_treat_ID],obsDataLinks[experiment_ID]=A233)))</f>
        <v>0</v>
      </c>
      <c r="C233">
        <v>0</v>
      </c>
    </row>
    <row r="234" spans="2:3" x14ac:dyDescent="0.35">
      <c r="B234" cm="1">
        <f t="array" ref="B234:C234">TRANSPOSE(_xlfn._xlws.SORT(_xlfn._xlws.FILTER(obsDataLinks[observ_treat_ID],obsDataLinks[experiment_ID]=A234)))</f>
        <v>0</v>
      </c>
      <c r="C234">
        <v>0</v>
      </c>
    </row>
    <row r="235" spans="2:3" x14ac:dyDescent="0.35">
      <c r="B235" cm="1">
        <f t="array" ref="B235:C235">TRANSPOSE(_xlfn._xlws.SORT(_xlfn._xlws.FILTER(obsDataLinks[observ_treat_ID],obsDataLinks[experiment_ID]=A235)))</f>
        <v>0</v>
      </c>
      <c r="C235">
        <v>0</v>
      </c>
    </row>
    <row r="236" spans="2:3" x14ac:dyDescent="0.35">
      <c r="B236" cm="1">
        <f t="array" ref="B236:C236">TRANSPOSE(_xlfn._xlws.SORT(_xlfn._xlws.FILTER(obsDataLinks[observ_treat_ID],obsDataLinks[experiment_ID]=A236)))</f>
        <v>0</v>
      </c>
      <c r="C236">
        <v>0</v>
      </c>
    </row>
    <row r="237" spans="2:3" x14ac:dyDescent="0.35">
      <c r="B237" cm="1">
        <f t="array" ref="B237:C237">TRANSPOSE(_xlfn._xlws.SORT(_xlfn._xlws.FILTER(obsDataLinks[observ_treat_ID],obsDataLinks[experiment_ID]=A237)))</f>
        <v>0</v>
      </c>
      <c r="C237">
        <v>0</v>
      </c>
    </row>
    <row r="238" spans="2:3" x14ac:dyDescent="0.35">
      <c r="B238" cm="1">
        <f t="array" ref="B238:C238">TRANSPOSE(_xlfn._xlws.SORT(_xlfn._xlws.FILTER(obsDataLinks[observ_treat_ID],obsDataLinks[experiment_ID]=A238)))</f>
        <v>0</v>
      </c>
      <c r="C238">
        <v>0</v>
      </c>
    </row>
    <row r="239" spans="2:3" x14ac:dyDescent="0.35">
      <c r="B239" cm="1">
        <f t="array" ref="B239:C239">TRANSPOSE(_xlfn._xlws.SORT(_xlfn._xlws.FILTER(obsDataLinks[observ_treat_ID],obsDataLinks[experiment_ID]=A239)))</f>
        <v>0</v>
      </c>
      <c r="C239">
        <v>0</v>
      </c>
    </row>
    <row r="240" spans="2:3" x14ac:dyDescent="0.35">
      <c r="B240" cm="1">
        <f t="array" ref="B240:C240">TRANSPOSE(_xlfn._xlws.SORT(_xlfn._xlws.FILTER(obsDataLinks[observ_treat_ID],obsDataLinks[experiment_ID]=A240)))</f>
        <v>0</v>
      </c>
      <c r="C240">
        <v>0</v>
      </c>
    </row>
    <row r="241" spans="2:3" x14ac:dyDescent="0.35">
      <c r="B241" cm="1">
        <f t="array" ref="B241:C241">TRANSPOSE(_xlfn._xlws.SORT(_xlfn._xlws.FILTER(obsDataLinks[observ_treat_ID],obsDataLinks[experiment_ID]=A241)))</f>
        <v>0</v>
      </c>
      <c r="C241">
        <v>0</v>
      </c>
    </row>
    <row r="242" spans="2:3" x14ac:dyDescent="0.35">
      <c r="B242" cm="1">
        <f t="array" ref="B242:C242">TRANSPOSE(_xlfn._xlws.SORT(_xlfn._xlws.FILTER(obsDataLinks[observ_treat_ID],obsDataLinks[experiment_ID]=A242)))</f>
        <v>0</v>
      </c>
      <c r="C242">
        <v>0</v>
      </c>
    </row>
    <row r="243" spans="2:3" x14ac:dyDescent="0.35">
      <c r="B243" cm="1">
        <f t="array" ref="B243:C243">TRANSPOSE(_xlfn._xlws.SORT(_xlfn._xlws.FILTER(obsDataLinks[observ_treat_ID],obsDataLinks[experiment_ID]=A243)))</f>
        <v>0</v>
      </c>
      <c r="C243">
        <v>0</v>
      </c>
    </row>
    <row r="244" spans="2:3" x14ac:dyDescent="0.35">
      <c r="B244" cm="1">
        <f t="array" ref="B244:C244">TRANSPOSE(_xlfn._xlws.SORT(_xlfn._xlws.FILTER(obsDataLinks[observ_treat_ID],obsDataLinks[experiment_ID]=A244)))</f>
        <v>0</v>
      </c>
      <c r="C244">
        <v>0</v>
      </c>
    </row>
    <row r="245" spans="2:3" x14ac:dyDescent="0.35">
      <c r="B245" cm="1">
        <f t="array" ref="B245:C245">TRANSPOSE(_xlfn._xlws.SORT(_xlfn._xlws.FILTER(obsDataLinks[observ_treat_ID],obsDataLinks[experiment_ID]=A245)))</f>
        <v>0</v>
      </c>
      <c r="C245">
        <v>0</v>
      </c>
    </row>
    <row r="246" spans="2:3" x14ac:dyDescent="0.35">
      <c r="B246" cm="1">
        <f t="array" ref="B246:C246">TRANSPOSE(_xlfn._xlws.SORT(_xlfn._xlws.FILTER(obsDataLinks[observ_treat_ID],obsDataLinks[experiment_ID]=A246)))</f>
        <v>0</v>
      </c>
      <c r="C246">
        <v>0</v>
      </c>
    </row>
    <row r="247" spans="2:3" x14ac:dyDescent="0.35">
      <c r="B247" cm="1">
        <f t="array" ref="B247:C247">TRANSPOSE(_xlfn._xlws.SORT(_xlfn._xlws.FILTER(obsDataLinks[observ_treat_ID],obsDataLinks[experiment_ID]=A247)))</f>
        <v>0</v>
      </c>
      <c r="C247">
        <v>0</v>
      </c>
    </row>
    <row r="248" spans="2:3" x14ac:dyDescent="0.35">
      <c r="B248" cm="1">
        <f t="array" ref="B248:C248">TRANSPOSE(_xlfn._xlws.SORT(_xlfn._xlws.FILTER(obsDataLinks[observ_treat_ID],obsDataLinks[experiment_ID]=A248)))</f>
        <v>0</v>
      </c>
      <c r="C248">
        <v>0</v>
      </c>
    </row>
    <row r="249" spans="2:3" x14ac:dyDescent="0.35">
      <c r="B249" cm="1">
        <f t="array" ref="B249:C249">TRANSPOSE(_xlfn._xlws.SORT(_xlfn._xlws.FILTER(obsDataLinks[observ_treat_ID],obsDataLinks[experiment_ID]=A249)))</f>
        <v>0</v>
      </c>
      <c r="C249">
        <v>0</v>
      </c>
    </row>
    <row r="250" spans="2:3" x14ac:dyDescent="0.35">
      <c r="B250" cm="1">
        <f t="array" ref="B250:C250">TRANSPOSE(_xlfn._xlws.SORT(_xlfn._xlws.FILTER(obsDataLinks[observ_treat_ID],obsDataLinks[experiment_ID]=A250)))</f>
        <v>0</v>
      </c>
      <c r="C250">
        <v>0</v>
      </c>
    </row>
    <row r="251" spans="2:3" x14ac:dyDescent="0.35">
      <c r="B251" cm="1">
        <f t="array" ref="B251:C251">TRANSPOSE(_xlfn._xlws.SORT(_xlfn._xlws.FILTER(obsDataLinks[observ_treat_ID],obsDataLinks[experiment_ID]=A251)))</f>
        <v>0</v>
      </c>
      <c r="C251">
        <v>0</v>
      </c>
    </row>
    <row r="252" spans="2:3" x14ac:dyDescent="0.35">
      <c r="B252" cm="1">
        <f t="array" ref="B252:C252">TRANSPOSE(_xlfn._xlws.SORT(_xlfn._xlws.FILTER(obsDataLinks[observ_treat_ID],obsDataLinks[experiment_ID]=A252)))</f>
        <v>0</v>
      </c>
      <c r="C252">
        <v>0</v>
      </c>
    </row>
    <row r="253" spans="2:3" x14ac:dyDescent="0.35">
      <c r="B253" cm="1">
        <f t="array" ref="B253:C253">TRANSPOSE(_xlfn._xlws.SORT(_xlfn._xlws.FILTER(obsDataLinks[observ_treat_ID],obsDataLinks[experiment_ID]=A253)))</f>
        <v>0</v>
      </c>
      <c r="C253">
        <v>0</v>
      </c>
    </row>
    <row r="254" spans="2:3" x14ac:dyDescent="0.35">
      <c r="B254" cm="1">
        <f t="array" ref="B254:C254">TRANSPOSE(_xlfn._xlws.SORT(_xlfn._xlws.FILTER(obsDataLinks[observ_treat_ID],obsDataLinks[experiment_ID]=A254)))</f>
        <v>0</v>
      </c>
      <c r="C254">
        <v>0</v>
      </c>
    </row>
    <row r="255" spans="2:3" x14ac:dyDescent="0.35">
      <c r="B255" cm="1">
        <f t="array" ref="B255:C255">TRANSPOSE(_xlfn._xlws.SORT(_xlfn._xlws.FILTER(obsDataLinks[observ_treat_ID],obsDataLinks[experiment_ID]=A255)))</f>
        <v>0</v>
      </c>
      <c r="C255">
        <v>0</v>
      </c>
    </row>
    <row r="256" spans="2:3" x14ac:dyDescent="0.35">
      <c r="B256" cm="1">
        <f t="array" ref="B256:C256">TRANSPOSE(_xlfn._xlws.SORT(_xlfn._xlws.FILTER(obsDataLinks[observ_treat_ID],obsDataLinks[experiment_ID]=A256)))</f>
        <v>0</v>
      </c>
      <c r="C256">
        <v>0</v>
      </c>
    </row>
    <row r="257" spans="2:3" x14ac:dyDescent="0.35">
      <c r="B257" cm="1">
        <f t="array" ref="B257:C257">TRANSPOSE(_xlfn._xlws.SORT(_xlfn._xlws.FILTER(obsDataLinks[observ_treat_ID],obsDataLinks[experiment_ID]=A257)))</f>
        <v>0</v>
      </c>
      <c r="C257">
        <v>0</v>
      </c>
    </row>
    <row r="258" spans="2:3" x14ac:dyDescent="0.35">
      <c r="B258" cm="1">
        <f t="array" ref="B258:C258">TRANSPOSE(_xlfn._xlws.SORT(_xlfn._xlws.FILTER(obsDataLinks[observ_treat_ID],obsDataLinks[experiment_ID]=A258)))</f>
        <v>0</v>
      </c>
      <c r="C258">
        <v>0</v>
      </c>
    </row>
    <row r="259" spans="2:3" x14ac:dyDescent="0.35">
      <c r="B259" cm="1">
        <f t="array" ref="B259:C259">TRANSPOSE(_xlfn._xlws.SORT(_xlfn._xlws.FILTER(obsDataLinks[observ_treat_ID],obsDataLinks[experiment_ID]=A259)))</f>
        <v>0</v>
      </c>
      <c r="C259">
        <v>0</v>
      </c>
    </row>
    <row r="260" spans="2:3" x14ac:dyDescent="0.35">
      <c r="B260" cm="1">
        <f t="array" ref="B260:C260">TRANSPOSE(_xlfn._xlws.SORT(_xlfn._xlws.FILTER(obsDataLinks[observ_treat_ID],obsDataLinks[experiment_ID]=A260)))</f>
        <v>0</v>
      </c>
      <c r="C260">
        <v>0</v>
      </c>
    </row>
    <row r="261" spans="2:3" x14ac:dyDescent="0.35">
      <c r="B261" cm="1">
        <f t="array" ref="B261:C261">TRANSPOSE(_xlfn._xlws.SORT(_xlfn._xlws.FILTER(obsDataLinks[observ_treat_ID],obsDataLinks[experiment_ID]=A261)))</f>
        <v>0</v>
      </c>
      <c r="C261">
        <v>0</v>
      </c>
    </row>
    <row r="262" spans="2:3" x14ac:dyDescent="0.35">
      <c r="B262" cm="1">
        <f t="array" ref="B262:C262">TRANSPOSE(_xlfn._xlws.SORT(_xlfn._xlws.FILTER(obsDataLinks[observ_treat_ID],obsDataLinks[experiment_ID]=A262)))</f>
        <v>0</v>
      </c>
      <c r="C262">
        <v>0</v>
      </c>
    </row>
    <row r="263" spans="2:3" x14ac:dyDescent="0.35">
      <c r="B263" cm="1">
        <f t="array" ref="B263:C263">TRANSPOSE(_xlfn._xlws.SORT(_xlfn._xlws.FILTER(obsDataLinks[observ_treat_ID],obsDataLinks[experiment_ID]=A263)))</f>
        <v>0</v>
      </c>
      <c r="C263">
        <v>0</v>
      </c>
    </row>
    <row r="264" spans="2:3" x14ac:dyDescent="0.35">
      <c r="B264" cm="1">
        <f t="array" ref="B264:C264">TRANSPOSE(_xlfn._xlws.SORT(_xlfn._xlws.FILTER(obsDataLinks[observ_treat_ID],obsDataLinks[experiment_ID]=A264)))</f>
        <v>0</v>
      </c>
      <c r="C264">
        <v>0</v>
      </c>
    </row>
    <row r="265" spans="2:3" x14ac:dyDescent="0.35">
      <c r="B265" cm="1">
        <f t="array" ref="B265:C265">TRANSPOSE(_xlfn._xlws.SORT(_xlfn._xlws.FILTER(obsDataLinks[observ_treat_ID],obsDataLinks[experiment_ID]=A265)))</f>
        <v>0</v>
      </c>
      <c r="C265">
        <v>0</v>
      </c>
    </row>
    <row r="266" spans="2:3" x14ac:dyDescent="0.35">
      <c r="B266" cm="1">
        <f t="array" ref="B266:C266">TRANSPOSE(_xlfn._xlws.SORT(_xlfn._xlws.FILTER(obsDataLinks[observ_treat_ID],obsDataLinks[experiment_ID]=A266)))</f>
        <v>0</v>
      </c>
      <c r="C266">
        <v>0</v>
      </c>
    </row>
    <row r="267" spans="2:3" x14ac:dyDescent="0.35">
      <c r="B267" cm="1">
        <f t="array" ref="B267:C267">TRANSPOSE(_xlfn._xlws.SORT(_xlfn._xlws.FILTER(obsDataLinks[observ_treat_ID],obsDataLinks[experiment_ID]=A267)))</f>
        <v>0</v>
      </c>
      <c r="C267">
        <v>0</v>
      </c>
    </row>
    <row r="268" spans="2:3" x14ac:dyDescent="0.35">
      <c r="B268" cm="1">
        <f t="array" ref="B268:C268">TRANSPOSE(_xlfn._xlws.SORT(_xlfn._xlws.FILTER(obsDataLinks[observ_treat_ID],obsDataLinks[experiment_ID]=A268)))</f>
        <v>0</v>
      </c>
      <c r="C268">
        <v>0</v>
      </c>
    </row>
    <row r="269" spans="2:3" x14ac:dyDescent="0.35">
      <c r="B269" cm="1">
        <f t="array" ref="B269:C269">TRANSPOSE(_xlfn._xlws.SORT(_xlfn._xlws.FILTER(obsDataLinks[observ_treat_ID],obsDataLinks[experiment_ID]=A269)))</f>
        <v>0</v>
      </c>
      <c r="C269">
        <v>0</v>
      </c>
    </row>
    <row r="270" spans="2:3" x14ac:dyDescent="0.35">
      <c r="B270" cm="1">
        <f t="array" ref="B270:C270">TRANSPOSE(_xlfn._xlws.SORT(_xlfn._xlws.FILTER(obsDataLinks[observ_treat_ID],obsDataLinks[experiment_ID]=A270)))</f>
        <v>0</v>
      </c>
      <c r="C270">
        <v>0</v>
      </c>
    </row>
    <row r="271" spans="2:3" x14ac:dyDescent="0.35">
      <c r="B271" cm="1">
        <f t="array" ref="B271:C271">TRANSPOSE(_xlfn._xlws.SORT(_xlfn._xlws.FILTER(obsDataLinks[observ_treat_ID],obsDataLinks[experiment_ID]=A271)))</f>
        <v>0</v>
      </c>
      <c r="C271">
        <v>0</v>
      </c>
    </row>
    <row r="272" spans="2:3" x14ac:dyDescent="0.35">
      <c r="B272" cm="1">
        <f t="array" ref="B272:C272">TRANSPOSE(_xlfn._xlws.SORT(_xlfn._xlws.FILTER(obsDataLinks[observ_treat_ID],obsDataLinks[experiment_ID]=A272)))</f>
        <v>0</v>
      </c>
      <c r="C272">
        <v>0</v>
      </c>
    </row>
    <row r="273" spans="2:3" x14ac:dyDescent="0.35">
      <c r="B273" cm="1">
        <f t="array" ref="B273:C273">TRANSPOSE(_xlfn._xlws.SORT(_xlfn._xlws.FILTER(obsDataLinks[observ_treat_ID],obsDataLinks[experiment_ID]=A273)))</f>
        <v>0</v>
      </c>
      <c r="C273">
        <v>0</v>
      </c>
    </row>
    <row r="274" spans="2:3" x14ac:dyDescent="0.35">
      <c r="B274" cm="1">
        <f t="array" ref="B274:C274">TRANSPOSE(_xlfn._xlws.SORT(_xlfn._xlws.FILTER(obsDataLinks[observ_treat_ID],obsDataLinks[experiment_ID]=A274)))</f>
        <v>0</v>
      </c>
      <c r="C274">
        <v>0</v>
      </c>
    </row>
    <row r="275" spans="2:3" x14ac:dyDescent="0.35">
      <c r="B275" cm="1">
        <f t="array" ref="B275:C275">TRANSPOSE(_xlfn._xlws.SORT(_xlfn._xlws.FILTER(obsDataLinks[observ_treat_ID],obsDataLinks[experiment_ID]=A275)))</f>
        <v>0</v>
      </c>
      <c r="C275">
        <v>0</v>
      </c>
    </row>
    <row r="276" spans="2:3" x14ac:dyDescent="0.35">
      <c r="B276" cm="1">
        <f t="array" ref="B276:C276">TRANSPOSE(_xlfn._xlws.SORT(_xlfn._xlws.FILTER(obsDataLinks[observ_treat_ID],obsDataLinks[experiment_ID]=A276)))</f>
        <v>0</v>
      </c>
      <c r="C276">
        <v>0</v>
      </c>
    </row>
    <row r="277" spans="2:3" x14ac:dyDescent="0.35">
      <c r="B277" cm="1">
        <f t="array" ref="B277:C277">TRANSPOSE(_xlfn._xlws.SORT(_xlfn._xlws.FILTER(obsDataLinks[observ_treat_ID],obsDataLinks[experiment_ID]=A277)))</f>
        <v>0</v>
      </c>
      <c r="C277">
        <v>0</v>
      </c>
    </row>
    <row r="278" spans="2:3" x14ac:dyDescent="0.35">
      <c r="B278" cm="1">
        <f t="array" ref="B278:C278">TRANSPOSE(_xlfn._xlws.SORT(_xlfn._xlws.FILTER(obsDataLinks[observ_treat_ID],obsDataLinks[experiment_ID]=A278)))</f>
        <v>0</v>
      </c>
      <c r="C278">
        <v>0</v>
      </c>
    </row>
    <row r="279" spans="2:3" x14ac:dyDescent="0.35">
      <c r="B279" cm="1">
        <f t="array" ref="B279:C279">TRANSPOSE(_xlfn._xlws.SORT(_xlfn._xlws.FILTER(obsDataLinks[observ_treat_ID],obsDataLinks[experiment_ID]=A279)))</f>
        <v>0</v>
      </c>
      <c r="C279">
        <v>0</v>
      </c>
    </row>
    <row r="280" spans="2:3" x14ac:dyDescent="0.35">
      <c r="B280" cm="1">
        <f t="array" ref="B280:C280">TRANSPOSE(_xlfn._xlws.SORT(_xlfn._xlws.FILTER(obsDataLinks[observ_treat_ID],obsDataLinks[experiment_ID]=A280)))</f>
        <v>0</v>
      </c>
      <c r="C280">
        <v>0</v>
      </c>
    </row>
    <row r="281" spans="2:3" x14ac:dyDescent="0.35">
      <c r="B281" cm="1">
        <f t="array" ref="B281:C281">TRANSPOSE(_xlfn._xlws.SORT(_xlfn._xlws.FILTER(obsDataLinks[observ_treat_ID],obsDataLinks[experiment_ID]=A281)))</f>
        <v>0</v>
      </c>
      <c r="C281">
        <v>0</v>
      </c>
    </row>
    <row r="282" spans="2:3" x14ac:dyDescent="0.35">
      <c r="B282" cm="1">
        <f t="array" ref="B282:C282">TRANSPOSE(_xlfn._xlws.SORT(_xlfn._xlws.FILTER(obsDataLinks[observ_treat_ID],obsDataLinks[experiment_ID]=A282)))</f>
        <v>0</v>
      </c>
      <c r="C282">
        <v>0</v>
      </c>
    </row>
    <row r="283" spans="2:3" x14ac:dyDescent="0.35">
      <c r="B283" cm="1">
        <f t="array" ref="B283:C283">TRANSPOSE(_xlfn._xlws.SORT(_xlfn._xlws.FILTER(obsDataLinks[observ_treat_ID],obsDataLinks[experiment_ID]=A283)))</f>
        <v>0</v>
      </c>
      <c r="C283">
        <v>0</v>
      </c>
    </row>
    <row r="284" spans="2:3" x14ac:dyDescent="0.35">
      <c r="B284" cm="1">
        <f t="array" ref="B284:C284">TRANSPOSE(_xlfn._xlws.SORT(_xlfn._xlws.FILTER(obsDataLinks[observ_treat_ID],obsDataLinks[experiment_ID]=A284)))</f>
        <v>0</v>
      </c>
      <c r="C284">
        <v>0</v>
      </c>
    </row>
    <row r="285" spans="2:3" x14ac:dyDescent="0.35">
      <c r="B285" cm="1">
        <f t="array" ref="B285:C285">TRANSPOSE(_xlfn._xlws.SORT(_xlfn._xlws.FILTER(obsDataLinks[observ_treat_ID],obsDataLinks[experiment_ID]=A285)))</f>
        <v>0</v>
      </c>
      <c r="C285">
        <v>0</v>
      </c>
    </row>
    <row r="286" spans="2:3" x14ac:dyDescent="0.35">
      <c r="B286" cm="1">
        <f t="array" ref="B286:C286">TRANSPOSE(_xlfn._xlws.SORT(_xlfn._xlws.FILTER(obsDataLinks[observ_treat_ID],obsDataLinks[experiment_ID]=A286)))</f>
        <v>0</v>
      </c>
      <c r="C286">
        <v>0</v>
      </c>
    </row>
    <row r="287" spans="2:3" x14ac:dyDescent="0.35">
      <c r="B287" cm="1">
        <f t="array" ref="B287:C287">TRANSPOSE(_xlfn._xlws.SORT(_xlfn._xlws.FILTER(obsDataLinks[observ_treat_ID],obsDataLinks[experiment_ID]=A287)))</f>
        <v>0</v>
      </c>
      <c r="C287">
        <v>0</v>
      </c>
    </row>
    <row r="288" spans="2:3" x14ac:dyDescent="0.35">
      <c r="B288" cm="1">
        <f t="array" ref="B288:C288">TRANSPOSE(_xlfn._xlws.SORT(_xlfn._xlws.FILTER(obsDataLinks[observ_treat_ID],obsDataLinks[experiment_ID]=A288)))</f>
        <v>0</v>
      </c>
      <c r="C288">
        <v>0</v>
      </c>
    </row>
    <row r="289" spans="2:3" x14ac:dyDescent="0.35">
      <c r="B289" cm="1">
        <f t="array" ref="B289:C289">TRANSPOSE(_xlfn._xlws.SORT(_xlfn._xlws.FILTER(obsDataLinks[observ_treat_ID],obsDataLinks[experiment_ID]=A289)))</f>
        <v>0</v>
      </c>
      <c r="C289">
        <v>0</v>
      </c>
    </row>
    <row r="290" spans="2:3" x14ac:dyDescent="0.35">
      <c r="B290" cm="1">
        <f t="array" ref="B290:C290">TRANSPOSE(_xlfn._xlws.SORT(_xlfn._xlws.FILTER(obsDataLinks[observ_treat_ID],obsDataLinks[experiment_ID]=A290)))</f>
        <v>0</v>
      </c>
      <c r="C290">
        <v>0</v>
      </c>
    </row>
    <row r="291" spans="2:3" x14ac:dyDescent="0.35">
      <c r="B291" cm="1">
        <f t="array" ref="B291:C291">TRANSPOSE(_xlfn._xlws.SORT(_xlfn._xlws.FILTER(obsDataLinks[observ_treat_ID],obsDataLinks[experiment_ID]=A291)))</f>
        <v>0</v>
      </c>
      <c r="C291">
        <v>0</v>
      </c>
    </row>
    <row r="292" spans="2:3" x14ac:dyDescent="0.35">
      <c r="B292" cm="1">
        <f t="array" ref="B292:C292">TRANSPOSE(_xlfn._xlws.SORT(_xlfn._xlws.FILTER(obsDataLinks[observ_treat_ID],obsDataLinks[experiment_ID]=A292)))</f>
        <v>0</v>
      </c>
      <c r="C292">
        <v>0</v>
      </c>
    </row>
    <row r="293" spans="2:3" x14ac:dyDescent="0.35">
      <c r="B293" cm="1">
        <f t="array" ref="B293:C293">TRANSPOSE(_xlfn._xlws.SORT(_xlfn._xlws.FILTER(obsDataLinks[observ_treat_ID],obsDataLinks[experiment_ID]=A293)))</f>
        <v>0</v>
      </c>
      <c r="C293">
        <v>0</v>
      </c>
    </row>
    <row r="294" spans="2:3" x14ac:dyDescent="0.35">
      <c r="B294" cm="1">
        <f t="array" ref="B294:C294">TRANSPOSE(_xlfn._xlws.SORT(_xlfn._xlws.FILTER(obsDataLinks[observ_treat_ID],obsDataLinks[experiment_ID]=A294)))</f>
        <v>0</v>
      </c>
      <c r="C294">
        <v>0</v>
      </c>
    </row>
    <row r="295" spans="2:3" x14ac:dyDescent="0.35">
      <c r="B295" cm="1">
        <f t="array" ref="B295:C295">TRANSPOSE(_xlfn._xlws.SORT(_xlfn._xlws.FILTER(obsDataLinks[observ_treat_ID],obsDataLinks[experiment_ID]=A295)))</f>
        <v>0</v>
      </c>
      <c r="C295">
        <v>0</v>
      </c>
    </row>
    <row r="296" spans="2:3" x14ac:dyDescent="0.35">
      <c r="B296" cm="1">
        <f t="array" ref="B296:C296">TRANSPOSE(_xlfn._xlws.SORT(_xlfn._xlws.FILTER(obsDataLinks[observ_treat_ID],obsDataLinks[experiment_ID]=A296)))</f>
        <v>0</v>
      </c>
      <c r="C296">
        <v>0</v>
      </c>
    </row>
    <row r="297" spans="2:3" x14ac:dyDescent="0.35">
      <c r="B297" cm="1">
        <f t="array" ref="B297:C297">TRANSPOSE(_xlfn._xlws.SORT(_xlfn._xlws.FILTER(obsDataLinks[observ_treat_ID],obsDataLinks[experiment_ID]=A297)))</f>
        <v>0</v>
      </c>
      <c r="C297">
        <v>0</v>
      </c>
    </row>
    <row r="298" spans="2:3" x14ac:dyDescent="0.35">
      <c r="B298" cm="1">
        <f t="array" ref="B298:C298">TRANSPOSE(_xlfn._xlws.SORT(_xlfn._xlws.FILTER(obsDataLinks[observ_treat_ID],obsDataLinks[experiment_ID]=A298)))</f>
        <v>0</v>
      </c>
      <c r="C298">
        <v>0</v>
      </c>
    </row>
    <row r="299" spans="2:3" x14ac:dyDescent="0.35">
      <c r="B299" cm="1">
        <f t="array" ref="B299:C299">TRANSPOSE(_xlfn._xlws.SORT(_xlfn._xlws.FILTER(obsDataLinks[observ_treat_ID],obsDataLinks[experiment_ID]=A299)))</f>
        <v>0</v>
      </c>
      <c r="C299">
        <v>0</v>
      </c>
    </row>
    <row r="300" spans="2:3" x14ac:dyDescent="0.35">
      <c r="B300" cm="1">
        <f t="array" ref="B300:C300">TRANSPOSE(_xlfn._xlws.SORT(_xlfn._xlws.FILTER(obsDataLinks[observ_treat_ID],obsDataLinks[experiment_ID]=A300)))</f>
        <v>0</v>
      </c>
      <c r="C300">
        <v>0</v>
      </c>
    </row>
    <row r="301" spans="2:3" x14ac:dyDescent="0.35">
      <c r="B301" cm="1">
        <f t="array" ref="B301:C301">TRANSPOSE(_xlfn._xlws.SORT(_xlfn._xlws.FILTER(obsDataLinks[observ_treat_ID],obsDataLinks[experiment_ID]=A301)))</f>
        <v>0</v>
      </c>
      <c r="C301">
        <v>0</v>
      </c>
    </row>
    <row r="302" spans="2:3" x14ac:dyDescent="0.35">
      <c r="B302" cm="1">
        <f t="array" ref="B302:C302">TRANSPOSE(_xlfn._xlws.SORT(_xlfn._xlws.FILTER(obsDataLinks[observ_treat_ID],obsDataLinks[experiment_ID]=A302)))</f>
        <v>0</v>
      </c>
      <c r="C302">
        <v>0</v>
      </c>
    </row>
    <row r="303" spans="2:3" x14ac:dyDescent="0.35">
      <c r="B303" cm="1">
        <f t="array" ref="B303:C303">TRANSPOSE(_xlfn._xlws.SORT(_xlfn._xlws.FILTER(obsDataLinks[observ_treat_ID],obsDataLinks[experiment_ID]=A303)))</f>
        <v>0</v>
      </c>
      <c r="C303">
        <v>0</v>
      </c>
    </row>
    <row r="304" spans="2:3" x14ac:dyDescent="0.35">
      <c r="B304" cm="1">
        <f t="array" ref="B304:C304">TRANSPOSE(_xlfn._xlws.SORT(_xlfn._xlws.FILTER(obsDataLinks[observ_treat_ID],obsDataLinks[experiment_ID]=A304)))</f>
        <v>0</v>
      </c>
      <c r="C304">
        <v>0</v>
      </c>
    </row>
    <row r="305" spans="2:3" x14ac:dyDescent="0.35">
      <c r="B305" cm="1">
        <f t="array" ref="B305:C305">TRANSPOSE(_xlfn._xlws.SORT(_xlfn._xlws.FILTER(obsDataLinks[observ_treat_ID],obsDataLinks[experiment_ID]=A305)))</f>
        <v>0</v>
      </c>
      <c r="C305">
        <v>0</v>
      </c>
    </row>
    <row r="306" spans="2:3" x14ac:dyDescent="0.35">
      <c r="B306" cm="1">
        <f t="array" ref="B306:C306">TRANSPOSE(_xlfn._xlws.SORT(_xlfn._xlws.FILTER(obsDataLinks[observ_treat_ID],obsDataLinks[experiment_ID]=A306)))</f>
        <v>0</v>
      </c>
      <c r="C306">
        <v>0</v>
      </c>
    </row>
    <row r="307" spans="2:3" x14ac:dyDescent="0.35">
      <c r="B307" cm="1">
        <f t="array" ref="B307:C307">TRANSPOSE(_xlfn._xlws.SORT(_xlfn._xlws.FILTER(obsDataLinks[observ_treat_ID],obsDataLinks[experiment_ID]=A307)))</f>
        <v>0</v>
      </c>
      <c r="C307">
        <v>0</v>
      </c>
    </row>
    <row r="308" spans="2:3" x14ac:dyDescent="0.35">
      <c r="B308" cm="1">
        <f t="array" ref="B308:C308">TRANSPOSE(_xlfn._xlws.SORT(_xlfn._xlws.FILTER(obsDataLinks[observ_treat_ID],obsDataLinks[experiment_ID]=A308)))</f>
        <v>0</v>
      </c>
      <c r="C308">
        <v>0</v>
      </c>
    </row>
    <row r="309" spans="2:3" x14ac:dyDescent="0.35">
      <c r="B309" cm="1">
        <f t="array" ref="B309:C309">TRANSPOSE(_xlfn._xlws.SORT(_xlfn._xlws.FILTER(obsDataLinks[observ_treat_ID],obsDataLinks[experiment_ID]=A309)))</f>
        <v>0</v>
      </c>
      <c r="C309">
        <v>0</v>
      </c>
    </row>
    <row r="310" spans="2:3" x14ac:dyDescent="0.35">
      <c r="B310" cm="1">
        <f t="array" ref="B310:C310">TRANSPOSE(_xlfn._xlws.SORT(_xlfn._xlws.FILTER(obsDataLinks[observ_treat_ID],obsDataLinks[experiment_ID]=A310)))</f>
        <v>0</v>
      </c>
      <c r="C310">
        <v>0</v>
      </c>
    </row>
    <row r="311" spans="2:3" x14ac:dyDescent="0.35">
      <c r="B311" cm="1">
        <f t="array" ref="B311:C311">TRANSPOSE(_xlfn._xlws.SORT(_xlfn._xlws.FILTER(obsDataLinks[observ_treat_ID],obsDataLinks[experiment_ID]=A311)))</f>
        <v>0</v>
      </c>
      <c r="C311">
        <v>0</v>
      </c>
    </row>
    <row r="312" spans="2:3" x14ac:dyDescent="0.35">
      <c r="B312" cm="1">
        <f t="array" ref="B312:C312">TRANSPOSE(_xlfn._xlws.SORT(_xlfn._xlws.FILTER(obsDataLinks[observ_treat_ID],obsDataLinks[experiment_ID]=A312)))</f>
        <v>0</v>
      </c>
      <c r="C312">
        <v>0</v>
      </c>
    </row>
    <row r="313" spans="2:3" x14ac:dyDescent="0.35">
      <c r="B313" cm="1">
        <f t="array" ref="B313:C313">TRANSPOSE(_xlfn._xlws.SORT(_xlfn._xlws.FILTER(obsDataLinks[observ_treat_ID],obsDataLinks[experiment_ID]=A313)))</f>
        <v>0</v>
      </c>
      <c r="C313">
        <v>0</v>
      </c>
    </row>
    <row r="314" spans="2:3" x14ac:dyDescent="0.35">
      <c r="B314" cm="1">
        <f t="array" ref="B314:C314">TRANSPOSE(_xlfn._xlws.SORT(_xlfn._xlws.FILTER(obsDataLinks[observ_treat_ID],obsDataLinks[experiment_ID]=A314)))</f>
        <v>0</v>
      </c>
      <c r="C314">
        <v>0</v>
      </c>
    </row>
    <row r="315" spans="2:3" x14ac:dyDescent="0.35">
      <c r="B315" cm="1">
        <f t="array" ref="B315:C315">TRANSPOSE(_xlfn._xlws.SORT(_xlfn._xlws.FILTER(obsDataLinks[observ_treat_ID],obsDataLinks[experiment_ID]=A315)))</f>
        <v>0</v>
      </c>
      <c r="C315">
        <v>0</v>
      </c>
    </row>
    <row r="316" spans="2:3" x14ac:dyDescent="0.35">
      <c r="B316" cm="1">
        <f t="array" ref="B316:C316">TRANSPOSE(_xlfn._xlws.SORT(_xlfn._xlws.FILTER(obsDataLinks[observ_treat_ID],obsDataLinks[experiment_ID]=A316)))</f>
        <v>0</v>
      </c>
      <c r="C316">
        <v>0</v>
      </c>
    </row>
    <row r="317" spans="2:3" x14ac:dyDescent="0.35">
      <c r="B317" cm="1">
        <f t="array" ref="B317:C317">TRANSPOSE(_xlfn._xlws.SORT(_xlfn._xlws.FILTER(obsDataLinks[observ_treat_ID],obsDataLinks[experiment_ID]=A317)))</f>
        <v>0</v>
      </c>
      <c r="C317">
        <v>0</v>
      </c>
    </row>
    <row r="318" spans="2:3" x14ac:dyDescent="0.35">
      <c r="B318" cm="1">
        <f t="array" ref="B318:C318">TRANSPOSE(_xlfn._xlws.SORT(_xlfn._xlws.FILTER(obsDataLinks[observ_treat_ID],obsDataLinks[experiment_ID]=A318)))</f>
        <v>0</v>
      </c>
      <c r="C318">
        <v>0</v>
      </c>
    </row>
    <row r="319" spans="2:3" x14ac:dyDescent="0.35">
      <c r="B319" cm="1">
        <f t="array" ref="B319:C319">TRANSPOSE(_xlfn._xlws.SORT(_xlfn._xlws.FILTER(obsDataLinks[observ_treat_ID],obsDataLinks[experiment_ID]=A319)))</f>
        <v>0</v>
      </c>
      <c r="C319">
        <v>0</v>
      </c>
    </row>
    <row r="320" spans="2:3" x14ac:dyDescent="0.35">
      <c r="B320" cm="1">
        <f t="array" ref="B320:C320">TRANSPOSE(_xlfn._xlws.SORT(_xlfn._xlws.FILTER(obsDataLinks[observ_treat_ID],obsDataLinks[experiment_ID]=A320)))</f>
        <v>0</v>
      </c>
      <c r="C320">
        <v>0</v>
      </c>
    </row>
    <row r="321" spans="2:3" x14ac:dyDescent="0.35">
      <c r="B321" cm="1">
        <f t="array" ref="B321:C321">TRANSPOSE(_xlfn._xlws.SORT(_xlfn._xlws.FILTER(obsDataLinks[observ_treat_ID],obsDataLinks[experiment_ID]=A321)))</f>
        <v>0</v>
      </c>
      <c r="C321">
        <v>0</v>
      </c>
    </row>
    <row r="322" spans="2:3" x14ac:dyDescent="0.35">
      <c r="B322" cm="1">
        <f t="array" ref="B322:C322">TRANSPOSE(_xlfn._xlws.SORT(_xlfn._xlws.FILTER(obsDataLinks[observ_treat_ID],obsDataLinks[experiment_ID]=A322)))</f>
        <v>0</v>
      </c>
      <c r="C322">
        <v>0</v>
      </c>
    </row>
    <row r="323" spans="2:3" x14ac:dyDescent="0.35">
      <c r="B323" cm="1">
        <f t="array" ref="B323:C323">TRANSPOSE(_xlfn._xlws.SORT(_xlfn._xlws.FILTER(obsDataLinks[observ_treat_ID],obsDataLinks[experiment_ID]=A323)))</f>
        <v>0</v>
      </c>
      <c r="C323">
        <v>0</v>
      </c>
    </row>
    <row r="324" spans="2:3" x14ac:dyDescent="0.35">
      <c r="B324" cm="1">
        <f t="array" ref="B324:C324">TRANSPOSE(_xlfn._xlws.SORT(_xlfn._xlws.FILTER(obsDataLinks[observ_treat_ID],obsDataLinks[experiment_ID]=A324)))</f>
        <v>0</v>
      </c>
      <c r="C324">
        <v>0</v>
      </c>
    </row>
    <row r="325" spans="2:3" x14ac:dyDescent="0.35">
      <c r="B325" cm="1">
        <f t="array" ref="B325:C325">TRANSPOSE(_xlfn._xlws.SORT(_xlfn._xlws.FILTER(obsDataLinks[observ_treat_ID],obsDataLinks[experiment_ID]=A325)))</f>
        <v>0</v>
      </c>
      <c r="C325">
        <v>0</v>
      </c>
    </row>
    <row r="326" spans="2:3" x14ac:dyDescent="0.35">
      <c r="B326" cm="1">
        <f t="array" ref="B326:C326">TRANSPOSE(_xlfn._xlws.SORT(_xlfn._xlws.FILTER(obsDataLinks[observ_treat_ID],obsDataLinks[experiment_ID]=A326)))</f>
        <v>0</v>
      </c>
      <c r="C326">
        <v>0</v>
      </c>
    </row>
    <row r="327" spans="2:3" x14ac:dyDescent="0.35">
      <c r="B327" cm="1">
        <f t="array" ref="B327:C327">TRANSPOSE(_xlfn._xlws.SORT(_xlfn._xlws.FILTER(obsDataLinks[observ_treat_ID],obsDataLinks[experiment_ID]=A327)))</f>
        <v>0</v>
      </c>
      <c r="C327">
        <v>0</v>
      </c>
    </row>
    <row r="328" spans="2:3" x14ac:dyDescent="0.35">
      <c r="B328" cm="1">
        <f t="array" ref="B328:C328">TRANSPOSE(_xlfn._xlws.SORT(_xlfn._xlws.FILTER(obsDataLinks[observ_treat_ID],obsDataLinks[experiment_ID]=A328)))</f>
        <v>0</v>
      </c>
      <c r="C328">
        <v>0</v>
      </c>
    </row>
    <row r="329" spans="2:3" x14ac:dyDescent="0.35">
      <c r="B329" cm="1">
        <f t="array" ref="B329:C329">TRANSPOSE(_xlfn._xlws.SORT(_xlfn._xlws.FILTER(obsDataLinks[observ_treat_ID],obsDataLinks[experiment_ID]=A329)))</f>
        <v>0</v>
      </c>
      <c r="C329">
        <v>0</v>
      </c>
    </row>
    <row r="330" spans="2:3" x14ac:dyDescent="0.35">
      <c r="B330" cm="1">
        <f t="array" ref="B330:C330">TRANSPOSE(_xlfn._xlws.SORT(_xlfn._xlws.FILTER(obsDataLinks[observ_treat_ID],obsDataLinks[experiment_ID]=A330)))</f>
        <v>0</v>
      </c>
      <c r="C330">
        <v>0</v>
      </c>
    </row>
    <row r="331" spans="2:3" x14ac:dyDescent="0.35">
      <c r="B331" cm="1">
        <f t="array" ref="B331:C331">TRANSPOSE(_xlfn._xlws.SORT(_xlfn._xlws.FILTER(obsDataLinks[observ_treat_ID],obsDataLinks[experiment_ID]=A331)))</f>
        <v>0</v>
      </c>
      <c r="C331">
        <v>0</v>
      </c>
    </row>
    <row r="332" spans="2:3" x14ac:dyDescent="0.35">
      <c r="B332" cm="1">
        <f t="array" ref="B332:C332">TRANSPOSE(_xlfn._xlws.SORT(_xlfn._xlws.FILTER(obsDataLinks[observ_treat_ID],obsDataLinks[experiment_ID]=A332)))</f>
        <v>0</v>
      </c>
      <c r="C332">
        <v>0</v>
      </c>
    </row>
    <row r="333" spans="2:3" x14ac:dyDescent="0.35">
      <c r="B333" cm="1">
        <f t="array" ref="B333:C333">TRANSPOSE(_xlfn._xlws.SORT(_xlfn._xlws.FILTER(obsDataLinks[observ_treat_ID],obsDataLinks[experiment_ID]=A333)))</f>
        <v>0</v>
      </c>
      <c r="C333">
        <v>0</v>
      </c>
    </row>
    <row r="334" spans="2:3" x14ac:dyDescent="0.35">
      <c r="B334" cm="1">
        <f t="array" ref="B334:C334">TRANSPOSE(_xlfn._xlws.SORT(_xlfn._xlws.FILTER(obsDataLinks[observ_treat_ID],obsDataLinks[experiment_ID]=A334)))</f>
        <v>0</v>
      </c>
      <c r="C334">
        <v>0</v>
      </c>
    </row>
    <row r="335" spans="2:3" x14ac:dyDescent="0.35">
      <c r="B335" cm="1">
        <f t="array" ref="B335:C335">TRANSPOSE(_xlfn._xlws.SORT(_xlfn._xlws.FILTER(obsDataLinks[observ_treat_ID],obsDataLinks[experiment_ID]=A335)))</f>
        <v>0</v>
      </c>
      <c r="C335">
        <v>0</v>
      </c>
    </row>
    <row r="336" spans="2:3" x14ac:dyDescent="0.35">
      <c r="B336" cm="1">
        <f t="array" ref="B336:C336">TRANSPOSE(_xlfn._xlws.SORT(_xlfn._xlws.FILTER(obsDataLinks[observ_treat_ID],obsDataLinks[experiment_ID]=A336)))</f>
        <v>0</v>
      </c>
      <c r="C336">
        <v>0</v>
      </c>
    </row>
    <row r="337" spans="2:3" x14ac:dyDescent="0.35">
      <c r="B337" cm="1">
        <f t="array" ref="B337:C337">TRANSPOSE(_xlfn._xlws.SORT(_xlfn._xlws.FILTER(obsDataLinks[observ_treat_ID],obsDataLinks[experiment_ID]=A337)))</f>
        <v>0</v>
      </c>
      <c r="C337">
        <v>0</v>
      </c>
    </row>
    <row r="338" spans="2:3" x14ac:dyDescent="0.35">
      <c r="B338" cm="1">
        <f t="array" ref="B338:C338">TRANSPOSE(_xlfn._xlws.SORT(_xlfn._xlws.FILTER(obsDataLinks[observ_treat_ID],obsDataLinks[experiment_ID]=A338)))</f>
        <v>0</v>
      </c>
      <c r="C338">
        <v>0</v>
      </c>
    </row>
    <row r="339" spans="2:3" x14ac:dyDescent="0.35">
      <c r="B339" cm="1">
        <f t="array" ref="B339:C339">TRANSPOSE(_xlfn._xlws.SORT(_xlfn._xlws.FILTER(obsDataLinks[observ_treat_ID],obsDataLinks[experiment_ID]=A339)))</f>
        <v>0</v>
      </c>
      <c r="C339">
        <v>0</v>
      </c>
    </row>
    <row r="340" spans="2:3" x14ac:dyDescent="0.35">
      <c r="B340" cm="1">
        <f t="array" ref="B340:C340">TRANSPOSE(_xlfn._xlws.SORT(_xlfn._xlws.FILTER(obsDataLinks[observ_treat_ID],obsDataLinks[experiment_ID]=A340)))</f>
        <v>0</v>
      </c>
      <c r="C340">
        <v>0</v>
      </c>
    </row>
    <row r="341" spans="2:3" x14ac:dyDescent="0.35">
      <c r="B341" cm="1">
        <f t="array" ref="B341:C341">TRANSPOSE(_xlfn._xlws.SORT(_xlfn._xlws.FILTER(obsDataLinks[observ_treat_ID],obsDataLinks[experiment_ID]=A341)))</f>
        <v>0</v>
      </c>
      <c r="C341">
        <v>0</v>
      </c>
    </row>
    <row r="342" spans="2:3" x14ac:dyDescent="0.35">
      <c r="B342" cm="1">
        <f t="array" ref="B342:C342">TRANSPOSE(_xlfn._xlws.SORT(_xlfn._xlws.FILTER(obsDataLinks[observ_treat_ID],obsDataLinks[experiment_ID]=A342)))</f>
        <v>0</v>
      </c>
      <c r="C342">
        <v>0</v>
      </c>
    </row>
    <row r="343" spans="2:3" x14ac:dyDescent="0.35">
      <c r="B343" cm="1">
        <f t="array" ref="B343:C343">TRANSPOSE(_xlfn._xlws.SORT(_xlfn._xlws.FILTER(obsDataLinks[observ_treat_ID],obsDataLinks[experiment_ID]=A343)))</f>
        <v>0</v>
      </c>
      <c r="C343">
        <v>0</v>
      </c>
    </row>
    <row r="344" spans="2:3" x14ac:dyDescent="0.35">
      <c r="B344" cm="1">
        <f t="array" ref="B344:C344">TRANSPOSE(_xlfn._xlws.SORT(_xlfn._xlws.FILTER(obsDataLinks[observ_treat_ID],obsDataLinks[experiment_ID]=A344)))</f>
        <v>0</v>
      </c>
      <c r="C344">
        <v>0</v>
      </c>
    </row>
    <row r="345" spans="2:3" x14ac:dyDescent="0.35">
      <c r="B345" cm="1">
        <f t="array" ref="B345:C345">TRANSPOSE(_xlfn._xlws.SORT(_xlfn._xlws.FILTER(obsDataLinks[observ_treat_ID],obsDataLinks[experiment_ID]=A345)))</f>
        <v>0</v>
      </c>
      <c r="C345">
        <v>0</v>
      </c>
    </row>
    <row r="346" spans="2:3" x14ac:dyDescent="0.35">
      <c r="B346" cm="1">
        <f t="array" ref="B346:C346">TRANSPOSE(_xlfn._xlws.SORT(_xlfn._xlws.FILTER(obsDataLinks[observ_treat_ID],obsDataLinks[experiment_ID]=A346)))</f>
        <v>0</v>
      </c>
      <c r="C346">
        <v>0</v>
      </c>
    </row>
    <row r="347" spans="2:3" x14ac:dyDescent="0.35">
      <c r="B347" cm="1">
        <f t="array" ref="B347:C347">TRANSPOSE(_xlfn._xlws.SORT(_xlfn._xlws.FILTER(obsDataLinks[observ_treat_ID],obsDataLinks[experiment_ID]=A347)))</f>
        <v>0</v>
      </c>
      <c r="C347">
        <v>0</v>
      </c>
    </row>
    <row r="348" spans="2:3" x14ac:dyDescent="0.35">
      <c r="B348" cm="1">
        <f t="array" ref="B348:C348">TRANSPOSE(_xlfn._xlws.SORT(_xlfn._xlws.FILTER(obsDataLinks[observ_treat_ID],obsDataLinks[experiment_ID]=A348)))</f>
        <v>0</v>
      </c>
      <c r="C348">
        <v>0</v>
      </c>
    </row>
    <row r="349" spans="2:3" x14ac:dyDescent="0.35">
      <c r="B349" cm="1">
        <f t="array" ref="B349:C349">TRANSPOSE(_xlfn._xlws.SORT(_xlfn._xlws.FILTER(obsDataLinks[observ_treat_ID],obsDataLinks[experiment_ID]=A349)))</f>
        <v>0</v>
      </c>
      <c r="C349">
        <v>0</v>
      </c>
    </row>
    <row r="350" spans="2:3" x14ac:dyDescent="0.35">
      <c r="B350" cm="1">
        <f t="array" ref="B350:C350">TRANSPOSE(_xlfn._xlws.SORT(_xlfn._xlws.FILTER(obsDataLinks[observ_treat_ID],obsDataLinks[experiment_ID]=A350)))</f>
        <v>0</v>
      </c>
      <c r="C350">
        <v>0</v>
      </c>
    </row>
    <row r="351" spans="2:3" x14ac:dyDescent="0.35">
      <c r="B351" cm="1">
        <f t="array" ref="B351:C351">TRANSPOSE(_xlfn._xlws.SORT(_xlfn._xlws.FILTER(obsDataLinks[observ_treat_ID],obsDataLinks[experiment_ID]=A351)))</f>
        <v>0</v>
      </c>
      <c r="C351">
        <v>0</v>
      </c>
    </row>
    <row r="352" spans="2:3" x14ac:dyDescent="0.35">
      <c r="B352" cm="1">
        <f t="array" ref="B352:C352">TRANSPOSE(_xlfn._xlws.SORT(_xlfn._xlws.FILTER(obsDataLinks[observ_treat_ID],obsDataLinks[experiment_ID]=A352)))</f>
        <v>0</v>
      </c>
      <c r="C352">
        <v>0</v>
      </c>
    </row>
    <row r="353" spans="2:3" x14ac:dyDescent="0.35">
      <c r="B353" cm="1">
        <f t="array" ref="B353:C353">TRANSPOSE(_xlfn._xlws.SORT(_xlfn._xlws.FILTER(obsDataLinks[observ_treat_ID],obsDataLinks[experiment_ID]=A353)))</f>
        <v>0</v>
      </c>
      <c r="C353">
        <v>0</v>
      </c>
    </row>
    <row r="354" spans="2:3" x14ac:dyDescent="0.35">
      <c r="B354" cm="1">
        <f t="array" ref="B354:C354">TRANSPOSE(_xlfn._xlws.SORT(_xlfn._xlws.FILTER(obsDataLinks[observ_treat_ID],obsDataLinks[experiment_ID]=A354)))</f>
        <v>0</v>
      </c>
      <c r="C354">
        <v>0</v>
      </c>
    </row>
    <row r="355" spans="2:3" x14ac:dyDescent="0.35">
      <c r="B355" cm="1">
        <f t="array" ref="B355:C355">TRANSPOSE(_xlfn._xlws.SORT(_xlfn._xlws.FILTER(obsDataLinks[observ_treat_ID],obsDataLinks[experiment_ID]=A355)))</f>
        <v>0</v>
      </c>
      <c r="C355">
        <v>0</v>
      </c>
    </row>
    <row r="356" spans="2:3" x14ac:dyDescent="0.35">
      <c r="B356" cm="1">
        <f t="array" ref="B356:C356">TRANSPOSE(_xlfn._xlws.SORT(_xlfn._xlws.FILTER(obsDataLinks[observ_treat_ID],obsDataLinks[experiment_ID]=A356)))</f>
        <v>0</v>
      </c>
      <c r="C356">
        <v>0</v>
      </c>
    </row>
    <row r="357" spans="2:3" x14ac:dyDescent="0.35">
      <c r="B357" cm="1">
        <f t="array" ref="B357:C357">TRANSPOSE(_xlfn._xlws.SORT(_xlfn._xlws.FILTER(obsDataLinks[observ_treat_ID],obsDataLinks[experiment_ID]=A357)))</f>
        <v>0</v>
      </c>
      <c r="C357">
        <v>0</v>
      </c>
    </row>
    <row r="358" spans="2:3" x14ac:dyDescent="0.35">
      <c r="B358" cm="1">
        <f t="array" ref="B358:C358">TRANSPOSE(_xlfn._xlws.SORT(_xlfn._xlws.FILTER(obsDataLinks[observ_treat_ID],obsDataLinks[experiment_ID]=A358)))</f>
        <v>0</v>
      </c>
      <c r="C358">
        <v>0</v>
      </c>
    </row>
    <row r="359" spans="2:3" x14ac:dyDescent="0.35">
      <c r="B359" cm="1">
        <f t="array" ref="B359:C359">TRANSPOSE(_xlfn._xlws.SORT(_xlfn._xlws.FILTER(obsDataLinks[observ_treat_ID],obsDataLinks[experiment_ID]=A359)))</f>
        <v>0</v>
      </c>
      <c r="C359">
        <v>0</v>
      </c>
    </row>
    <row r="360" spans="2:3" x14ac:dyDescent="0.35">
      <c r="B360" cm="1">
        <f t="array" ref="B360:C360">TRANSPOSE(_xlfn._xlws.SORT(_xlfn._xlws.FILTER(obsDataLinks[observ_treat_ID],obsDataLinks[experiment_ID]=A360)))</f>
        <v>0</v>
      </c>
      <c r="C360">
        <v>0</v>
      </c>
    </row>
    <row r="361" spans="2:3" x14ac:dyDescent="0.35">
      <c r="B361" cm="1">
        <f t="array" ref="B361:C361">TRANSPOSE(_xlfn._xlws.SORT(_xlfn._xlws.FILTER(obsDataLinks[observ_treat_ID],obsDataLinks[experiment_ID]=A361)))</f>
        <v>0</v>
      </c>
      <c r="C361">
        <v>0</v>
      </c>
    </row>
    <row r="362" spans="2:3" x14ac:dyDescent="0.35">
      <c r="B362" cm="1">
        <f t="array" ref="B362:C362">TRANSPOSE(_xlfn._xlws.SORT(_xlfn._xlws.FILTER(obsDataLinks[observ_treat_ID],obsDataLinks[experiment_ID]=A362)))</f>
        <v>0</v>
      </c>
      <c r="C362">
        <v>0</v>
      </c>
    </row>
    <row r="363" spans="2:3" x14ac:dyDescent="0.35">
      <c r="B363" cm="1">
        <f t="array" ref="B363:C363">TRANSPOSE(_xlfn._xlws.SORT(_xlfn._xlws.FILTER(obsDataLinks[observ_treat_ID],obsDataLinks[experiment_ID]=A363)))</f>
        <v>0</v>
      </c>
      <c r="C363">
        <v>0</v>
      </c>
    </row>
    <row r="364" spans="2:3" x14ac:dyDescent="0.35">
      <c r="B364" cm="1">
        <f t="array" ref="B364:C364">TRANSPOSE(_xlfn._xlws.SORT(_xlfn._xlws.FILTER(obsDataLinks[observ_treat_ID],obsDataLinks[experiment_ID]=A364)))</f>
        <v>0</v>
      </c>
      <c r="C364">
        <v>0</v>
      </c>
    </row>
    <row r="365" spans="2:3" x14ac:dyDescent="0.35">
      <c r="B365" cm="1">
        <f t="array" ref="B365:C365">TRANSPOSE(_xlfn._xlws.SORT(_xlfn._xlws.FILTER(obsDataLinks[observ_treat_ID],obsDataLinks[experiment_ID]=A365)))</f>
        <v>0</v>
      </c>
      <c r="C365">
        <v>0</v>
      </c>
    </row>
    <row r="366" spans="2:3" x14ac:dyDescent="0.35">
      <c r="B366" cm="1">
        <f t="array" ref="B366:C366">TRANSPOSE(_xlfn._xlws.SORT(_xlfn._xlws.FILTER(obsDataLinks[observ_treat_ID],obsDataLinks[experiment_ID]=A366)))</f>
        <v>0</v>
      </c>
      <c r="C366">
        <v>0</v>
      </c>
    </row>
    <row r="367" spans="2:3" x14ac:dyDescent="0.35">
      <c r="B367" cm="1">
        <f t="array" ref="B367:C367">TRANSPOSE(_xlfn._xlws.SORT(_xlfn._xlws.FILTER(obsDataLinks[observ_treat_ID],obsDataLinks[experiment_ID]=A367)))</f>
        <v>0</v>
      </c>
      <c r="C367">
        <v>0</v>
      </c>
    </row>
    <row r="368" spans="2:3" x14ac:dyDescent="0.35">
      <c r="B368" cm="1">
        <f t="array" ref="B368:C368">TRANSPOSE(_xlfn._xlws.SORT(_xlfn._xlws.FILTER(obsDataLinks[observ_treat_ID],obsDataLinks[experiment_ID]=A368)))</f>
        <v>0</v>
      </c>
      <c r="C368">
        <v>0</v>
      </c>
    </row>
    <row r="369" spans="2:3" x14ac:dyDescent="0.35">
      <c r="B369" cm="1">
        <f t="array" ref="B369:C369">TRANSPOSE(_xlfn._xlws.SORT(_xlfn._xlws.FILTER(obsDataLinks[observ_treat_ID],obsDataLinks[experiment_ID]=A369)))</f>
        <v>0</v>
      </c>
      <c r="C369">
        <v>0</v>
      </c>
    </row>
    <row r="370" spans="2:3" x14ac:dyDescent="0.35">
      <c r="B370" cm="1">
        <f t="array" ref="B370:C370">TRANSPOSE(_xlfn._xlws.SORT(_xlfn._xlws.FILTER(obsDataLinks[observ_treat_ID],obsDataLinks[experiment_ID]=A370)))</f>
        <v>0</v>
      </c>
      <c r="C370">
        <v>0</v>
      </c>
    </row>
    <row r="371" spans="2:3" x14ac:dyDescent="0.35">
      <c r="B371" cm="1">
        <f t="array" ref="B371:C371">TRANSPOSE(_xlfn._xlws.SORT(_xlfn._xlws.FILTER(obsDataLinks[observ_treat_ID],obsDataLinks[experiment_ID]=A371)))</f>
        <v>0</v>
      </c>
      <c r="C371">
        <v>0</v>
      </c>
    </row>
    <row r="372" spans="2:3" x14ac:dyDescent="0.35">
      <c r="B372" cm="1">
        <f t="array" ref="B372:C372">TRANSPOSE(_xlfn._xlws.SORT(_xlfn._xlws.FILTER(obsDataLinks[observ_treat_ID],obsDataLinks[experiment_ID]=A372)))</f>
        <v>0</v>
      </c>
      <c r="C372">
        <v>0</v>
      </c>
    </row>
    <row r="373" spans="2:3" x14ac:dyDescent="0.35">
      <c r="B373" cm="1">
        <f t="array" ref="B373:C373">TRANSPOSE(_xlfn._xlws.SORT(_xlfn._xlws.FILTER(obsDataLinks[observ_treat_ID],obsDataLinks[experiment_ID]=A373)))</f>
        <v>0</v>
      </c>
      <c r="C373">
        <v>0</v>
      </c>
    </row>
    <row r="374" spans="2:3" x14ac:dyDescent="0.35">
      <c r="B374" cm="1">
        <f t="array" ref="B374:C374">TRANSPOSE(_xlfn._xlws.SORT(_xlfn._xlws.FILTER(obsDataLinks[observ_treat_ID],obsDataLinks[experiment_ID]=A374)))</f>
        <v>0</v>
      </c>
      <c r="C374">
        <v>0</v>
      </c>
    </row>
    <row r="375" spans="2:3" x14ac:dyDescent="0.35">
      <c r="B375" cm="1">
        <f t="array" ref="B375:C375">TRANSPOSE(_xlfn._xlws.SORT(_xlfn._xlws.FILTER(obsDataLinks[observ_treat_ID],obsDataLinks[experiment_ID]=A375)))</f>
        <v>0</v>
      </c>
      <c r="C375">
        <v>0</v>
      </c>
    </row>
    <row r="376" spans="2:3" x14ac:dyDescent="0.35">
      <c r="B376" cm="1">
        <f t="array" ref="B376:C376">TRANSPOSE(_xlfn._xlws.SORT(_xlfn._xlws.FILTER(obsDataLinks[observ_treat_ID],obsDataLinks[experiment_ID]=A376)))</f>
        <v>0</v>
      </c>
      <c r="C376">
        <v>0</v>
      </c>
    </row>
    <row r="377" spans="2:3" x14ac:dyDescent="0.35">
      <c r="B377" cm="1">
        <f t="array" ref="B377:C377">TRANSPOSE(_xlfn._xlws.SORT(_xlfn._xlws.FILTER(obsDataLinks[observ_treat_ID],obsDataLinks[experiment_ID]=A377)))</f>
        <v>0</v>
      </c>
      <c r="C377">
        <v>0</v>
      </c>
    </row>
    <row r="378" spans="2:3" x14ac:dyDescent="0.35">
      <c r="B378" cm="1">
        <f t="array" ref="B378:C378">TRANSPOSE(_xlfn._xlws.SORT(_xlfn._xlws.FILTER(obsDataLinks[observ_treat_ID],obsDataLinks[experiment_ID]=A378)))</f>
        <v>0</v>
      </c>
      <c r="C378">
        <v>0</v>
      </c>
    </row>
    <row r="379" spans="2:3" x14ac:dyDescent="0.35">
      <c r="B379" cm="1">
        <f t="array" ref="B379:C379">TRANSPOSE(_xlfn._xlws.SORT(_xlfn._xlws.FILTER(obsDataLinks[observ_treat_ID],obsDataLinks[experiment_ID]=A379)))</f>
        <v>0</v>
      </c>
      <c r="C379">
        <v>0</v>
      </c>
    </row>
    <row r="380" spans="2:3" x14ac:dyDescent="0.35">
      <c r="B380" cm="1">
        <f t="array" ref="B380:C380">TRANSPOSE(_xlfn._xlws.SORT(_xlfn._xlws.FILTER(obsDataLinks[observ_treat_ID],obsDataLinks[experiment_ID]=A380)))</f>
        <v>0</v>
      </c>
      <c r="C380">
        <v>0</v>
      </c>
    </row>
    <row r="381" spans="2:3" x14ac:dyDescent="0.35">
      <c r="B381" cm="1">
        <f t="array" ref="B381:C381">TRANSPOSE(_xlfn._xlws.SORT(_xlfn._xlws.FILTER(obsDataLinks[observ_treat_ID],obsDataLinks[experiment_ID]=A381)))</f>
        <v>0</v>
      </c>
      <c r="C381">
        <v>0</v>
      </c>
    </row>
    <row r="382" spans="2:3" x14ac:dyDescent="0.35">
      <c r="B382" cm="1">
        <f t="array" ref="B382:C382">TRANSPOSE(_xlfn._xlws.SORT(_xlfn._xlws.FILTER(obsDataLinks[observ_treat_ID],obsDataLinks[experiment_ID]=A382)))</f>
        <v>0</v>
      </c>
      <c r="C382">
        <v>0</v>
      </c>
    </row>
    <row r="383" spans="2:3" x14ac:dyDescent="0.35">
      <c r="B383" cm="1">
        <f t="array" ref="B383:C383">TRANSPOSE(_xlfn._xlws.SORT(_xlfn._xlws.FILTER(obsDataLinks[observ_treat_ID],obsDataLinks[experiment_ID]=A383)))</f>
        <v>0</v>
      </c>
      <c r="C383">
        <v>0</v>
      </c>
    </row>
    <row r="384" spans="2:3" x14ac:dyDescent="0.35">
      <c r="B384" cm="1">
        <f t="array" ref="B384:C384">TRANSPOSE(_xlfn._xlws.SORT(_xlfn._xlws.FILTER(obsDataLinks[observ_treat_ID],obsDataLinks[experiment_ID]=A384)))</f>
        <v>0</v>
      </c>
      <c r="C384">
        <v>0</v>
      </c>
    </row>
    <row r="385" spans="2:3" x14ac:dyDescent="0.35">
      <c r="B385" cm="1">
        <f t="array" ref="B385:C385">TRANSPOSE(_xlfn._xlws.SORT(_xlfn._xlws.FILTER(obsDataLinks[observ_treat_ID],obsDataLinks[experiment_ID]=A385)))</f>
        <v>0</v>
      </c>
      <c r="C385">
        <v>0</v>
      </c>
    </row>
    <row r="386" spans="2:3" x14ac:dyDescent="0.35">
      <c r="B386" cm="1">
        <f t="array" ref="B386:C386">TRANSPOSE(_xlfn._xlws.SORT(_xlfn._xlws.FILTER(obsDataLinks[observ_treat_ID],obsDataLinks[experiment_ID]=A386)))</f>
        <v>0</v>
      </c>
      <c r="C386">
        <v>0</v>
      </c>
    </row>
    <row r="387" spans="2:3" x14ac:dyDescent="0.35">
      <c r="B387" cm="1">
        <f t="array" ref="B387:C387">TRANSPOSE(_xlfn._xlws.SORT(_xlfn._xlws.FILTER(obsDataLinks[observ_treat_ID],obsDataLinks[experiment_ID]=A387)))</f>
        <v>0</v>
      </c>
      <c r="C387">
        <v>0</v>
      </c>
    </row>
    <row r="388" spans="2:3" x14ac:dyDescent="0.35">
      <c r="B388" cm="1">
        <f t="array" ref="B388:C388">TRANSPOSE(_xlfn._xlws.SORT(_xlfn._xlws.FILTER(obsDataLinks[observ_treat_ID],obsDataLinks[experiment_ID]=A388)))</f>
        <v>0</v>
      </c>
      <c r="C388">
        <v>0</v>
      </c>
    </row>
    <row r="389" spans="2:3" x14ac:dyDescent="0.35">
      <c r="B389" cm="1">
        <f t="array" ref="B389:C389">TRANSPOSE(_xlfn._xlws.SORT(_xlfn._xlws.FILTER(obsDataLinks[observ_treat_ID],obsDataLinks[experiment_ID]=A389)))</f>
        <v>0</v>
      </c>
      <c r="C389">
        <v>0</v>
      </c>
    </row>
    <row r="390" spans="2:3" x14ac:dyDescent="0.35">
      <c r="B390" cm="1">
        <f t="array" ref="B390:C390">TRANSPOSE(_xlfn._xlws.SORT(_xlfn._xlws.FILTER(obsDataLinks[observ_treat_ID],obsDataLinks[experiment_ID]=A390)))</f>
        <v>0</v>
      </c>
      <c r="C390">
        <v>0</v>
      </c>
    </row>
    <row r="391" spans="2:3" x14ac:dyDescent="0.35">
      <c r="B391" cm="1">
        <f t="array" ref="B391:C391">TRANSPOSE(_xlfn._xlws.SORT(_xlfn._xlws.FILTER(obsDataLinks[observ_treat_ID],obsDataLinks[experiment_ID]=A391)))</f>
        <v>0</v>
      </c>
      <c r="C391">
        <v>0</v>
      </c>
    </row>
    <row r="392" spans="2:3" x14ac:dyDescent="0.35">
      <c r="B392" cm="1">
        <f t="array" ref="B392:C392">TRANSPOSE(_xlfn._xlws.SORT(_xlfn._xlws.FILTER(obsDataLinks[observ_treat_ID],obsDataLinks[experiment_ID]=A392)))</f>
        <v>0</v>
      </c>
      <c r="C392">
        <v>0</v>
      </c>
    </row>
    <row r="393" spans="2:3" x14ac:dyDescent="0.35">
      <c r="B393" cm="1">
        <f t="array" ref="B393:C393">TRANSPOSE(_xlfn._xlws.SORT(_xlfn._xlws.FILTER(obsDataLinks[observ_treat_ID],obsDataLinks[experiment_ID]=A393)))</f>
        <v>0</v>
      </c>
      <c r="C393">
        <v>0</v>
      </c>
    </row>
    <row r="394" spans="2:3" x14ac:dyDescent="0.35">
      <c r="B394" cm="1">
        <f t="array" ref="B394:C394">TRANSPOSE(_xlfn._xlws.SORT(_xlfn._xlws.FILTER(obsDataLinks[observ_treat_ID],obsDataLinks[experiment_ID]=A394)))</f>
        <v>0</v>
      </c>
      <c r="C394">
        <v>0</v>
      </c>
    </row>
    <row r="395" spans="2:3" x14ac:dyDescent="0.35">
      <c r="B395" cm="1">
        <f t="array" ref="B395:C395">TRANSPOSE(_xlfn._xlws.SORT(_xlfn._xlws.FILTER(obsDataLinks[observ_treat_ID],obsDataLinks[experiment_ID]=A395)))</f>
        <v>0</v>
      </c>
      <c r="C395">
        <v>0</v>
      </c>
    </row>
    <row r="396" spans="2:3" x14ac:dyDescent="0.35">
      <c r="B396" cm="1">
        <f t="array" ref="B396:C396">TRANSPOSE(_xlfn._xlws.SORT(_xlfn._xlws.FILTER(obsDataLinks[observ_treat_ID],obsDataLinks[experiment_ID]=A396)))</f>
        <v>0</v>
      </c>
      <c r="C396">
        <v>0</v>
      </c>
    </row>
    <row r="397" spans="2:3" x14ac:dyDescent="0.35">
      <c r="B397" cm="1">
        <f t="array" ref="B397:C397">TRANSPOSE(_xlfn._xlws.SORT(_xlfn._xlws.FILTER(obsDataLinks[observ_treat_ID],obsDataLinks[experiment_ID]=A397)))</f>
        <v>0</v>
      </c>
      <c r="C397">
        <v>0</v>
      </c>
    </row>
    <row r="398" spans="2:3" x14ac:dyDescent="0.35">
      <c r="B398" cm="1">
        <f t="array" ref="B398:C398">TRANSPOSE(_xlfn._xlws.SORT(_xlfn._xlws.FILTER(obsDataLinks[observ_treat_ID],obsDataLinks[experiment_ID]=A398)))</f>
        <v>0</v>
      </c>
      <c r="C398">
        <v>0</v>
      </c>
    </row>
    <row r="399" spans="2:3" x14ac:dyDescent="0.35">
      <c r="B399" cm="1">
        <f t="array" ref="B399:C399">TRANSPOSE(_xlfn._xlws.SORT(_xlfn._xlws.FILTER(obsDataLinks[observ_treat_ID],obsDataLinks[experiment_ID]=A399)))</f>
        <v>0</v>
      </c>
      <c r="C399">
        <v>0</v>
      </c>
    </row>
    <row r="400" spans="2:3" x14ac:dyDescent="0.35">
      <c r="B400" cm="1">
        <f t="array" ref="B400:C400">TRANSPOSE(_xlfn._xlws.SORT(_xlfn._xlws.FILTER(obsDataLinks[observ_treat_ID],obsDataLinks[experiment_ID]=A400)))</f>
        <v>0</v>
      </c>
      <c r="C400">
        <v>0</v>
      </c>
    </row>
    <row r="401" spans="2:3" x14ac:dyDescent="0.35">
      <c r="B401" cm="1">
        <f t="array" ref="B401:C401">TRANSPOSE(_xlfn._xlws.SORT(_xlfn._xlws.FILTER(obsDataLinks[observ_treat_ID],obsDataLinks[experiment_ID]=A401)))</f>
        <v>0</v>
      </c>
      <c r="C401">
        <v>0</v>
      </c>
    </row>
    <row r="402" spans="2:3" x14ac:dyDescent="0.35">
      <c r="B402" cm="1">
        <f t="array" ref="B402:C402">TRANSPOSE(_xlfn._xlws.SORT(_xlfn._xlws.FILTER(obsDataLinks[observ_treat_ID],obsDataLinks[experiment_ID]=A402)))</f>
        <v>0</v>
      </c>
      <c r="C402">
        <v>0</v>
      </c>
    </row>
    <row r="403" spans="2:3" x14ac:dyDescent="0.35">
      <c r="B403" cm="1">
        <f t="array" ref="B403:C403">TRANSPOSE(_xlfn._xlws.SORT(_xlfn._xlws.FILTER(obsDataLinks[observ_treat_ID],obsDataLinks[experiment_ID]=A403)))</f>
        <v>0</v>
      </c>
      <c r="C403">
        <v>0</v>
      </c>
    </row>
    <row r="404" spans="2:3" x14ac:dyDescent="0.35">
      <c r="B404" cm="1">
        <f t="array" ref="B404:C404">TRANSPOSE(_xlfn._xlws.SORT(_xlfn._xlws.FILTER(obsDataLinks[observ_treat_ID],obsDataLinks[experiment_ID]=A404)))</f>
        <v>0</v>
      </c>
      <c r="C404">
        <v>0</v>
      </c>
    </row>
    <row r="405" spans="2:3" x14ac:dyDescent="0.35">
      <c r="B405" cm="1">
        <f t="array" ref="B405:C405">TRANSPOSE(_xlfn._xlws.SORT(_xlfn._xlws.FILTER(obsDataLinks[observ_treat_ID],obsDataLinks[experiment_ID]=A405)))</f>
        <v>0</v>
      </c>
      <c r="C405">
        <v>0</v>
      </c>
    </row>
    <row r="406" spans="2:3" x14ac:dyDescent="0.35">
      <c r="B406" cm="1">
        <f t="array" ref="B406:C406">TRANSPOSE(_xlfn._xlws.SORT(_xlfn._xlws.FILTER(obsDataLinks[observ_treat_ID],obsDataLinks[experiment_ID]=A406)))</f>
        <v>0</v>
      </c>
      <c r="C406">
        <v>0</v>
      </c>
    </row>
    <row r="407" spans="2:3" x14ac:dyDescent="0.35">
      <c r="B407" cm="1">
        <f t="array" ref="B407:C407">TRANSPOSE(_xlfn._xlws.SORT(_xlfn._xlws.FILTER(obsDataLinks[observ_treat_ID],obsDataLinks[experiment_ID]=A407)))</f>
        <v>0</v>
      </c>
      <c r="C407">
        <v>0</v>
      </c>
    </row>
    <row r="408" spans="2:3" x14ac:dyDescent="0.35">
      <c r="B408" cm="1">
        <f t="array" ref="B408:C408">TRANSPOSE(_xlfn._xlws.SORT(_xlfn._xlws.FILTER(obsDataLinks[observ_treat_ID],obsDataLinks[experiment_ID]=A408)))</f>
        <v>0</v>
      </c>
      <c r="C408">
        <v>0</v>
      </c>
    </row>
    <row r="409" spans="2:3" x14ac:dyDescent="0.35">
      <c r="B409" cm="1">
        <f t="array" ref="B409:C409">TRANSPOSE(_xlfn._xlws.SORT(_xlfn._xlws.FILTER(obsDataLinks[observ_treat_ID],obsDataLinks[experiment_ID]=A409)))</f>
        <v>0</v>
      </c>
      <c r="C409">
        <v>0</v>
      </c>
    </row>
    <row r="410" spans="2:3" x14ac:dyDescent="0.35">
      <c r="B410" cm="1">
        <f t="array" ref="B410:C410">TRANSPOSE(_xlfn._xlws.SORT(_xlfn._xlws.FILTER(obsDataLinks[observ_treat_ID],obsDataLinks[experiment_ID]=A410)))</f>
        <v>0</v>
      </c>
      <c r="C410">
        <v>0</v>
      </c>
    </row>
    <row r="411" spans="2:3" x14ac:dyDescent="0.35">
      <c r="B411" cm="1">
        <f t="array" ref="B411:C411">TRANSPOSE(_xlfn._xlws.SORT(_xlfn._xlws.FILTER(obsDataLinks[observ_treat_ID],obsDataLinks[experiment_ID]=A411)))</f>
        <v>0</v>
      </c>
      <c r="C411">
        <v>0</v>
      </c>
    </row>
    <row r="412" spans="2:3" x14ac:dyDescent="0.35">
      <c r="B412" cm="1">
        <f t="array" ref="B412:C412">TRANSPOSE(_xlfn._xlws.SORT(_xlfn._xlws.FILTER(obsDataLinks[observ_treat_ID],obsDataLinks[experiment_ID]=A412)))</f>
        <v>0</v>
      </c>
      <c r="C412">
        <v>0</v>
      </c>
    </row>
    <row r="413" spans="2:3" x14ac:dyDescent="0.35">
      <c r="B413" cm="1">
        <f t="array" ref="B413:C413">TRANSPOSE(_xlfn._xlws.SORT(_xlfn._xlws.FILTER(obsDataLinks[observ_treat_ID],obsDataLinks[experiment_ID]=A413)))</f>
        <v>0</v>
      </c>
      <c r="C413">
        <v>0</v>
      </c>
    </row>
    <row r="414" spans="2:3" x14ac:dyDescent="0.35">
      <c r="B414" cm="1">
        <f t="array" ref="B414:C414">TRANSPOSE(_xlfn._xlws.SORT(_xlfn._xlws.FILTER(obsDataLinks[observ_treat_ID],obsDataLinks[experiment_ID]=A414)))</f>
        <v>0</v>
      </c>
      <c r="C414">
        <v>0</v>
      </c>
    </row>
    <row r="415" spans="2:3" x14ac:dyDescent="0.35">
      <c r="B415" cm="1">
        <f t="array" ref="B415:C415">TRANSPOSE(_xlfn._xlws.SORT(_xlfn._xlws.FILTER(obsDataLinks[observ_treat_ID],obsDataLinks[experiment_ID]=A415)))</f>
        <v>0</v>
      </c>
      <c r="C415">
        <v>0</v>
      </c>
    </row>
    <row r="416" spans="2:3" x14ac:dyDescent="0.35">
      <c r="B416" cm="1">
        <f t="array" ref="B416:C416">TRANSPOSE(_xlfn._xlws.SORT(_xlfn._xlws.FILTER(obsDataLinks[observ_treat_ID],obsDataLinks[experiment_ID]=A416)))</f>
        <v>0</v>
      </c>
      <c r="C416">
        <v>0</v>
      </c>
    </row>
    <row r="417" spans="2:3" x14ac:dyDescent="0.35">
      <c r="B417" cm="1">
        <f t="array" ref="B417:C417">TRANSPOSE(_xlfn._xlws.SORT(_xlfn._xlws.FILTER(obsDataLinks[observ_treat_ID],obsDataLinks[experiment_ID]=A417)))</f>
        <v>0</v>
      </c>
      <c r="C417">
        <v>0</v>
      </c>
    </row>
    <row r="418" spans="2:3" x14ac:dyDescent="0.35">
      <c r="B418" cm="1">
        <f t="array" ref="B418:C418">TRANSPOSE(_xlfn._xlws.SORT(_xlfn._xlws.FILTER(obsDataLinks[observ_treat_ID],obsDataLinks[experiment_ID]=A418)))</f>
        <v>0</v>
      </c>
      <c r="C418">
        <v>0</v>
      </c>
    </row>
    <row r="419" spans="2:3" x14ac:dyDescent="0.35">
      <c r="B419" cm="1">
        <f t="array" ref="B419:C419">TRANSPOSE(_xlfn._xlws.SORT(_xlfn._xlws.FILTER(obsDataLinks[observ_treat_ID],obsDataLinks[experiment_ID]=A419)))</f>
        <v>0</v>
      </c>
      <c r="C419">
        <v>0</v>
      </c>
    </row>
    <row r="420" spans="2:3" x14ac:dyDescent="0.35">
      <c r="B420" cm="1">
        <f t="array" ref="B420:C420">TRANSPOSE(_xlfn._xlws.SORT(_xlfn._xlws.FILTER(obsDataLinks[observ_treat_ID],obsDataLinks[experiment_ID]=A420)))</f>
        <v>0</v>
      </c>
      <c r="C420">
        <v>0</v>
      </c>
    </row>
    <row r="421" spans="2:3" x14ac:dyDescent="0.35">
      <c r="B421" cm="1">
        <f t="array" ref="B421:C421">TRANSPOSE(_xlfn._xlws.SORT(_xlfn._xlws.FILTER(obsDataLinks[observ_treat_ID],obsDataLinks[experiment_ID]=A421)))</f>
        <v>0</v>
      </c>
      <c r="C421">
        <v>0</v>
      </c>
    </row>
    <row r="422" spans="2:3" x14ac:dyDescent="0.35">
      <c r="B422" cm="1">
        <f t="array" ref="B422:C422">TRANSPOSE(_xlfn._xlws.SORT(_xlfn._xlws.FILTER(obsDataLinks[observ_treat_ID],obsDataLinks[experiment_ID]=A422)))</f>
        <v>0</v>
      </c>
      <c r="C422">
        <v>0</v>
      </c>
    </row>
    <row r="423" spans="2:3" x14ac:dyDescent="0.35">
      <c r="B423" cm="1">
        <f t="array" ref="B423:C423">TRANSPOSE(_xlfn._xlws.SORT(_xlfn._xlws.FILTER(obsDataLinks[observ_treat_ID],obsDataLinks[experiment_ID]=A423)))</f>
        <v>0</v>
      </c>
      <c r="C423">
        <v>0</v>
      </c>
    </row>
    <row r="424" spans="2:3" x14ac:dyDescent="0.35">
      <c r="B424" cm="1">
        <f t="array" ref="B424:C424">TRANSPOSE(_xlfn._xlws.SORT(_xlfn._xlws.FILTER(obsDataLinks[observ_treat_ID],obsDataLinks[experiment_ID]=A424)))</f>
        <v>0</v>
      </c>
      <c r="C424">
        <v>0</v>
      </c>
    </row>
    <row r="425" spans="2:3" x14ac:dyDescent="0.35">
      <c r="B425" cm="1">
        <f t="array" ref="B425:C425">TRANSPOSE(_xlfn._xlws.SORT(_xlfn._xlws.FILTER(obsDataLinks[observ_treat_ID],obsDataLinks[experiment_ID]=A425)))</f>
        <v>0</v>
      </c>
      <c r="C425">
        <v>0</v>
      </c>
    </row>
    <row r="426" spans="2:3" x14ac:dyDescent="0.35">
      <c r="B426" cm="1">
        <f t="array" ref="B426:C426">TRANSPOSE(_xlfn._xlws.SORT(_xlfn._xlws.FILTER(obsDataLinks[observ_treat_ID],obsDataLinks[experiment_ID]=A426)))</f>
        <v>0</v>
      </c>
      <c r="C426">
        <v>0</v>
      </c>
    </row>
    <row r="427" spans="2:3" x14ac:dyDescent="0.35">
      <c r="B427" cm="1">
        <f t="array" ref="B427:C427">TRANSPOSE(_xlfn._xlws.SORT(_xlfn._xlws.FILTER(obsDataLinks[observ_treat_ID],obsDataLinks[experiment_ID]=A427)))</f>
        <v>0</v>
      </c>
      <c r="C427">
        <v>0</v>
      </c>
    </row>
    <row r="428" spans="2:3" x14ac:dyDescent="0.35">
      <c r="B428" cm="1">
        <f t="array" ref="B428:C428">TRANSPOSE(_xlfn._xlws.SORT(_xlfn._xlws.FILTER(obsDataLinks[observ_treat_ID],obsDataLinks[experiment_ID]=A428)))</f>
        <v>0</v>
      </c>
      <c r="C428">
        <v>0</v>
      </c>
    </row>
    <row r="429" spans="2:3" x14ac:dyDescent="0.35">
      <c r="B429" cm="1">
        <f t="array" ref="B429:C429">TRANSPOSE(_xlfn._xlws.SORT(_xlfn._xlws.FILTER(obsDataLinks[observ_treat_ID],obsDataLinks[experiment_ID]=A429)))</f>
        <v>0</v>
      </c>
      <c r="C429">
        <v>0</v>
      </c>
    </row>
    <row r="430" spans="2:3" x14ac:dyDescent="0.35">
      <c r="B430" cm="1">
        <f t="array" ref="B430:C430">TRANSPOSE(_xlfn._xlws.SORT(_xlfn._xlws.FILTER(obsDataLinks[observ_treat_ID],obsDataLinks[experiment_ID]=A430)))</f>
        <v>0</v>
      </c>
      <c r="C430">
        <v>0</v>
      </c>
    </row>
    <row r="431" spans="2:3" x14ac:dyDescent="0.35">
      <c r="B431" cm="1">
        <f t="array" ref="B431:C431">TRANSPOSE(_xlfn._xlws.SORT(_xlfn._xlws.FILTER(obsDataLinks[observ_treat_ID],obsDataLinks[experiment_ID]=A431)))</f>
        <v>0</v>
      </c>
      <c r="C431">
        <v>0</v>
      </c>
    </row>
    <row r="432" spans="2:3" x14ac:dyDescent="0.35">
      <c r="B432" cm="1">
        <f t="array" ref="B432:C432">TRANSPOSE(_xlfn._xlws.SORT(_xlfn._xlws.FILTER(obsDataLinks[observ_treat_ID],obsDataLinks[experiment_ID]=A432)))</f>
        <v>0</v>
      </c>
      <c r="C432">
        <v>0</v>
      </c>
    </row>
    <row r="433" spans="2:3" x14ac:dyDescent="0.35">
      <c r="B433" cm="1">
        <f t="array" ref="B433:C433">TRANSPOSE(_xlfn._xlws.SORT(_xlfn._xlws.FILTER(obsDataLinks[observ_treat_ID],obsDataLinks[experiment_ID]=A433)))</f>
        <v>0</v>
      </c>
      <c r="C433">
        <v>0</v>
      </c>
    </row>
    <row r="434" spans="2:3" x14ac:dyDescent="0.35">
      <c r="B434" cm="1">
        <f t="array" ref="B434:C434">TRANSPOSE(_xlfn._xlws.SORT(_xlfn._xlws.FILTER(obsDataLinks[observ_treat_ID],obsDataLinks[experiment_ID]=A434)))</f>
        <v>0</v>
      </c>
      <c r="C434">
        <v>0</v>
      </c>
    </row>
    <row r="435" spans="2:3" x14ac:dyDescent="0.35">
      <c r="B435" cm="1">
        <f t="array" ref="B435:C435">TRANSPOSE(_xlfn._xlws.SORT(_xlfn._xlws.FILTER(obsDataLinks[observ_treat_ID],obsDataLinks[experiment_ID]=A435)))</f>
        <v>0</v>
      </c>
      <c r="C435">
        <v>0</v>
      </c>
    </row>
    <row r="436" spans="2:3" x14ac:dyDescent="0.35">
      <c r="B436" cm="1">
        <f t="array" ref="B436:C436">TRANSPOSE(_xlfn._xlws.SORT(_xlfn._xlws.FILTER(obsDataLinks[observ_treat_ID],obsDataLinks[experiment_ID]=A436)))</f>
        <v>0</v>
      </c>
      <c r="C436">
        <v>0</v>
      </c>
    </row>
    <row r="437" spans="2:3" x14ac:dyDescent="0.35">
      <c r="B437" cm="1">
        <f t="array" ref="B437:C437">TRANSPOSE(_xlfn._xlws.SORT(_xlfn._xlws.FILTER(obsDataLinks[observ_treat_ID],obsDataLinks[experiment_ID]=A437)))</f>
        <v>0</v>
      </c>
      <c r="C437">
        <v>0</v>
      </c>
    </row>
    <row r="438" spans="2:3" x14ac:dyDescent="0.35">
      <c r="B438" cm="1">
        <f t="array" ref="B438:C438">TRANSPOSE(_xlfn._xlws.SORT(_xlfn._xlws.FILTER(obsDataLinks[observ_treat_ID],obsDataLinks[experiment_ID]=A438)))</f>
        <v>0</v>
      </c>
      <c r="C438">
        <v>0</v>
      </c>
    </row>
    <row r="439" spans="2:3" x14ac:dyDescent="0.35">
      <c r="B439" cm="1">
        <f t="array" ref="B439:C439">TRANSPOSE(_xlfn._xlws.SORT(_xlfn._xlws.FILTER(obsDataLinks[observ_treat_ID],obsDataLinks[experiment_ID]=A439)))</f>
        <v>0</v>
      </c>
      <c r="C439">
        <v>0</v>
      </c>
    </row>
    <row r="440" spans="2:3" x14ac:dyDescent="0.35">
      <c r="B440" cm="1">
        <f t="array" ref="B440:C440">TRANSPOSE(_xlfn._xlws.SORT(_xlfn._xlws.FILTER(obsDataLinks[observ_treat_ID],obsDataLinks[experiment_ID]=A440)))</f>
        <v>0</v>
      </c>
      <c r="C440">
        <v>0</v>
      </c>
    </row>
    <row r="441" spans="2:3" x14ac:dyDescent="0.35">
      <c r="B441" cm="1">
        <f t="array" ref="B441:C441">TRANSPOSE(_xlfn._xlws.SORT(_xlfn._xlws.FILTER(obsDataLinks[observ_treat_ID],obsDataLinks[experiment_ID]=A441)))</f>
        <v>0</v>
      </c>
      <c r="C441">
        <v>0</v>
      </c>
    </row>
    <row r="442" spans="2:3" x14ac:dyDescent="0.35">
      <c r="B442" cm="1">
        <f t="array" ref="B442:C442">TRANSPOSE(_xlfn._xlws.SORT(_xlfn._xlws.FILTER(obsDataLinks[observ_treat_ID],obsDataLinks[experiment_ID]=A442)))</f>
        <v>0</v>
      </c>
      <c r="C442">
        <v>0</v>
      </c>
    </row>
    <row r="443" spans="2:3" x14ac:dyDescent="0.35">
      <c r="B443" cm="1">
        <f t="array" ref="B443:C443">TRANSPOSE(_xlfn._xlws.SORT(_xlfn._xlws.FILTER(obsDataLinks[observ_treat_ID],obsDataLinks[experiment_ID]=A443)))</f>
        <v>0</v>
      </c>
      <c r="C443">
        <v>0</v>
      </c>
    </row>
    <row r="444" spans="2:3" x14ac:dyDescent="0.35">
      <c r="B444" cm="1">
        <f t="array" ref="B444:C444">TRANSPOSE(_xlfn._xlws.SORT(_xlfn._xlws.FILTER(obsDataLinks[observ_treat_ID],obsDataLinks[experiment_ID]=A444)))</f>
        <v>0</v>
      </c>
      <c r="C444">
        <v>0</v>
      </c>
    </row>
    <row r="445" spans="2:3" x14ac:dyDescent="0.35">
      <c r="B445" cm="1">
        <f t="array" ref="B445:C445">TRANSPOSE(_xlfn._xlws.SORT(_xlfn._xlws.FILTER(obsDataLinks[observ_treat_ID],obsDataLinks[experiment_ID]=A445)))</f>
        <v>0</v>
      </c>
      <c r="C445">
        <v>0</v>
      </c>
    </row>
    <row r="446" spans="2:3" x14ac:dyDescent="0.35">
      <c r="B446" cm="1">
        <f t="array" ref="B446:C446">TRANSPOSE(_xlfn._xlws.SORT(_xlfn._xlws.FILTER(obsDataLinks[observ_treat_ID],obsDataLinks[experiment_ID]=A446)))</f>
        <v>0</v>
      </c>
      <c r="C446">
        <v>0</v>
      </c>
    </row>
    <row r="447" spans="2:3" x14ac:dyDescent="0.35">
      <c r="B447" cm="1">
        <f t="array" ref="B447:C447">TRANSPOSE(_xlfn._xlws.SORT(_xlfn._xlws.FILTER(obsDataLinks[observ_treat_ID],obsDataLinks[experiment_ID]=A447)))</f>
        <v>0</v>
      </c>
      <c r="C447">
        <v>0</v>
      </c>
    </row>
    <row r="448" spans="2:3" x14ac:dyDescent="0.35">
      <c r="B448" cm="1">
        <f t="array" ref="B448:C448">TRANSPOSE(_xlfn._xlws.SORT(_xlfn._xlws.FILTER(obsDataLinks[observ_treat_ID],obsDataLinks[experiment_ID]=A448)))</f>
        <v>0</v>
      </c>
      <c r="C448">
        <v>0</v>
      </c>
    </row>
    <row r="449" spans="2:3" x14ac:dyDescent="0.35">
      <c r="B449" cm="1">
        <f t="array" ref="B449:C449">TRANSPOSE(_xlfn._xlws.SORT(_xlfn._xlws.FILTER(obsDataLinks[observ_treat_ID],obsDataLinks[experiment_ID]=A449)))</f>
        <v>0</v>
      </c>
      <c r="C449">
        <v>0</v>
      </c>
    </row>
    <row r="450" spans="2:3" x14ac:dyDescent="0.35">
      <c r="B450" cm="1">
        <f t="array" ref="B450:C450">TRANSPOSE(_xlfn._xlws.SORT(_xlfn._xlws.FILTER(obsDataLinks[observ_treat_ID],obsDataLinks[experiment_ID]=A450)))</f>
        <v>0</v>
      </c>
      <c r="C450">
        <v>0</v>
      </c>
    </row>
    <row r="451" spans="2:3" x14ac:dyDescent="0.35">
      <c r="B451" cm="1">
        <f t="array" ref="B451:C451">TRANSPOSE(_xlfn._xlws.SORT(_xlfn._xlws.FILTER(obsDataLinks[observ_treat_ID],obsDataLinks[experiment_ID]=A451)))</f>
        <v>0</v>
      </c>
      <c r="C451">
        <v>0</v>
      </c>
    </row>
    <row r="452" spans="2:3" x14ac:dyDescent="0.35">
      <c r="B452" cm="1">
        <f t="array" ref="B452:C452">TRANSPOSE(_xlfn._xlws.SORT(_xlfn._xlws.FILTER(obsDataLinks[observ_treat_ID],obsDataLinks[experiment_ID]=A452)))</f>
        <v>0</v>
      </c>
      <c r="C452">
        <v>0</v>
      </c>
    </row>
    <row r="453" spans="2:3" x14ac:dyDescent="0.35">
      <c r="B453" cm="1">
        <f t="array" ref="B453:C453">TRANSPOSE(_xlfn._xlws.SORT(_xlfn._xlws.FILTER(obsDataLinks[observ_treat_ID],obsDataLinks[experiment_ID]=A453)))</f>
        <v>0</v>
      </c>
      <c r="C453">
        <v>0</v>
      </c>
    </row>
    <row r="454" spans="2:3" x14ac:dyDescent="0.35">
      <c r="B454" cm="1">
        <f t="array" ref="B454:C454">TRANSPOSE(_xlfn._xlws.SORT(_xlfn._xlws.FILTER(obsDataLinks[observ_treat_ID],obsDataLinks[experiment_ID]=A454)))</f>
        <v>0</v>
      </c>
      <c r="C454">
        <v>0</v>
      </c>
    </row>
    <row r="455" spans="2:3" x14ac:dyDescent="0.35">
      <c r="B455" cm="1">
        <f t="array" ref="B455:C455">TRANSPOSE(_xlfn._xlws.SORT(_xlfn._xlws.FILTER(obsDataLinks[observ_treat_ID],obsDataLinks[experiment_ID]=A455)))</f>
        <v>0</v>
      </c>
      <c r="C455">
        <v>0</v>
      </c>
    </row>
    <row r="456" spans="2:3" x14ac:dyDescent="0.35">
      <c r="B456" cm="1">
        <f t="array" ref="B456:C456">TRANSPOSE(_xlfn._xlws.SORT(_xlfn._xlws.FILTER(obsDataLinks[observ_treat_ID],obsDataLinks[experiment_ID]=A456)))</f>
        <v>0</v>
      </c>
      <c r="C456">
        <v>0</v>
      </c>
    </row>
    <row r="457" spans="2:3" x14ac:dyDescent="0.35">
      <c r="B457" cm="1">
        <f t="array" ref="B457:C457">TRANSPOSE(_xlfn._xlws.SORT(_xlfn._xlws.FILTER(obsDataLinks[observ_treat_ID],obsDataLinks[experiment_ID]=A457)))</f>
        <v>0</v>
      </c>
      <c r="C457">
        <v>0</v>
      </c>
    </row>
    <row r="458" spans="2:3" x14ac:dyDescent="0.35">
      <c r="B458" cm="1">
        <f t="array" ref="B458:C458">TRANSPOSE(_xlfn._xlws.SORT(_xlfn._xlws.FILTER(obsDataLinks[observ_treat_ID],obsDataLinks[experiment_ID]=A458)))</f>
        <v>0</v>
      </c>
      <c r="C458">
        <v>0</v>
      </c>
    </row>
    <row r="459" spans="2:3" x14ac:dyDescent="0.35">
      <c r="B459" cm="1">
        <f t="array" ref="B459:C459">TRANSPOSE(_xlfn._xlws.SORT(_xlfn._xlws.FILTER(obsDataLinks[observ_treat_ID],obsDataLinks[experiment_ID]=A459)))</f>
        <v>0</v>
      </c>
      <c r="C459">
        <v>0</v>
      </c>
    </row>
    <row r="460" spans="2:3" x14ac:dyDescent="0.35">
      <c r="B460" cm="1">
        <f t="array" ref="B460:C460">TRANSPOSE(_xlfn._xlws.SORT(_xlfn._xlws.FILTER(obsDataLinks[observ_treat_ID],obsDataLinks[experiment_ID]=A460)))</f>
        <v>0</v>
      </c>
      <c r="C460">
        <v>0</v>
      </c>
    </row>
    <row r="461" spans="2:3" x14ac:dyDescent="0.35">
      <c r="B461" cm="1">
        <f t="array" ref="B461:C461">TRANSPOSE(_xlfn._xlws.SORT(_xlfn._xlws.FILTER(obsDataLinks[observ_treat_ID],obsDataLinks[experiment_ID]=A461)))</f>
        <v>0</v>
      </c>
      <c r="C461">
        <v>0</v>
      </c>
    </row>
    <row r="462" spans="2:3" x14ac:dyDescent="0.35">
      <c r="B462" cm="1">
        <f t="array" ref="B462:C462">TRANSPOSE(_xlfn._xlws.SORT(_xlfn._xlws.FILTER(obsDataLinks[observ_treat_ID],obsDataLinks[experiment_ID]=A462)))</f>
        <v>0</v>
      </c>
      <c r="C462">
        <v>0</v>
      </c>
    </row>
    <row r="463" spans="2:3" x14ac:dyDescent="0.35">
      <c r="B463" cm="1">
        <f t="array" ref="B463:C463">TRANSPOSE(_xlfn._xlws.SORT(_xlfn._xlws.FILTER(obsDataLinks[observ_treat_ID],obsDataLinks[experiment_ID]=A463)))</f>
        <v>0</v>
      </c>
      <c r="C463">
        <v>0</v>
      </c>
    </row>
    <row r="464" spans="2:3" x14ac:dyDescent="0.35">
      <c r="B464" cm="1">
        <f t="array" ref="B464:C464">TRANSPOSE(_xlfn._xlws.SORT(_xlfn._xlws.FILTER(obsDataLinks[observ_treat_ID],obsDataLinks[experiment_ID]=A464)))</f>
        <v>0</v>
      </c>
      <c r="C464">
        <v>0</v>
      </c>
    </row>
    <row r="465" spans="2:3" x14ac:dyDescent="0.35">
      <c r="B465" cm="1">
        <f t="array" ref="B465:C465">TRANSPOSE(_xlfn._xlws.SORT(_xlfn._xlws.FILTER(obsDataLinks[observ_treat_ID],obsDataLinks[experiment_ID]=A465)))</f>
        <v>0</v>
      </c>
      <c r="C465">
        <v>0</v>
      </c>
    </row>
    <row r="466" spans="2:3" x14ac:dyDescent="0.35">
      <c r="B466" cm="1">
        <f t="array" ref="B466:C466">TRANSPOSE(_xlfn._xlws.SORT(_xlfn._xlws.FILTER(obsDataLinks[observ_treat_ID],obsDataLinks[experiment_ID]=A466)))</f>
        <v>0</v>
      </c>
      <c r="C466">
        <v>0</v>
      </c>
    </row>
    <row r="467" spans="2:3" x14ac:dyDescent="0.35">
      <c r="B467" cm="1">
        <f t="array" ref="B467:C467">TRANSPOSE(_xlfn._xlws.SORT(_xlfn._xlws.FILTER(obsDataLinks[observ_treat_ID],obsDataLinks[experiment_ID]=A467)))</f>
        <v>0</v>
      </c>
      <c r="C467">
        <v>0</v>
      </c>
    </row>
    <row r="468" spans="2:3" x14ac:dyDescent="0.35">
      <c r="B468" cm="1">
        <f t="array" ref="B468:C468">TRANSPOSE(_xlfn._xlws.SORT(_xlfn._xlws.FILTER(obsDataLinks[observ_treat_ID],obsDataLinks[experiment_ID]=A468)))</f>
        <v>0</v>
      </c>
      <c r="C468">
        <v>0</v>
      </c>
    </row>
    <row r="469" spans="2:3" x14ac:dyDescent="0.35">
      <c r="B469" cm="1">
        <f t="array" ref="B469:C469">TRANSPOSE(_xlfn._xlws.SORT(_xlfn._xlws.FILTER(obsDataLinks[observ_treat_ID],obsDataLinks[experiment_ID]=A469)))</f>
        <v>0</v>
      </c>
      <c r="C469">
        <v>0</v>
      </c>
    </row>
    <row r="470" spans="2:3" x14ac:dyDescent="0.35">
      <c r="B470" cm="1">
        <f t="array" ref="B470:C470">TRANSPOSE(_xlfn._xlws.SORT(_xlfn._xlws.FILTER(obsDataLinks[observ_treat_ID],obsDataLinks[experiment_ID]=A470)))</f>
        <v>0</v>
      </c>
      <c r="C470">
        <v>0</v>
      </c>
    </row>
    <row r="471" spans="2:3" x14ac:dyDescent="0.35">
      <c r="B471" cm="1">
        <f t="array" ref="B471:C471">TRANSPOSE(_xlfn._xlws.SORT(_xlfn._xlws.FILTER(obsDataLinks[observ_treat_ID],obsDataLinks[experiment_ID]=A471)))</f>
        <v>0</v>
      </c>
      <c r="C471">
        <v>0</v>
      </c>
    </row>
    <row r="472" spans="2:3" x14ac:dyDescent="0.35">
      <c r="B472" cm="1">
        <f t="array" ref="B472:C472">TRANSPOSE(_xlfn._xlws.SORT(_xlfn._xlws.FILTER(obsDataLinks[observ_treat_ID],obsDataLinks[experiment_ID]=A472)))</f>
        <v>0</v>
      </c>
      <c r="C472">
        <v>0</v>
      </c>
    </row>
    <row r="473" spans="2:3" x14ac:dyDescent="0.35">
      <c r="B473" cm="1">
        <f t="array" ref="B473:C473">TRANSPOSE(_xlfn._xlws.SORT(_xlfn._xlws.FILTER(obsDataLinks[observ_treat_ID],obsDataLinks[experiment_ID]=A473)))</f>
        <v>0</v>
      </c>
      <c r="C473">
        <v>0</v>
      </c>
    </row>
    <row r="474" spans="2:3" x14ac:dyDescent="0.35">
      <c r="B474" cm="1">
        <f t="array" ref="B474:C474">TRANSPOSE(_xlfn._xlws.SORT(_xlfn._xlws.FILTER(obsDataLinks[observ_treat_ID],obsDataLinks[experiment_ID]=A474)))</f>
        <v>0</v>
      </c>
      <c r="C474">
        <v>0</v>
      </c>
    </row>
    <row r="475" spans="2:3" x14ac:dyDescent="0.35">
      <c r="B475" cm="1">
        <f t="array" ref="B475:C475">TRANSPOSE(_xlfn._xlws.SORT(_xlfn._xlws.FILTER(obsDataLinks[observ_treat_ID],obsDataLinks[experiment_ID]=A475)))</f>
        <v>0</v>
      </c>
      <c r="C475">
        <v>0</v>
      </c>
    </row>
    <row r="476" spans="2:3" x14ac:dyDescent="0.35">
      <c r="B476" cm="1">
        <f t="array" ref="B476:C476">TRANSPOSE(_xlfn._xlws.SORT(_xlfn._xlws.FILTER(obsDataLinks[observ_treat_ID],obsDataLinks[experiment_ID]=A476)))</f>
        <v>0</v>
      </c>
      <c r="C476">
        <v>0</v>
      </c>
    </row>
    <row r="477" spans="2:3" x14ac:dyDescent="0.35">
      <c r="B477" cm="1">
        <f t="array" ref="B477:C477">TRANSPOSE(_xlfn._xlws.SORT(_xlfn._xlws.FILTER(obsDataLinks[observ_treat_ID],obsDataLinks[experiment_ID]=A477)))</f>
        <v>0</v>
      </c>
      <c r="C477">
        <v>0</v>
      </c>
    </row>
    <row r="478" spans="2:3" x14ac:dyDescent="0.35">
      <c r="B478" cm="1">
        <f t="array" ref="B478:C478">TRANSPOSE(_xlfn._xlws.SORT(_xlfn._xlws.FILTER(obsDataLinks[observ_treat_ID],obsDataLinks[experiment_ID]=A478)))</f>
        <v>0</v>
      </c>
      <c r="C478">
        <v>0</v>
      </c>
    </row>
    <row r="479" spans="2:3" x14ac:dyDescent="0.35">
      <c r="B479" cm="1">
        <f t="array" ref="B479:C479">TRANSPOSE(_xlfn._xlws.SORT(_xlfn._xlws.FILTER(obsDataLinks[observ_treat_ID],obsDataLinks[experiment_ID]=A479)))</f>
        <v>0</v>
      </c>
      <c r="C479">
        <v>0</v>
      </c>
    </row>
    <row r="480" spans="2:3" x14ac:dyDescent="0.35">
      <c r="B480" cm="1">
        <f t="array" ref="B480:C480">TRANSPOSE(_xlfn._xlws.SORT(_xlfn._xlws.FILTER(obsDataLinks[observ_treat_ID],obsDataLinks[experiment_ID]=A480)))</f>
        <v>0</v>
      </c>
      <c r="C480">
        <v>0</v>
      </c>
    </row>
    <row r="481" spans="2:3" x14ac:dyDescent="0.35">
      <c r="B481" cm="1">
        <f t="array" ref="B481:C481">TRANSPOSE(_xlfn._xlws.SORT(_xlfn._xlws.FILTER(obsDataLinks[observ_treat_ID],obsDataLinks[experiment_ID]=A481)))</f>
        <v>0</v>
      </c>
      <c r="C481">
        <v>0</v>
      </c>
    </row>
    <row r="482" spans="2:3" x14ac:dyDescent="0.35">
      <c r="B482" cm="1">
        <f t="array" ref="B482:C482">TRANSPOSE(_xlfn._xlws.SORT(_xlfn._xlws.FILTER(obsDataLinks[observ_treat_ID],obsDataLinks[experiment_ID]=A482)))</f>
        <v>0</v>
      </c>
      <c r="C482">
        <v>0</v>
      </c>
    </row>
    <row r="483" spans="2:3" x14ac:dyDescent="0.35">
      <c r="B483" cm="1">
        <f t="array" ref="B483:C483">TRANSPOSE(_xlfn._xlws.SORT(_xlfn._xlws.FILTER(obsDataLinks[observ_treat_ID],obsDataLinks[experiment_ID]=A483)))</f>
        <v>0</v>
      </c>
      <c r="C483">
        <v>0</v>
      </c>
    </row>
    <row r="484" spans="2:3" x14ac:dyDescent="0.35">
      <c r="B484" cm="1">
        <f t="array" ref="B484:C484">TRANSPOSE(_xlfn._xlws.SORT(_xlfn._xlws.FILTER(obsDataLinks[observ_treat_ID],obsDataLinks[experiment_ID]=A484)))</f>
        <v>0</v>
      </c>
      <c r="C484">
        <v>0</v>
      </c>
    </row>
    <row r="485" spans="2:3" x14ac:dyDescent="0.35">
      <c r="B485" cm="1">
        <f t="array" ref="B485:C485">TRANSPOSE(_xlfn._xlws.SORT(_xlfn._xlws.FILTER(obsDataLinks[observ_treat_ID],obsDataLinks[experiment_ID]=A485)))</f>
        <v>0</v>
      </c>
      <c r="C485">
        <v>0</v>
      </c>
    </row>
    <row r="486" spans="2:3" x14ac:dyDescent="0.35">
      <c r="B486" cm="1">
        <f t="array" ref="B486:C486">TRANSPOSE(_xlfn._xlws.SORT(_xlfn._xlws.FILTER(obsDataLinks[observ_treat_ID],obsDataLinks[experiment_ID]=A486)))</f>
        <v>0</v>
      </c>
      <c r="C486">
        <v>0</v>
      </c>
    </row>
    <row r="487" spans="2:3" x14ac:dyDescent="0.35">
      <c r="B487" cm="1">
        <f t="array" ref="B487:C487">TRANSPOSE(_xlfn._xlws.SORT(_xlfn._xlws.FILTER(obsDataLinks[observ_treat_ID],obsDataLinks[experiment_ID]=A487)))</f>
        <v>0</v>
      </c>
      <c r="C487">
        <v>0</v>
      </c>
    </row>
    <row r="488" spans="2:3" x14ac:dyDescent="0.35">
      <c r="B488" cm="1">
        <f t="array" ref="B488:C488">TRANSPOSE(_xlfn._xlws.SORT(_xlfn._xlws.FILTER(obsDataLinks[observ_treat_ID],obsDataLinks[experiment_ID]=A488)))</f>
        <v>0</v>
      </c>
      <c r="C488">
        <v>0</v>
      </c>
    </row>
    <row r="489" spans="2:3" x14ac:dyDescent="0.35">
      <c r="B489" cm="1">
        <f t="array" ref="B489:C489">TRANSPOSE(_xlfn._xlws.SORT(_xlfn._xlws.FILTER(obsDataLinks[observ_treat_ID],obsDataLinks[experiment_ID]=A489)))</f>
        <v>0</v>
      </c>
      <c r="C489">
        <v>0</v>
      </c>
    </row>
    <row r="490" spans="2:3" x14ac:dyDescent="0.35">
      <c r="B490" cm="1">
        <f t="array" ref="B490:C490">TRANSPOSE(_xlfn._xlws.SORT(_xlfn._xlws.FILTER(obsDataLinks[observ_treat_ID],obsDataLinks[experiment_ID]=A490)))</f>
        <v>0</v>
      </c>
      <c r="C490">
        <v>0</v>
      </c>
    </row>
    <row r="491" spans="2:3" x14ac:dyDescent="0.35">
      <c r="B491" cm="1">
        <f t="array" ref="B491:C491">TRANSPOSE(_xlfn._xlws.SORT(_xlfn._xlws.FILTER(obsDataLinks[observ_treat_ID],obsDataLinks[experiment_ID]=A491)))</f>
        <v>0</v>
      </c>
      <c r="C491">
        <v>0</v>
      </c>
    </row>
    <row r="492" spans="2:3" x14ac:dyDescent="0.35">
      <c r="B492" cm="1">
        <f t="array" ref="B492:C492">TRANSPOSE(_xlfn._xlws.SORT(_xlfn._xlws.FILTER(obsDataLinks[observ_treat_ID],obsDataLinks[experiment_ID]=A492)))</f>
        <v>0</v>
      </c>
      <c r="C492">
        <v>0</v>
      </c>
    </row>
    <row r="493" spans="2:3" x14ac:dyDescent="0.35">
      <c r="B493" cm="1">
        <f t="array" ref="B493:C493">TRANSPOSE(_xlfn._xlws.SORT(_xlfn._xlws.FILTER(obsDataLinks[observ_treat_ID],obsDataLinks[experiment_ID]=A493)))</f>
        <v>0</v>
      </c>
      <c r="C493">
        <v>0</v>
      </c>
    </row>
    <row r="494" spans="2:3" x14ac:dyDescent="0.35">
      <c r="B494" cm="1">
        <f t="array" ref="B494:C494">TRANSPOSE(_xlfn._xlws.SORT(_xlfn._xlws.FILTER(obsDataLinks[observ_treat_ID],obsDataLinks[experiment_ID]=A494)))</f>
        <v>0</v>
      </c>
      <c r="C494">
        <v>0</v>
      </c>
    </row>
    <row r="495" spans="2:3" x14ac:dyDescent="0.35">
      <c r="B495" cm="1">
        <f t="array" ref="B495:C495">TRANSPOSE(_xlfn._xlws.SORT(_xlfn._xlws.FILTER(obsDataLinks[observ_treat_ID],obsDataLinks[experiment_ID]=A495)))</f>
        <v>0</v>
      </c>
      <c r="C495">
        <v>0</v>
      </c>
    </row>
    <row r="496" spans="2:3" x14ac:dyDescent="0.35">
      <c r="B496" cm="1">
        <f t="array" ref="B496:C496">TRANSPOSE(_xlfn._xlws.SORT(_xlfn._xlws.FILTER(obsDataLinks[observ_treat_ID],obsDataLinks[experiment_ID]=A496)))</f>
        <v>0</v>
      </c>
      <c r="C496">
        <v>0</v>
      </c>
    </row>
    <row r="497" spans="2:3" x14ac:dyDescent="0.35">
      <c r="B497" cm="1">
        <f t="array" ref="B497:C497">TRANSPOSE(_xlfn._xlws.SORT(_xlfn._xlws.FILTER(obsDataLinks[observ_treat_ID],obsDataLinks[experiment_ID]=A497)))</f>
        <v>0</v>
      </c>
      <c r="C497">
        <v>0</v>
      </c>
    </row>
    <row r="498" spans="2:3" x14ac:dyDescent="0.35">
      <c r="B498" cm="1">
        <f t="array" ref="B498:C498">TRANSPOSE(_xlfn._xlws.SORT(_xlfn._xlws.FILTER(obsDataLinks[observ_treat_ID],obsDataLinks[experiment_ID]=A498)))</f>
        <v>0</v>
      </c>
      <c r="C498">
        <v>0</v>
      </c>
    </row>
    <row r="499" spans="2:3" x14ac:dyDescent="0.35">
      <c r="B499" cm="1">
        <f t="array" ref="B499:C499">TRANSPOSE(_xlfn._xlws.SORT(_xlfn._xlws.FILTER(obsDataLinks[observ_treat_ID],obsDataLinks[experiment_ID]=A499)))</f>
        <v>0</v>
      </c>
      <c r="C499">
        <v>0</v>
      </c>
    </row>
    <row r="500" spans="2:3" s="108" customFormat="1" x14ac:dyDescent="0.35">
      <c r="B500" s="108" cm="1">
        <f t="array" ref="B500:C500">TRANSPOSE(_xlfn._xlws.SORT(_xlfn._xlws.FILTER(obsDataLinks[observ_treat_ID],obsDataLinks[experiment_ID]=A500)))</f>
        <v>0</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CS500"/>
  <sheetViews>
    <sheetView workbookViewId="0"/>
  </sheetViews>
  <sheetFormatPr defaultRowHeight="14.5" x14ac:dyDescent="0.35"/>
  <cols>
    <col min="1" max="2" width="10.54296875" customWidth="1"/>
    <col min="3" max="200" width="3.1796875" customWidth="1"/>
    <col min="16383" max="16383" width="8.7265625" customWidth="1"/>
  </cols>
  <sheetData>
    <row r="1" spans="1:97" s="124" customFormat="1" x14ac:dyDescent="0.35">
      <c r="A1" s="123" t="s">
        <v>1671</v>
      </c>
      <c r="I1" s="125"/>
    </row>
    <row r="2" spans="1:97" x14ac:dyDescent="0.35">
      <c r="A2" t="str" cm="1">
        <f t="array" ref="A2:A14">_xlfn._xlws.SORT(_xlfn.UNIQUE(_xlfn._xlws.FILTER(treatments[experiment_ID], treatments[experiment_ID] &lt;&gt; "")))</f>
        <v>Basso_2010_method</v>
      </c>
      <c r="B2" t="str" cm="1">
        <f t="array" ref="B2:D2">TRANSPOSE(_xlfn._xlws.SORT(_xlfn._xlws.FILTER(treatments[treatment_number]&amp;" | "&amp;treatments[treatment_name],treatments[experiment_ID]=A2)))</f>
        <v xml:space="preserve"> | </v>
      </c>
      <c r="C2" t="str">
        <v xml:space="preserve">1 | </v>
      </c>
      <c r="D2" t="str">
        <v xml:space="preserve">2 | </v>
      </c>
    </row>
    <row r="3" spans="1:97" x14ac:dyDescent="0.35">
      <c r="A3" t="str">
        <v>Boulch_2021_method</v>
      </c>
      <c r="B3" t="str" cm="1">
        <f t="array" ref="B3:G3">TRANSPOSE(_xlfn._xlws.SORT(_xlfn._xlws.FILTER(treatments[treatment_number]&amp;" | "&amp;treatments[treatment_name],treatments[experiment_ID]=A3)))</f>
        <v>1 | RGT_Bea_1_2009</v>
      </c>
      <c r="C3" t="str">
        <v>2 | RGT_Bea_2_2009</v>
      </c>
      <c r="D3" t="str">
        <v>3 | RGT_Cat_2009</v>
      </c>
      <c r="E3" t="str">
        <v>4 | ES_Bea_1_2009</v>
      </c>
      <c r="F3" t="str">
        <v>5 | ES_Bea_2_2009</v>
      </c>
      <c r="G3" t="str">
        <v>6 | ES_Cat_2009</v>
      </c>
    </row>
    <row r="4" spans="1:97" x14ac:dyDescent="0.35">
      <c r="A4" t="str">
        <v>Bustos-Korts_2013_method</v>
      </c>
      <c r="B4" t="str" cm="1">
        <f t="array" ref="B4:M4">TRANSPOSE(_xlfn._xlws.SORT(_xlfn._xlws.FILTER(treatments[treatment_number]&amp;" | "&amp;treatments[treatment_name],treatments[experiment_ID]=A4)))</f>
        <v>1 | Exp1_105_gen_2008_2009</v>
      </c>
      <c r="C4" t="str">
        <v>10 | Exp2_INIA_2010_2011_density2</v>
      </c>
      <c r="D4" t="str">
        <v>11 | Exp2_BAER_2010_2011_density1</v>
      </c>
      <c r="E4" t="str">
        <v>12 | Exp2_BAER_2010_2011_density2</v>
      </c>
      <c r="F4" t="str">
        <v>2 | Exp1_INIA_2008_2009</v>
      </c>
      <c r="G4" t="str">
        <v>3 | Exp1_105_gen_2009_2010</v>
      </c>
      <c r="H4" t="str">
        <v>4 | Exp1_INIA_2009_2010</v>
      </c>
      <c r="I4" t="str">
        <v>5 | Exp2_S1_2010_2011_density1</v>
      </c>
      <c r="J4" t="str">
        <v>6 | Exp2_S1_2010_2011_density2</v>
      </c>
      <c r="K4" t="str">
        <v>7 | Exp2_S2_2010_2011_density1</v>
      </c>
      <c r="L4" t="str">
        <v>8 | Exp2_S2_2010_2011_density2</v>
      </c>
      <c r="M4" t="str">
        <v>9 | Exp2_INIA_2010_2011_density1</v>
      </c>
    </row>
    <row r="5" spans="1:97" x14ac:dyDescent="0.35">
      <c r="A5" t="str">
        <v>Fernando_2013_method</v>
      </c>
      <c r="B5" t="str" cm="1">
        <f t="array" ref="B5:AW5">TRANSPOSE(_xlfn._xlws.SORT(_xlfn._xlws.FILTER(treatments[treatment_number]&amp;" | "&amp;treatments[treatment_name],treatments[experiment_ID]=A5)))</f>
        <v>1 | Yitpi_TOS1_2007_rainfed_eCO2</v>
      </c>
      <c r="C5" t="str">
        <v>10 | Yitpi_TOS1_2008_rainfed_aCO2</v>
      </c>
      <c r="D5" t="str">
        <v>11 | Yitpi_TOS1_2008_irrigated_eCO2</v>
      </c>
      <c r="E5" t="str">
        <v>12 | Yitpi_TOS1_2008_irrigated_aCO2</v>
      </c>
      <c r="F5" t="str">
        <v>13 | Yitpi_TOS2_2008_rainfed_eCO2</v>
      </c>
      <c r="G5" t="str">
        <v>14 | Yitpi_TOS2_2008_rainfed_aCO2</v>
      </c>
      <c r="H5" t="str">
        <v>15 | Yitpi_TOS2_2008_irrigated_eCO2</v>
      </c>
      <c r="I5" t="str">
        <v>16 | Yitpi_TOS2_2008_irrigated_aCO2</v>
      </c>
      <c r="J5" t="str">
        <v>17 | Yitpi_TOS1_2009_rainfed_eCO2</v>
      </c>
      <c r="K5" t="str">
        <v>18 | Yitpi_TOS1_2009_rainfed_aCO2</v>
      </c>
      <c r="L5" t="str">
        <v>19 | Yitpi_TOS1_2009_irrigated_eCO2</v>
      </c>
      <c r="M5" t="str">
        <v>2 | Yitpi_TOS1_2007_rainfed_aCO2</v>
      </c>
      <c r="N5" t="str">
        <v>20 | Yitpi_TOS1_2009_irrigated_aCO2</v>
      </c>
      <c r="O5" t="str">
        <v>21 | Yitpi_TOS2_2009_rainfed_eCO2</v>
      </c>
      <c r="P5" t="str">
        <v>22 | Yitpi_TOS2_2009_rainfed_aCO2</v>
      </c>
      <c r="Q5" t="str">
        <v>23 | Yitpi_TOS2_2009_irrigated_eCO2</v>
      </c>
      <c r="R5" t="str">
        <v>24 | Yitpi_TOS2_2009_irrigated_aCO2</v>
      </c>
      <c r="S5" t="str">
        <v>25 | Janz_TOS1_2007_rainfed_eCO2</v>
      </c>
      <c r="T5" t="str">
        <v>26 | Janz_TOS1_2007_rainfed_aCO2</v>
      </c>
      <c r="U5" t="str">
        <v>27 | Janz_TOS1_2007_irrigated_eCO2</v>
      </c>
      <c r="V5" t="str">
        <v>28 | Janz_TOS1_2007_irrigated_aCO2</v>
      </c>
      <c r="W5" t="str">
        <v>29 | Janz_TOS2_2007_rainfed_eCO2</v>
      </c>
      <c r="X5" t="str">
        <v>3 | Yitpi_TOS1_2007_irrigated_eCO2</v>
      </c>
      <c r="Y5" t="str">
        <v>30 | Janz_TOS2_2007_rainfed_aCO2</v>
      </c>
      <c r="Z5" t="str">
        <v>31 | Janz_TOS2_2007_irrigated_eCO2</v>
      </c>
      <c r="AA5" t="str">
        <v>32 | Janz_TOS2_2007_irrigated_aCO2</v>
      </c>
      <c r="AB5" t="str">
        <v>33 | Janz_TOS1_2008_rainfed_eCO2</v>
      </c>
      <c r="AC5" t="str">
        <v>34 | Janz_TOS1_2008_rainfed_aCO2</v>
      </c>
      <c r="AD5" t="str">
        <v>35 | Janz_TOS1_2008_irrigated_eCO2</v>
      </c>
      <c r="AE5" t="str">
        <v>36 | Janz_TOS1_2008_irrigated_aCO2</v>
      </c>
      <c r="AF5" t="str">
        <v>37 | Janz_TOS2_2008_rainfed_eCO2</v>
      </c>
      <c r="AG5" t="str">
        <v>38 | Janz_TOS2_2008_rainfed_aCO2</v>
      </c>
      <c r="AH5" t="str">
        <v>39 | Janz_TOS2_2008_irrigated_eCO2</v>
      </c>
      <c r="AI5" t="str">
        <v>4 | Yitpi_TOS1_2007_irrigated_aCO2</v>
      </c>
      <c r="AJ5" t="str">
        <v>40 | Janz_TOS2_2008_irrigated_aCO2</v>
      </c>
      <c r="AK5" t="str">
        <v>41 | Janz_TOS1_2009_rainfed_eCO2</v>
      </c>
      <c r="AL5" t="str">
        <v>42 | Janz_TOS1_2009_rainfed_aCO2</v>
      </c>
      <c r="AM5" t="str">
        <v>43 | Janz_TOS1_2009_irrigated_eCO2</v>
      </c>
      <c r="AN5" t="str">
        <v>44 | Janz_TOS1_2009_irrigated_aCO2</v>
      </c>
      <c r="AO5" t="str">
        <v>45 | Janz_TOS2_2009_rainfed_eCO2</v>
      </c>
      <c r="AP5" t="str">
        <v>46 | Janz_TOS2_2009_rainfed_aCO2</v>
      </c>
      <c r="AQ5" t="str">
        <v>47 | Janz_TOS2_2009_irrigated_eCO2</v>
      </c>
      <c r="AR5" t="str">
        <v>48 | Janz_TOS2_2009_irrigated_aCO2</v>
      </c>
      <c r="AS5" t="str">
        <v>5 | Yitpi_TOS2_2007_rainfed_eCO2</v>
      </c>
      <c r="AT5" t="str">
        <v>6 | Yitpi_TOS2_2007_rainfed_aCO2</v>
      </c>
      <c r="AU5" t="str">
        <v>7 | Yitpi_TOS2_2007_irrigated_eCO2</v>
      </c>
      <c r="AV5" t="str">
        <v>8 | Yitpi_TOS2_2007_irrigated_aCO2</v>
      </c>
      <c r="AW5" t="str">
        <v>9 | Yitpi_TOS1_2008_rainfed_eCO2</v>
      </c>
    </row>
    <row r="6" spans="1:97" x14ac:dyDescent="0.35">
      <c r="A6" t="str">
        <v>Hunsaker_1996_method</v>
      </c>
      <c r="B6" t="str" cm="1">
        <f t="array" ref="B6:E6">TRANSPOSE(_xlfn._xlws.SORT(_xlfn._xlws.FILTER(treatments[treatment_number]&amp;" | "&amp;treatments[treatment_name],treatments[experiment_ID]=A6)))</f>
        <v>1 | irrigation_1992_1993_WET</v>
      </c>
      <c r="C6" t="str">
        <v>2 | irrigation_1992_1993_DRY</v>
      </c>
      <c r="D6" t="str">
        <v>3 | irrigation_1993_1994_WET</v>
      </c>
      <c r="E6" t="str">
        <v>4 | irrigation_1993_1994_DRY</v>
      </c>
    </row>
    <row r="7" spans="1:97" x14ac:dyDescent="0.35">
      <c r="A7" t="str">
        <v>HWTD2401</v>
      </c>
      <c r="B7" t="str" cm="1">
        <f t="array" ref="B7:E7">TRANSPOSE(_xlfn._xlws.SORT(_xlfn._xlws.FILTER(treatments[treatment_number]&amp;" | "&amp;treatments[treatment_name],treatments[experiment_ID]=A7)))</f>
        <v>1 | Campesino - 92 kg[N]/ha</v>
      </c>
      <c r="C7" t="str">
        <v>2 | Broca - 92 kg[N]/ha</v>
      </c>
      <c r="D7" t="str">
        <v>3 | Campesino - 140 kg[N]/ha</v>
      </c>
      <c r="E7" t="str">
        <v>4 | Broca - 140 kg[N]/ha</v>
      </c>
    </row>
    <row r="8" spans="1:97" x14ac:dyDescent="0.35">
      <c r="A8" t="str">
        <v>Iqba_2014_method</v>
      </c>
      <c r="B8" t="str" cm="1">
        <f t="array" ref="B8:P8">TRANSPOSE(_xlfn._xlws.SORT(_xlfn._xlws.FILTER(treatments[treatment_number]&amp;" | "&amp;treatments[treatment_name],treatments[experiment_ID]=A8)))</f>
        <v>1 | 1998_irrigated_treatmentA</v>
      </c>
      <c r="C8" t="str">
        <v>10 | 1999_irrigated_treatmentE</v>
      </c>
      <c r="D8" t="str">
        <v>11 | 2000_irrigated_treatmentA</v>
      </c>
      <c r="E8" t="str">
        <v>12 | 2000_irrigated_treatmentB</v>
      </c>
      <c r="F8" t="str">
        <v>13 | 2000_irrigated_treatmentC</v>
      </c>
      <c r="G8" t="str">
        <v>14 | 2000_irrigated_treatmentD</v>
      </c>
      <c r="H8" t="str">
        <v>15 | 2000_irrigated_treatmentE</v>
      </c>
      <c r="I8" t="str">
        <v>2 | 1998_irrigated_treatmentB</v>
      </c>
      <c r="J8" t="str">
        <v>3 | 1998_irrigated_treatmentC</v>
      </c>
      <c r="K8" t="str">
        <v>4 | 1998_irrigated_treatmentD</v>
      </c>
      <c r="L8" t="str">
        <v>5 | 1998_irrigated_treatmentE</v>
      </c>
      <c r="M8" t="str">
        <v>6 | 1999_irrigated_treatmentA</v>
      </c>
      <c r="N8" t="str">
        <v>7 | 1999_irrigated_treatmentB</v>
      </c>
      <c r="O8" t="str">
        <v>8 | 1999_irrigated_treatmentC</v>
      </c>
      <c r="P8" t="str">
        <v>9 | 1999_irrigated_treatmentD</v>
      </c>
    </row>
    <row r="9" spans="1:97" x14ac:dyDescent="0.35">
      <c r="A9" t="str">
        <v>Li_2014_method</v>
      </c>
      <c r="B9" t="str" cm="1">
        <f t="array" ref="B9:BE9">TRANSPOSE(_xlfn._xlws.SORT(_xlfn._xlws.FILTER(treatments[treatment_number]&amp;" | "&amp;treatments[treatment_name],treatments[experiment_ID]=A9)))</f>
        <v>1 | MZ_1979_N0</v>
      </c>
      <c r="C9" t="str">
        <v>10 | WH_1981_N90</v>
      </c>
      <c r="D9" t="str">
        <v>11 | WH_1981_SN90</v>
      </c>
      <c r="E9" t="str">
        <v>12 | WH_1981_MN90</v>
      </c>
      <c r="F9" t="str">
        <v>13 | WH_1982_N0</v>
      </c>
      <c r="G9" t="str">
        <v>14 | WH_1982_N90</v>
      </c>
      <c r="H9" t="str">
        <v>15 | WH_1982_SN90</v>
      </c>
      <c r="I9" t="str">
        <v>16 | WH_1982_MN90</v>
      </c>
      <c r="J9" t="str">
        <v>17 | WH_1983_N0</v>
      </c>
      <c r="K9" t="str">
        <v>18 | WH_1983_N90</v>
      </c>
      <c r="L9" t="str">
        <v>19 | WH_1983_SN90</v>
      </c>
      <c r="M9" t="str">
        <v>2 | MZ_1979_N90</v>
      </c>
      <c r="N9" t="str">
        <v>20 | WH_1983_MN90</v>
      </c>
      <c r="O9" t="str">
        <v>21 | WH_1984_N0</v>
      </c>
      <c r="P9" t="str">
        <v>22 | WH_1984_N90</v>
      </c>
      <c r="Q9" t="str">
        <v>23 | WH_1984_SN90</v>
      </c>
      <c r="R9" t="str">
        <v>24 | WH_1984_MN90</v>
      </c>
      <c r="S9" t="str">
        <v>25 | MZ_1985_N0</v>
      </c>
      <c r="T9" t="str">
        <v>26 | MZ_1985_N90</v>
      </c>
      <c r="U9" t="str">
        <v>27 | MZ_1985_SN90</v>
      </c>
      <c r="V9" t="str">
        <v>28 | MZ_1985_MN90</v>
      </c>
      <c r="W9" t="str">
        <v>29 | MZ_1986_N0</v>
      </c>
      <c r="X9" t="str">
        <v>3 | MZ_1979_SN90</v>
      </c>
      <c r="Y9" t="str">
        <v>30 | MZ_1986_N90</v>
      </c>
      <c r="Z9" t="str">
        <v>31 | MZ_1986_SN90</v>
      </c>
      <c r="AA9" t="str">
        <v>32 | MZ_1986_MN90</v>
      </c>
      <c r="AB9" t="str">
        <v>33 | WH_1987_N0</v>
      </c>
      <c r="AC9" t="str">
        <v>34 | WH_1987_N90</v>
      </c>
      <c r="AD9" t="str">
        <v>35 | WH_1987_SN90</v>
      </c>
      <c r="AE9" t="str">
        <v>36 | WH_1987_MN90</v>
      </c>
      <c r="AF9" t="str">
        <v>37 | WH_1988_N0</v>
      </c>
      <c r="AG9" t="str">
        <v>38 | WH_1988_N90</v>
      </c>
      <c r="AH9" t="str">
        <v>39 | WH_1988_SN90</v>
      </c>
      <c r="AI9" t="str">
        <v>4 | MZ_1979_MN90</v>
      </c>
      <c r="AJ9" t="str">
        <v>40 | WH_1988_MN90</v>
      </c>
      <c r="AK9" t="str">
        <v>41 | WH_1989_N0</v>
      </c>
      <c r="AL9" t="str">
        <v>42 | WH_1989_N90</v>
      </c>
      <c r="AM9" t="str">
        <v>43 | WH_1989_SN90</v>
      </c>
      <c r="AN9" t="str">
        <v>44 | WH_1989_MN90</v>
      </c>
      <c r="AO9" t="str">
        <v>45 | WH_1990_N0</v>
      </c>
      <c r="AP9" t="str">
        <v>46 | WH_1990_N90</v>
      </c>
      <c r="AQ9" t="str">
        <v>47 | WH_1990_SN90</v>
      </c>
      <c r="AR9" t="str">
        <v>48 | WH_1990_MN90</v>
      </c>
      <c r="AS9" t="str">
        <v>49 | MZ_1991_N0</v>
      </c>
      <c r="AT9" t="str">
        <v>5 | MZ_1980_N0</v>
      </c>
      <c r="AU9" t="str">
        <v>50 | MZ_1991_N90</v>
      </c>
      <c r="AV9" t="str">
        <v>51 | MZ_1991_SN90</v>
      </c>
      <c r="AW9" t="str">
        <v>52 | MZ_1991_MN90</v>
      </c>
      <c r="AX9" t="str">
        <v>53 | MZ_1992_N0</v>
      </c>
      <c r="AY9" t="str">
        <v>54 | MZ_1992_N90</v>
      </c>
      <c r="AZ9" t="str">
        <v>55 | MZ_1992_SN90</v>
      </c>
      <c r="BA9" t="str">
        <v>56 | MZ_1992_MN90</v>
      </c>
      <c r="BB9" t="str">
        <v>6 | MZ_1980_N90</v>
      </c>
      <c r="BC9" t="str">
        <v>7 | MZ_1980_SN90</v>
      </c>
      <c r="BD9" t="str">
        <v>8 | MZ_1980_MN90</v>
      </c>
      <c r="BE9" t="str">
        <v>9 | WH_1981_N0</v>
      </c>
    </row>
    <row r="10" spans="1:97" x14ac:dyDescent="0.35">
      <c r="A10" t="str">
        <v>Oelofse_2015_method</v>
      </c>
      <c r="B10" t="str" cm="1">
        <f t="array" ref="B10:CS10">TRANSPOSE(_xlfn._xlws.SORT(_xlfn._xlws.FILTER(treatments[treatment_number]&amp;" | "&amp;treatments[treatment_name],treatments[experiment_ID]=A10)))</f>
        <v>1 | JB1_soil_1989_2009_N1_wheat</v>
      </c>
      <c r="C10" t="str">
        <v>10 | JB2_soil_1989_2009_N2_wheat</v>
      </c>
      <c r="D10" t="str">
        <v>11 | JB3_soil_1989_2009_N2_wheat</v>
      </c>
      <c r="E10" t="str">
        <v>12 | JB4_soil_1989_2009_N2_wheat</v>
      </c>
      <c r="F10" t="str">
        <v>13 | JB5_soil_1989_2009_N2_wheat</v>
      </c>
      <c r="G10" t="str">
        <v>14 | JB6_soil_1989_2009_N2_wheat</v>
      </c>
      <c r="H10" t="str">
        <v>15 | JB7_soil_1989_2009_N2_wheat</v>
      </c>
      <c r="I10" t="str">
        <v>16 | JB8_soil_1989_2009_N2_wheat</v>
      </c>
      <c r="J10" t="str">
        <v>17 | JB1_soil_1989_2009_N3_wheat</v>
      </c>
      <c r="K10" t="str">
        <v>18 | JB2_soil_1989_2009_N3_wheat</v>
      </c>
      <c r="L10" t="str">
        <v>19 | JB3_soil_1989_2009_N3_wheat</v>
      </c>
      <c r="M10" t="str">
        <v>2 | JB2_soil_1989_2009_N1_wheat</v>
      </c>
      <c r="N10" t="str">
        <v>20 | JB4_soil_1989_2009_N3_wheat</v>
      </c>
      <c r="O10" t="str">
        <v>21 | JB5_soil_1989_2009_N3_wheat</v>
      </c>
      <c r="P10" t="str">
        <v>22 | JB6_soil_1989_2009_N3_wheat</v>
      </c>
      <c r="Q10" t="str">
        <v>23 | JB7_soil_1989_2009_N3_wheat</v>
      </c>
      <c r="R10" t="str">
        <v>24 | JB8_soil_1989_2009_N3_wheat</v>
      </c>
      <c r="S10" t="str">
        <v>25 | JB1_soil_1989_2009_N4_wheat</v>
      </c>
      <c r="T10" t="str">
        <v>26 | JB2_soil_1989_2009_N4_wheat</v>
      </c>
      <c r="U10" t="str">
        <v>27 | JB3_soil_1989_2009_N4_wheat</v>
      </c>
      <c r="V10" t="str">
        <v>28 | JB4_soil_1989_2009_N4_wheat</v>
      </c>
      <c r="W10" t="str">
        <v>29 | JB5_soil_1989_2009_N4_wheat</v>
      </c>
      <c r="X10" t="str">
        <v>3 | JB3_soil_1989_2009_N1_wheat</v>
      </c>
      <c r="Y10" t="str">
        <v>30 | JB6_soil_1989_2009_N4_wheat</v>
      </c>
      <c r="Z10" t="str">
        <v>31 | JB7_soil_1989_2009_N4_wheat</v>
      </c>
      <c r="AA10" t="str">
        <v>32 | JB8_soil_1989_2009_N4_wheat</v>
      </c>
      <c r="AB10" t="str">
        <v>33 | JB1_soil_1989_2009_N5_wheat</v>
      </c>
      <c r="AC10" t="str">
        <v>34 | JB2_soil_1989_2009_N5_wheat</v>
      </c>
      <c r="AD10" t="str">
        <v>35 | JB3_soil_1989_2009_N5_wheat</v>
      </c>
      <c r="AE10" t="str">
        <v>36 | JB4_soil_1989_2009_N5_wheat</v>
      </c>
      <c r="AF10" t="str">
        <v>37 | JB5_soil_1989_2009_N5_wheat</v>
      </c>
      <c r="AG10" t="str">
        <v>38 | JB6_soil_1989_2009_N5_wheat</v>
      </c>
      <c r="AH10" t="str">
        <v>39 | JB7_soil_1989_2009_N5_wheat</v>
      </c>
      <c r="AI10" t="str">
        <v>4 | JB4_soil_1989_2009_N1_wheat</v>
      </c>
      <c r="AJ10" t="str">
        <v>40 | JB8_soil_1989_2009_N5_wheat</v>
      </c>
      <c r="AK10" t="str">
        <v>41 | JB1_soil_1989_2009_N6_wheat</v>
      </c>
      <c r="AL10" t="str">
        <v>42 | JB2_soil_1989_2009_N6_wheat</v>
      </c>
      <c r="AM10" t="str">
        <v>43 | JB3_soil_1989_2009_N6_wheat</v>
      </c>
      <c r="AN10" t="str">
        <v>44 | JB4_soil_1989_2009_N6_wheat</v>
      </c>
      <c r="AO10" t="str">
        <v>45 | JB5_soil_1989_2009_N6_wheat</v>
      </c>
      <c r="AP10" t="str">
        <v>46 | JB6_soil_1989_2009_N6_wheat</v>
      </c>
      <c r="AQ10" t="str">
        <v>47 | JB7_soil_1989_2009_N6_wheat</v>
      </c>
      <c r="AR10" t="str">
        <v>48 | JB8_soil_1989_2009_N6_wheat</v>
      </c>
      <c r="AS10" t="str">
        <v>49 | JB1_soil_1992_2009_N1_barely</v>
      </c>
      <c r="AT10" t="str">
        <v>5 | JB5_soil_1989_2009_N1_wheat</v>
      </c>
      <c r="AU10" t="str">
        <v>50 | JB2_soil_1992_2009_N1_barely</v>
      </c>
      <c r="AV10" t="str">
        <v>51 | JB3_soil_1992_2009_N1_barely</v>
      </c>
      <c r="AW10" t="str">
        <v>52 | JB4_soil_1992_2009_N1_barely</v>
      </c>
      <c r="AX10" t="str">
        <v>53 | JB5_soil_1992_2009_N1_barely</v>
      </c>
      <c r="AY10" t="str">
        <v>54 | JB6_soil_1992_2009_N1_barely</v>
      </c>
      <c r="AZ10" t="str">
        <v>55 | JB7_soil_1992_2009_N1_barely</v>
      </c>
      <c r="BA10" t="str">
        <v>56 | JB8_soil_1992_2009_N1_barely</v>
      </c>
      <c r="BB10" t="str">
        <v>57 | JB1_soil_1992_2009_N2_barely</v>
      </c>
      <c r="BC10" t="str">
        <v>58 | JB2_soil_1992_2009_N2_barely</v>
      </c>
      <c r="BD10" t="str">
        <v>59 | JB3_soil_1992_2009_N2_barely</v>
      </c>
      <c r="BE10" t="str">
        <v>6 | JB6_soil_1989_2009_N1_wheat</v>
      </c>
      <c r="BF10" t="str">
        <v>60 | JB4_soil_1992_2009_N2_barely</v>
      </c>
      <c r="BG10" t="str">
        <v>61 | JB5_soil_1992_2009_N2_barely</v>
      </c>
      <c r="BH10" t="str">
        <v>62 | JB6_soil_1992_2009_N2_barely</v>
      </c>
      <c r="BI10" t="str">
        <v>63 | JB7_soil_1992_2009_N2_barely</v>
      </c>
      <c r="BJ10" t="str">
        <v>64 | JB8_soil_1992_2009_N2_barely</v>
      </c>
      <c r="BK10" t="str">
        <v>65 | JB1_soil_1992_2009_N3_barely</v>
      </c>
      <c r="BL10" t="str">
        <v>66 | JB2_soil_1992_2009_N3_barely</v>
      </c>
      <c r="BM10" t="str">
        <v>67 | JB3_soil_1992_2009_N3_barely</v>
      </c>
      <c r="BN10" t="str">
        <v>68 | JB4_soil_1992_2009_N3_barely</v>
      </c>
      <c r="BO10" t="str">
        <v>69 | JB5_soil_1992_2009_N3_barely</v>
      </c>
      <c r="BP10" t="str">
        <v>7 | JB7_soil_1989_2009_N1_wheat</v>
      </c>
      <c r="BQ10" t="str">
        <v>70 | JB6_soil_1992_2009_N3_barely</v>
      </c>
      <c r="BR10" t="str">
        <v>71 | JB7_soil_1992_2009_N3_barely</v>
      </c>
      <c r="BS10" t="str">
        <v>72 | JB8_soil_1992_2009_N3_barely</v>
      </c>
      <c r="BT10" t="str">
        <v>73 | JB1_soil_1992_2009_N4_barely</v>
      </c>
      <c r="BU10" t="str">
        <v>74 | JB2_soil_1992_2009_N4_barely</v>
      </c>
      <c r="BV10" t="str">
        <v>75 | JB3_soil_1992_2009_N4_barely</v>
      </c>
      <c r="BW10" t="str">
        <v>76 | JB4_soil_1992_2009_N4_barely</v>
      </c>
      <c r="BX10" t="str">
        <v>77 | JB5_soil_1992_2009_N4_barely</v>
      </c>
      <c r="BY10" t="str">
        <v>78 | JB6_soil_1992_2009_N4_barely</v>
      </c>
      <c r="BZ10" t="str">
        <v>79 | JB7_soil_1992_2009_N4_barely</v>
      </c>
      <c r="CA10" t="str">
        <v>8 | JB8_soil_1989_2009_N1_wheat</v>
      </c>
      <c r="CB10" t="str">
        <v>80 | JB8_soil_1992_2009_N4_barely</v>
      </c>
      <c r="CC10" t="str">
        <v>81 | JB1_soil_1992_2009_N5_barely</v>
      </c>
      <c r="CD10" t="str">
        <v>82 | JB2_soil_1992_2009_N5_barely</v>
      </c>
      <c r="CE10" t="str">
        <v>83 | JB3_soil_1992_2009_N5_barely</v>
      </c>
      <c r="CF10" t="str">
        <v>84 | JB4_soil_1992_2009_N5_barely</v>
      </c>
      <c r="CG10" t="str">
        <v>85 | JB5_soil_1992_2009_N5_barely</v>
      </c>
      <c r="CH10" t="str">
        <v>86 | JB6_soil_1992_2009_N5_barely</v>
      </c>
      <c r="CI10" t="str">
        <v>87 | JB7_soil_1992_2009_N5_barely</v>
      </c>
      <c r="CJ10" t="str">
        <v>88 | JB8_soil_1992_2009_N5_barely</v>
      </c>
      <c r="CK10" t="str">
        <v>89 | JB1_soil_1992_2009_N6_barely</v>
      </c>
      <c r="CL10" t="str">
        <v>9 | JB1_soil_1989_2009_N2_wheat</v>
      </c>
      <c r="CM10" t="str">
        <v>90 | JB2_soil_1992_2009_N6_barely</v>
      </c>
      <c r="CN10" t="str">
        <v>91 | JB3_soil_1992_2009_N6_barely</v>
      </c>
      <c r="CO10" t="str">
        <v>92 | JB4_soil_1992_2009_N6_barely</v>
      </c>
      <c r="CP10" t="str">
        <v>93 | JB5_soil_1992_2009_N6_barely</v>
      </c>
      <c r="CQ10" t="str">
        <v>94 | JB6_soil_1992_2009_N6_barely</v>
      </c>
      <c r="CR10" t="str">
        <v>95 | JB7_soil_1992_2009_N6_barely</v>
      </c>
      <c r="CS10" t="str">
        <v>96 | JB8_soil_1992_2009_N6_barely</v>
      </c>
    </row>
    <row r="11" spans="1:97" x14ac:dyDescent="0.35">
      <c r="A11" t="str">
        <v>Shoukat_2024_method</v>
      </c>
      <c r="B11" t="str" cm="1">
        <f t="array" ref="B11:K11">TRANSPOSE(_xlfn._xlws.SORT(_xlfn._xlws.FILTER(treatments[treatment_number]&amp;" | "&amp;treatments[treatment_name],treatments[experiment_ID]=A11)))</f>
        <v>1 | 2020_2021_N54</v>
      </c>
      <c r="C11" t="str">
        <v>10 | 2021_2022_N321</v>
      </c>
      <c r="D11" t="str">
        <v>2 | 2021_2022_N54</v>
      </c>
      <c r="E11" t="str">
        <v>3 | 2020_2021_N121</v>
      </c>
      <c r="F11" t="str">
        <v>4 | 2021_2022_N121</v>
      </c>
      <c r="G11" t="str">
        <v>5 | 2020_2021_N187</v>
      </c>
      <c r="H11" t="str">
        <v>6 | 2021_2022_N187</v>
      </c>
      <c r="I11" t="str">
        <v>7 | 2020_2021_N254</v>
      </c>
      <c r="J11" t="str">
        <v>8 | 2021_2022_N254</v>
      </c>
      <c r="K11" t="str">
        <v>9 | 2020_2021_N321</v>
      </c>
    </row>
    <row r="12" spans="1:97" x14ac:dyDescent="0.35">
      <c r="A12" t="str">
        <v>Ventrella_2016_method</v>
      </c>
      <c r="B12" t="str" cm="1">
        <f t="array" ref="B12:AW12">TRANSPOSE(_xlfn._xlws.SORT(_xlfn._xlws.FILTER(treatments[treatment_number]&amp;" | "&amp;treatments[treatment_name],treatments[experiment_ID]=A12)))</f>
        <v>1 | Val_gen_CR_T1_1977_1981</v>
      </c>
      <c r="C12" t="str">
        <v>10 | App_gen_CR_T2_1982_1986</v>
      </c>
      <c r="D12" t="str">
        <v>11 | App_gen_CR_T3_1982_1986</v>
      </c>
      <c r="E12" t="str">
        <v>12 | App_gen_CR_T4_1982_1986</v>
      </c>
      <c r="F12" t="str">
        <v>13 | App_gen_CR_T5_1982_1986</v>
      </c>
      <c r="G12" t="str">
        <v>14 | App_gen_CR_T6_1982_1986</v>
      </c>
      <c r="H12" t="str">
        <v>15 | App_gen_CR_T7_1982_1986</v>
      </c>
      <c r="I12" t="str">
        <v>16 | App_gen_CR_T8_1982_1986</v>
      </c>
      <c r="J12" t="str">
        <v>17 | Lat_gen_CR_T1_1987_1991</v>
      </c>
      <c r="K12" t="str">
        <v>18 | Lat_gen_CR_T2_1987_1991</v>
      </c>
      <c r="L12" t="str">
        <v>19 | Lat_gen_CR_T3_1987_1991</v>
      </c>
      <c r="M12" t="str">
        <v>2 | Val_gen_CR_T2_1977_1981</v>
      </c>
      <c r="N12" t="str">
        <v>20 | Lat_gen_CR_T4_1987_1991</v>
      </c>
      <c r="O12" t="str">
        <v>21 | Lat_gen_CR_T5_1987_1991</v>
      </c>
      <c r="P12" t="str">
        <v>22 | Lat_gen_CR_T6_1987_1991</v>
      </c>
      <c r="Q12" t="str">
        <v>23 | Lat_gen_CR_T7_1987_1991</v>
      </c>
      <c r="R12" t="str">
        <v>24 | Lat_gen_CR_T8_1987_1991</v>
      </c>
      <c r="S12" t="str">
        <v>25 | Appio_gen_CR_T1_1992_1995</v>
      </c>
      <c r="T12" t="str">
        <v>26 | Appio_gen_CR_T2_1992_1995</v>
      </c>
      <c r="U12" t="str">
        <v>27 | Appio_gen_CR_T3_1992_1995</v>
      </c>
      <c r="V12" t="str">
        <v>28 | Appio_gen_CR_T4_1992_1995</v>
      </c>
      <c r="W12" t="str">
        <v>29 | Appio_gen_CR_T5_1992_1995</v>
      </c>
      <c r="X12" t="str">
        <v>3 | Val_gen_CR_T3_1977_1981</v>
      </c>
      <c r="Y12" t="str">
        <v>30 | Appio_gen_CR_T6_1992_1995</v>
      </c>
      <c r="Z12" t="str">
        <v>31 | Appio_gen_CR_T7_1992_1995</v>
      </c>
      <c r="AA12" t="str">
        <v>32 | Appio_gen_CR_T8_1992_1995</v>
      </c>
      <c r="AB12" t="str">
        <v>33 | Sim_gen_CR_T1_1996_1999_and_2006_2012</v>
      </c>
      <c r="AC12" t="str">
        <v>34 | Sim_gen_CR_T2_1996_1999_and_2006_2012</v>
      </c>
      <c r="AD12" t="str">
        <v>35 | Sim_gen_CR_T3_1996_1999_and_2006_2012</v>
      </c>
      <c r="AE12" t="str">
        <v>36 | Sim_gen_CR_T4_1996_1999_and_2006_2012</v>
      </c>
      <c r="AF12" t="str">
        <v>37 | Sim_gen_CR_T5_1996_1999_and_2006_2012</v>
      </c>
      <c r="AG12" t="str">
        <v>38 | Sim_gen_CR_T6_1996_1999_and_2006_2012</v>
      </c>
      <c r="AH12" t="str">
        <v>39 | Sim_gen_CR_T7_1996_1999_and_2006_2012</v>
      </c>
      <c r="AI12" t="str">
        <v>4 | Val_gen_CR_T4_1977_1981</v>
      </c>
      <c r="AJ12" t="str">
        <v>40 | Sim_gen_CR_T8_1996_1999_and_2006_2012</v>
      </c>
      <c r="AK12" t="str">
        <v>41 | Ofa_gen_CR_T1_2000_2005</v>
      </c>
      <c r="AL12" t="str">
        <v>42 | Ofa_gen_CR_T2_2000_2005</v>
      </c>
      <c r="AM12" t="str">
        <v>43 | Ofa_gen_CR_T3_2000_2005</v>
      </c>
      <c r="AN12" t="str">
        <v>44 | Ofa_gen_CR_T4_2000_2005</v>
      </c>
      <c r="AO12" t="str">
        <v>45 | Ofa_gen_CR_T5_2000_2005</v>
      </c>
      <c r="AP12" t="str">
        <v>46 | Ofa_gen_CR_T6_2000_2005</v>
      </c>
      <c r="AQ12" t="str">
        <v>47 | Ofa_gen_CR_T7_2000_2005</v>
      </c>
      <c r="AR12" t="str">
        <v>48 | Ofa_gen_CR_T8_2000_2005</v>
      </c>
      <c r="AS12" t="str">
        <v>5 | Val_gen_CR_T5_1977_1981</v>
      </c>
      <c r="AT12" t="str">
        <v>6 | Val_gen_CR_T6_1977_1981</v>
      </c>
      <c r="AU12" t="str">
        <v>7 | Val_gen_CR_T7_1977_1981</v>
      </c>
      <c r="AV12" t="str">
        <v>8 | Val_gen_CR_T8_1977_1981</v>
      </c>
      <c r="AW12" t="str">
        <v>9 | App_gen_CR_T1_1982_1986</v>
      </c>
    </row>
    <row r="13" spans="1:97" x14ac:dyDescent="0.35">
      <c r="A13" t="str">
        <v>WULL7701</v>
      </c>
      <c r="B13" t="str" cm="1">
        <f t="array" ref="B13:H13">TRANSPOSE(_xlfn._xlws.SORT(_xlfn._xlws.FILTER(treatments[treatment_number]&amp;" | "&amp;treatments[treatment_name],treatments[experiment_ID]=A13)))</f>
        <v>1 | Winter wheat - 5 plants/m2</v>
      </c>
      <c r="C13" t="str">
        <v>2 | Winter wheat - 25 plants/m2</v>
      </c>
      <c r="D13" t="str">
        <v>3 | Winter wheat - 50 plants/m2</v>
      </c>
      <c r="E13" t="str">
        <v>4 | Winter wheat - 100 plants/m2</v>
      </c>
      <c r="F13" t="str">
        <v>5 | Winter wheat - 200 plants/m2</v>
      </c>
      <c r="G13" t="str">
        <v>6 | Winter wheat - 400 plants/m2</v>
      </c>
      <c r="H13" t="str">
        <v>7 | Winter wheat - 800 plants/m2</v>
      </c>
    </row>
    <row r="14" spans="1:97" x14ac:dyDescent="0.35">
      <c r="A14" t="str">
        <v>WULL7702</v>
      </c>
      <c r="B14" t="str" cm="1">
        <f t="array" ref="B14:H14">TRANSPOSE(_xlfn._xlws.SORT(_xlfn._xlws.FILTER(treatments[treatment_number]&amp;" | "&amp;treatments[treatment_name],treatments[experiment_ID]=A14)))</f>
        <v>1 | Lely-Base Fertilizer</v>
      </c>
      <c r="C14" t="str">
        <v>2 | Lely-Early nitrogen fertilizer</v>
      </c>
      <c r="D14" t="str">
        <v>3 | Lely-Late nitrogen fertilizer</v>
      </c>
      <c r="E14" t="str">
        <v>4 | Lely-Early+late nitrogen fertilizer</v>
      </c>
      <c r="F14" t="str">
        <v>5 | Maris hobbit-Early nitrogen fertilizer</v>
      </c>
      <c r="G14" t="str">
        <v>6 | Maris hobbit-Late nitrogen fertilizer</v>
      </c>
      <c r="H14" t="str">
        <v>7 | Maris hobbit-Early+late nitrogen fertilizer</v>
      </c>
    </row>
    <row r="15" spans="1:97" x14ac:dyDescent="0.35">
      <c r="B15" t="str" cm="1">
        <f t="array" ref="B15:C15">TRANSPOSE(_xlfn._xlws.SORT(_xlfn._xlws.FILTER(treatments[treatment_number]&amp;" | "&amp;treatments[treatment_name],treatments[experiment_ID]=A15)))</f>
        <v xml:space="preserve"> | </v>
      </c>
      <c r="C15" t="str">
        <v xml:space="preserve"> | </v>
      </c>
    </row>
    <row r="16" spans="1:97" x14ac:dyDescent="0.35">
      <c r="B16" t="str" cm="1">
        <f t="array" ref="B16:C16">TRANSPOSE(_xlfn._xlws.SORT(_xlfn._xlws.FILTER(treatments[treatment_number]&amp;" | "&amp;treatments[treatment_name],treatments[experiment_ID]=A16)))</f>
        <v xml:space="preserve"> | </v>
      </c>
      <c r="C16" t="str">
        <v xml:space="preserve"> | </v>
      </c>
    </row>
    <row r="17" spans="2:3" x14ac:dyDescent="0.35">
      <c r="B17" t="str" cm="1">
        <f t="array" ref="B17:C17">TRANSPOSE(_xlfn._xlws.SORT(_xlfn._xlws.FILTER(treatments[treatment_number]&amp;" | "&amp;treatments[treatment_name],treatments[experiment_ID]=A17)))</f>
        <v xml:space="preserve"> | </v>
      </c>
      <c r="C17" t="str">
        <v xml:space="preserve"> | </v>
      </c>
    </row>
    <row r="18" spans="2:3" x14ac:dyDescent="0.35">
      <c r="B18" t="str" cm="1">
        <f t="array" ref="B18:C18">TRANSPOSE(_xlfn._xlws.SORT(_xlfn._xlws.FILTER(treatments[treatment_number]&amp;" | "&amp;treatments[treatment_name],treatments[experiment_ID]=A18)))</f>
        <v xml:space="preserve"> | </v>
      </c>
      <c r="C18" t="str">
        <v xml:space="preserve"> | </v>
      </c>
    </row>
    <row r="19" spans="2:3" x14ac:dyDescent="0.35">
      <c r="B19" t="str" cm="1">
        <f t="array" ref="B19:C19">TRANSPOSE(_xlfn._xlws.SORT(_xlfn._xlws.FILTER(treatments[treatment_number]&amp;" | "&amp;treatments[treatment_name],treatments[experiment_ID]=A19)))</f>
        <v xml:space="preserve"> | </v>
      </c>
      <c r="C19" t="str">
        <v xml:space="preserve"> | </v>
      </c>
    </row>
    <row r="20" spans="2:3" x14ac:dyDescent="0.35">
      <c r="B20" t="str" cm="1">
        <f t="array" ref="B20:C20">TRANSPOSE(_xlfn._xlws.SORT(_xlfn._xlws.FILTER(treatments[treatment_number]&amp;" | "&amp;treatments[treatment_name],treatments[experiment_ID]=A20)))</f>
        <v xml:space="preserve"> | </v>
      </c>
      <c r="C20" t="str">
        <v xml:space="preserve"> | </v>
      </c>
    </row>
    <row r="21" spans="2:3" x14ac:dyDescent="0.35">
      <c r="B21" t="str" cm="1">
        <f t="array" ref="B21:C21">TRANSPOSE(_xlfn._xlws.SORT(_xlfn._xlws.FILTER(treatments[treatment_number]&amp;" | "&amp;treatments[treatment_name],treatments[experiment_ID]=A21)))</f>
        <v xml:space="preserve"> | </v>
      </c>
      <c r="C21" t="str">
        <v xml:space="preserve"> | </v>
      </c>
    </row>
    <row r="22" spans="2:3" x14ac:dyDescent="0.35">
      <c r="B22" t="str" cm="1">
        <f t="array" ref="B22:C22">TRANSPOSE(_xlfn._xlws.SORT(_xlfn._xlws.FILTER(treatments[treatment_number]&amp;" | "&amp;treatments[treatment_name],treatments[experiment_ID]=A22)))</f>
        <v xml:space="preserve"> | </v>
      </c>
      <c r="C22" t="str">
        <v xml:space="preserve"> | </v>
      </c>
    </row>
    <row r="23" spans="2:3" x14ac:dyDescent="0.35">
      <c r="B23" t="str" cm="1">
        <f t="array" ref="B23:C23">TRANSPOSE(_xlfn._xlws.SORT(_xlfn._xlws.FILTER(treatments[treatment_number]&amp;" | "&amp;treatments[treatment_name],treatments[experiment_ID]=A23)))</f>
        <v xml:space="preserve"> | </v>
      </c>
      <c r="C23" t="str">
        <v xml:space="preserve"> | </v>
      </c>
    </row>
    <row r="24" spans="2:3" x14ac:dyDescent="0.35">
      <c r="B24" t="str" cm="1">
        <f t="array" ref="B24:C24">TRANSPOSE(_xlfn._xlws.SORT(_xlfn._xlws.FILTER(treatments[treatment_number]&amp;" | "&amp;treatments[treatment_name],treatments[experiment_ID]=A24)))</f>
        <v xml:space="preserve"> | </v>
      </c>
      <c r="C24" t="str">
        <v xml:space="preserve"> | </v>
      </c>
    </row>
    <row r="25" spans="2:3" x14ac:dyDescent="0.35">
      <c r="B25" t="str" cm="1">
        <f t="array" ref="B25:C25">TRANSPOSE(_xlfn._xlws.SORT(_xlfn._xlws.FILTER(treatments[treatment_number]&amp;" | "&amp;treatments[treatment_name],treatments[experiment_ID]=A25)))</f>
        <v xml:space="preserve"> | </v>
      </c>
      <c r="C25" t="str">
        <v xml:space="preserve"> | </v>
      </c>
    </row>
    <row r="26" spans="2:3" x14ac:dyDescent="0.35">
      <c r="B26" t="str" cm="1">
        <f t="array" ref="B26:C26">TRANSPOSE(_xlfn._xlws.SORT(_xlfn._xlws.FILTER(treatments[treatment_number]&amp;" | "&amp;treatments[treatment_name],treatments[experiment_ID]=A26)))</f>
        <v xml:space="preserve"> | </v>
      </c>
      <c r="C26" t="str">
        <v xml:space="preserve"> | </v>
      </c>
    </row>
    <row r="27" spans="2:3" x14ac:dyDescent="0.35">
      <c r="B27" t="str" cm="1">
        <f t="array" ref="B27:C27">TRANSPOSE(_xlfn._xlws.SORT(_xlfn._xlws.FILTER(treatments[treatment_number]&amp;" | "&amp;treatments[treatment_name],treatments[experiment_ID]=A27)))</f>
        <v xml:space="preserve"> | </v>
      </c>
      <c r="C27" t="str">
        <v xml:space="preserve"> | </v>
      </c>
    </row>
    <row r="28" spans="2:3" x14ac:dyDescent="0.35">
      <c r="B28" t="str" cm="1">
        <f t="array" ref="B28:C28">TRANSPOSE(_xlfn._xlws.SORT(_xlfn._xlws.FILTER(treatments[treatment_number]&amp;" | "&amp;treatments[treatment_name],treatments[experiment_ID]=A28)))</f>
        <v xml:space="preserve"> | </v>
      </c>
      <c r="C28" t="str">
        <v xml:space="preserve"> | </v>
      </c>
    </row>
    <row r="29" spans="2:3" x14ac:dyDescent="0.35">
      <c r="B29" t="str" cm="1">
        <f t="array" ref="B29:C29">TRANSPOSE(_xlfn._xlws.SORT(_xlfn._xlws.FILTER(treatments[treatment_number]&amp;" | "&amp;treatments[treatment_name],treatments[experiment_ID]=A29)))</f>
        <v xml:space="preserve"> | </v>
      </c>
      <c r="C29" t="str">
        <v xml:space="preserve"> | </v>
      </c>
    </row>
    <row r="30" spans="2:3" x14ac:dyDescent="0.35">
      <c r="B30" t="str" cm="1">
        <f t="array" ref="B30:C30">TRANSPOSE(_xlfn._xlws.SORT(_xlfn._xlws.FILTER(treatments[treatment_number]&amp;" | "&amp;treatments[treatment_name],treatments[experiment_ID]=A30)))</f>
        <v xml:space="preserve"> | </v>
      </c>
      <c r="C30" t="str">
        <v xml:space="preserve"> | </v>
      </c>
    </row>
    <row r="31" spans="2:3" x14ac:dyDescent="0.35">
      <c r="B31" t="str" cm="1">
        <f t="array" ref="B31:C31">TRANSPOSE(_xlfn._xlws.SORT(_xlfn._xlws.FILTER(treatments[treatment_number]&amp;" | "&amp;treatments[treatment_name],treatments[experiment_ID]=A31)))</f>
        <v xml:space="preserve"> | </v>
      </c>
      <c r="C31" t="str">
        <v xml:space="preserve"> | </v>
      </c>
    </row>
    <row r="32" spans="2:3" x14ac:dyDescent="0.35">
      <c r="B32" t="str" cm="1">
        <f t="array" ref="B32:C32">TRANSPOSE(_xlfn._xlws.SORT(_xlfn._xlws.FILTER(treatments[treatment_number]&amp;" | "&amp;treatments[treatment_name],treatments[experiment_ID]=A32)))</f>
        <v xml:space="preserve"> | </v>
      </c>
      <c r="C32" t="str">
        <v xml:space="preserve"> | </v>
      </c>
    </row>
    <row r="33" spans="2:3" x14ac:dyDescent="0.35">
      <c r="B33" t="str" cm="1">
        <f t="array" ref="B33:C33">TRANSPOSE(_xlfn._xlws.SORT(_xlfn._xlws.FILTER(treatments[treatment_number]&amp;" | "&amp;treatments[treatment_name],treatments[experiment_ID]=A33)))</f>
        <v xml:space="preserve"> | </v>
      </c>
      <c r="C33" t="str">
        <v xml:space="preserve"> | </v>
      </c>
    </row>
    <row r="34" spans="2:3" x14ac:dyDescent="0.35">
      <c r="B34" t="str" cm="1">
        <f t="array" ref="B34:C34">TRANSPOSE(_xlfn._xlws.SORT(_xlfn._xlws.FILTER(treatments[treatment_number]&amp;" | "&amp;treatments[treatment_name],treatments[experiment_ID]=A34)))</f>
        <v xml:space="preserve"> | </v>
      </c>
      <c r="C34" t="str">
        <v xml:space="preserve"> | </v>
      </c>
    </row>
    <row r="35" spans="2:3" x14ac:dyDescent="0.35">
      <c r="B35" t="str" cm="1">
        <f t="array" ref="B35:C35">TRANSPOSE(_xlfn._xlws.SORT(_xlfn._xlws.FILTER(treatments[treatment_number]&amp;" | "&amp;treatments[treatment_name],treatments[experiment_ID]=A35)))</f>
        <v xml:space="preserve"> | </v>
      </c>
      <c r="C35" t="str">
        <v xml:space="preserve"> | </v>
      </c>
    </row>
    <row r="36" spans="2:3" x14ac:dyDescent="0.35">
      <c r="B36" t="str" cm="1">
        <f t="array" ref="B36:C36">TRANSPOSE(_xlfn._xlws.SORT(_xlfn._xlws.FILTER(treatments[treatment_number]&amp;" | "&amp;treatments[treatment_name],treatments[experiment_ID]=A36)))</f>
        <v xml:space="preserve"> | </v>
      </c>
      <c r="C36" t="str">
        <v xml:space="preserve"> | </v>
      </c>
    </row>
    <row r="37" spans="2:3" x14ac:dyDescent="0.35">
      <c r="B37" t="str" cm="1">
        <f t="array" ref="B37:C37">TRANSPOSE(_xlfn._xlws.SORT(_xlfn._xlws.FILTER(treatments[treatment_number]&amp;" | "&amp;treatments[treatment_name],treatments[experiment_ID]=A37)))</f>
        <v xml:space="preserve"> | </v>
      </c>
      <c r="C37" t="str">
        <v xml:space="preserve"> | </v>
      </c>
    </row>
    <row r="38" spans="2:3" x14ac:dyDescent="0.35">
      <c r="B38" t="str" cm="1">
        <f t="array" ref="B38:C38">TRANSPOSE(_xlfn._xlws.SORT(_xlfn._xlws.FILTER(treatments[treatment_number]&amp;" | "&amp;treatments[treatment_name],treatments[experiment_ID]=A38)))</f>
        <v xml:space="preserve"> | </v>
      </c>
      <c r="C38" t="str">
        <v xml:space="preserve"> | </v>
      </c>
    </row>
    <row r="39" spans="2:3" x14ac:dyDescent="0.35">
      <c r="B39" t="str" cm="1">
        <f t="array" ref="B39:C39">TRANSPOSE(_xlfn._xlws.SORT(_xlfn._xlws.FILTER(treatments[treatment_number]&amp;" | "&amp;treatments[treatment_name],treatments[experiment_ID]=A39)))</f>
        <v xml:space="preserve"> | </v>
      </c>
      <c r="C39" t="str">
        <v xml:space="preserve"> | </v>
      </c>
    </row>
    <row r="40" spans="2:3" x14ac:dyDescent="0.35">
      <c r="B40" t="str" cm="1">
        <f t="array" ref="B40:C40">TRANSPOSE(_xlfn._xlws.SORT(_xlfn._xlws.FILTER(treatments[treatment_number]&amp;" | "&amp;treatments[treatment_name],treatments[experiment_ID]=A40)))</f>
        <v xml:space="preserve"> | </v>
      </c>
      <c r="C40" t="str">
        <v xml:space="preserve"> | </v>
      </c>
    </row>
    <row r="41" spans="2:3" x14ac:dyDescent="0.35">
      <c r="B41" t="str" cm="1">
        <f t="array" ref="B41:C41">TRANSPOSE(_xlfn._xlws.SORT(_xlfn._xlws.FILTER(treatments[treatment_number]&amp;" | "&amp;treatments[treatment_name],treatments[experiment_ID]=A41)))</f>
        <v xml:space="preserve"> | </v>
      </c>
      <c r="C41" t="str">
        <v xml:space="preserve"> | </v>
      </c>
    </row>
    <row r="42" spans="2:3" x14ac:dyDescent="0.35">
      <c r="B42" t="str" cm="1">
        <f t="array" ref="B42:C42">TRANSPOSE(_xlfn._xlws.SORT(_xlfn._xlws.FILTER(treatments[treatment_number]&amp;" | "&amp;treatments[treatment_name],treatments[experiment_ID]=A42)))</f>
        <v xml:space="preserve"> | </v>
      </c>
      <c r="C42" t="str">
        <v xml:space="preserve"> | </v>
      </c>
    </row>
    <row r="43" spans="2:3" x14ac:dyDescent="0.35">
      <c r="B43" t="str" cm="1">
        <f t="array" ref="B43:C43">TRANSPOSE(_xlfn._xlws.SORT(_xlfn._xlws.FILTER(treatments[treatment_number]&amp;" | "&amp;treatments[treatment_name],treatments[experiment_ID]=A43)))</f>
        <v xml:space="preserve"> | </v>
      </c>
      <c r="C43" t="str">
        <v xml:space="preserve"> | </v>
      </c>
    </row>
    <row r="44" spans="2:3" x14ac:dyDescent="0.35">
      <c r="B44" t="str" cm="1">
        <f t="array" ref="B44:C44">TRANSPOSE(_xlfn._xlws.SORT(_xlfn._xlws.FILTER(treatments[treatment_number]&amp;" | "&amp;treatments[treatment_name],treatments[experiment_ID]=A44)))</f>
        <v xml:space="preserve"> | </v>
      </c>
      <c r="C44" t="str">
        <v xml:space="preserve"> | </v>
      </c>
    </row>
    <row r="45" spans="2:3" x14ac:dyDescent="0.35">
      <c r="B45" t="str" cm="1">
        <f t="array" ref="B45:C45">TRANSPOSE(_xlfn._xlws.SORT(_xlfn._xlws.FILTER(treatments[treatment_number]&amp;" | "&amp;treatments[treatment_name],treatments[experiment_ID]=A45)))</f>
        <v xml:space="preserve"> | </v>
      </c>
      <c r="C45" t="str">
        <v xml:space="preserve"> | </v>
      </c>
    </row>
    <row r="46" spans="2:3" x14ac:dyDescent="0.35">
      <c r="B46" t="str" cm="1">
        <f t="array" ref="B46:C46">TRANSPOSE(_xlfn._xlws.SORT(_xlfn._xlws.FILTER(treatments[treatment_number]&amp;" | "&amp;treatments[treatment_name],treatments[experiment_ID]=A46)))</f>
        <v xml:space="preserve"> | </v>
      </c>
      <c r="C46" t="str">
        <v xml:space="preserve"> | </v>
      </c>
    </row>
    <row r="47" spans="2:3" x14ac:dyDescent="0.35">
      <c r="B47" t="str" cm="1">
        <f t="array" ref="B47:C47">TRANSPOSE(_xlfn._xlws.SORT(_xlfn._xlws.FILTER(treatments[treatment_number]&amp;" | "&amp;treatments[treatment_name],treatments[experiment_ID]=A47)))</f>
        <v xml:space="preserve"> | </v>
      </c>
      <c r="C47" t="str">
        <v xml:space="preserve"> | </v>
      </c>
    </row>
    <row r="48" spans="2:3" x14ac:dyDescent="0.35">
      <c r="B48" t="str" cm="1">
        <f t="array" ref="B48:C48">TRANSPOSE(_xlfn._xlws.SORT(_xlfn._xlws.FILTER(treatments[treatment_number]&amp;" | "&amp;treatments[treatment_name],treatments[experiment_ID]=A48)))</f>
        <v xml:space="preserve"> | </v>
      </c>
      <c r="C48" t="str">
        <v xml:space="preserve"> | </v>
      </c>
    </row>
    <row r="49" spans="2:3" x14ac:dyDescent="0.35">
      <c r="B49" t="str" cm="1">
        <f t="array" ref="B49:C49">TRANSPOSE(_xlfn._xlws.SORT(_xlfn._xlws.FILTER(treatments[treatment_number]&amp;" | "&amp;treatments[treatment_name],treatments[experiment_ID]=A49)))</f>
        <v xml:space="preserve"> | </v>
      </c>
      <c r="C49" t="str">
        <v xml:space="preserve"> | </v>
      </c>
    </row>
    <row r="50" spans="2:3" x14ac:dyDescent="0.35">
      <c r="B50" t="str" cm="1">
        <f t="array" ref="B50:C50">TRANSPOSE(_xlfn._xlws.SORT(_xlfn._xlws.FILTER(treatments[treatment_number]&amp;" | "&amp;treatments[treatment_name],treatments[experiment_ID]=A50)))</f>
        <v xml:space="preserve"> | </v>
      </c>
      <c r="C50" t="str">
        <v xml:space="preserve"> | </v>
      </c>
    </row>
    <row r="51" spans="2:3" x14ac:dyDescent="0.35">
      <c r="B51" t="str" cm="1">
        <f t="array" ref="B51:C51">TRANSPOSE(_xlfn._xlws.SORT(_xlfn._xlws.FILTER(treatments[treatment_number]&amp;" | "&amp;treatments[treatment_name],treatments[experiment_ID]=A51)))</f>
        <v xml:space="preserve"> | </v>
      </c>
      <c r="C51" t="str">
        <v xml:space="preserve"> | </v>
      </c>
    </row>
    <row r="52" spans="2:3" x14ac:dyDescent="0.35">
      <c r="B52" t="str" cm="1">
        <f t="array" ref="B52:C52">TRANSPOSE(_xlfn._xlws.SORT(_xlfn._xlws.FILTER(treatments[treatment_number]&amp;" | "&amp;treatments[treatment_name],treatments[experiment_ID]=A52)))</f>
        <v xml:space="preserve"> | </v>
      </c>
      <c r="C52" t="str">
        <v xml:space="preserve"> | </v>
      </c>
    </row>
    <row r="53" spans="2:3" x14ac:dyDescent="0.35">
      <c r="B53" t="str" cm="1">
        <f t="array" ref="B53:C53">TRANSPOSE(_xlfn._xlws.SORT(_xlfn._xlws.FILTER(treatments[treatment_number]&amp;" | "&amp;treatments[treatment_name],treatments[experiment_ID]=A53)))</f>
        <v xml:space="preserve"> | </v>
      </c>
      <c r="C53" t="str">
        <v xml:space="preserve"> | </v>
      </c>
    </row>
    <row r="54" spans="2:3" x14ac:dyDescent="0.35">
      <c r="B54" t="str" cm="1">
        <f t="array" ref="B54:C54">TRANSPOSE(_xlfn._xlws.SORT(_xlfn._xlws.FILTER(treatments[treatment_number]&amp;" | "&amp;treatments[treatment_name],treatments[experiment_ID]=A54)))</f>
        <v xml:space="preserve"> | </v>
      </c>
      <c r="C54" t="str">
        <v xml:space="preserve"> | </v>
      </c>
    </row>
    <row r="55" spans="2:3" x14ac:dyDescent="0.35">
      <c r="B55" t="str" cm="1">
        <f t="array" ref="B55:C55">TRANSPOSE(_xlfn._xlws.SORT(_xlfn._xlws.FILTER(treatments[treatment_number]&amp;" | "&amp;treatments[treatment_name],treatments[experiment_ID]=A55)))</f>
        <v xml:space="preserve"> | </v>
      </c>
      <c r="C55" t="str">
        <v xml:space="preserve"> | </v>
      </c>
    </row>
    <row r="56" spans="2:3" x14ac:dyDescent="0.35">
      <c r="B56" t="str" cm="1">
        <f t="array" ref="B56:C56">TRANSPOSE(_xlfn._xlws.SORT(_xlfn._xlws.FILTER(treatments[treatment_number]&amp;" | "&amp;treatments[treatment_name],treatments[experiment_ID]=A56)))</f>
        <v xml:space="preserve"> | </v>
      </c>
      <c r="C56" t="str">
        <v xml:space="preserve"> | </v>
      </c>
    </row>
    <row r="57" spans="2:3" x14ac:dyDescent="0.35">
      <c r="B57" t="str" cm="1">
        <f t="array" ref="B57:C57">TRANSPOSE(_xlfn._xlws.SORT(_xlfn._xlws.FILTER(treatments[treatment_number]&amp;" | "&amp;treatments[treatment_name],treatments[experiment_ID]=A57)))</f>
        <v xml:space="preserve"> | </v>
      </c>
      <c r="C57" t="str">
        <v xml:space="preserve"> | </v>
      </c>
    </row>
    <row r="58" spans="2:3" x14ac:dyDescent="0.35">
      <c r="B58" t="str" cm="1">
        <f t="array" ref="B58:C58">TRANSPOSE(_xlfn._xlws.SORT(_xlfn._xlws.FILTER(treatments[treatment_number]&amp;" | "&amp;treatments[treatment_name],treatments[experiment_ID]=A58)))</f>
        <v xml:space="preserve"> | </v>
      </c>
      <c r="C58" t="str">
        <v xml:space="preserve"> | </v>
      </c>
    </row>
    <row r="59" spans="2:3" x14ac:dyDescent="0.35">
      <c r="B59" t="str" cm="1">
        <f t="array" ref="B59:C59">TRANSPOSE(_xlfn._xlws.SORT(_xlfn._xlws.FILTER(treatments[treatment_number]&amp;" | "&amp;treatments[treatment_name],treatments[experiment_ID]=A59)))</f>
        <v xml:space="preserve"> | </v>
      </c>
      <c r="C59" t="str">
        <v xml:space="preserve"> | </v>
      </c>
    </row>
    <row r="60" spans="2:3" x14ac:dyDescent="0.35">
      <c r="B60" t="str" cm="1">
        <f t="array" ref="B60:C60">TRANSPOSE(_xlfn._xlws.SORT(_xlfn._xlws.FILTER(treatments[treatment_number]&amp;" | "&amp;treatments[treatment_name],treatments[experiment_ID]=A60)))</f>
        <v xml:space="preserve"> | </v>
      </c>
      <c r="C60" t="str">
        <v xml:space="preserve"> | </v>
      </c>
    </row>
    <row r="61" spans="2:3" x14ac:dyDescent="0.35">
      <c r="B61" t="str" cm="1">
        <f t="array" ref="B61:C61">TRANSPOSE(_xlfn._xlws.SORT(_xlfn._xlws.FILTER(treatments[treatment_number]&amp;" | "&amp;treatments[treatment_name],treatments[experiment_ID]=A61)))</f>
        <v xml:space="preserve"> | </v>
      </c>
      <c r="C61" t="str">
        <v xml:space="preserve"> | </v>
      </c>
    </row>
    <row r="62" spans="2:3" x14ac:dyDescent="0.35">
      <c r="B62" t="str" cm="1">
        <f t="array" ref="B62:C62">TRANSPOSE(_xlfn._xlws.SORT(_xlfn._xlws.FILTER(treatments[treatment_number]&amp;" | "&amp;treatments[treatment_name],treatments[experiment_ID]=A62)))</f>
        <v xml:space="preserve"> | </v>
      </c>
      <c r="C62" t="str">
        <v xml:space="preserve"> | </v>
      </c>
    </row>
    <row r="63" spans="2:3" x14ac:dyDescent="0.35">
      <c r="B63" t="str" cm="1">
        <f t="array" ref="B63:C63">TRANSPOSE(_xlfn._xlws.SORT(_xlfn._xlws.FILTER(treatments[treatment_number]&amp;" | "&amp;treatments[treatment_name],treatments[experiment_ID]=A63)))</f>
        <v xml:space="preserve"> | </v>
      </c>
      <c r="C63" t="str">
        <v xml:space="preserve"> | </v>
      </c>
    </row>
    <row r="64" spans="2:3" x14ac:dyDescent="0.35">
      <c r="B64" t="str" cm="1">
        <f t="array" ref="B64:C64">TRANSPOSE(_xlfn._xlws.SORT(_xlfn._xlws.FILTER(treatments[treatment_number]&amp;" | "&amp;treatments[treatment_name],treatments[experiment_ID]=A64)))</f>
        <v xml:space="preserve"> | </v>
      </c>
      <c r="C64" t="str">
        <v xml:space="preserve"> | </v>
      </c>
    </row>
    <row r="65" spans="2:3" x14ac:dyDescent="0.35">
      <c r="B65" t="str" cm="1">
        <f t="array" ref="B65:C65">TRANSPOSE(_xlfn._xlws.SORT(_xlfn._xlws.FILTER(treatments[treatment_number]&amp;" | "&amp;treatments[treatment_name],treatments[experiment_ID]=A65)))</f>
        <v xml:space="preserve"> | </v>
      </c>
      <c r="C65" t="str">
        <v xml:space="preserve"> | </v>
      </c>
    </row>
    <row r="66" spans="2:3" x14ac:dyDescent="0.35">
      <c r="B66" t="str" cm="1">
        <f t="array" ref="B66:C66">TRANSPOSE(_xlfn._xlws.SORT(_xlfn._xlws.FILTER(treatments[treatment_number]&amp;" | "&amp;treatments[treatment_name],treatments[experiment_ID]=A66)))</f>
        <v xml:space="preserve"> | </v>
      </c>
      <c r="C66" t="str">
        <v xml:space="preserve"> | </v>
      </c>
    </row>
    <row r="67" spans="2:3" x14ac:dyDescent="0.35">
      <c r="B67" t="str" cm="1">
        <f t="array" ref="B67:C67">TRANSPOSE(_xlfn._xlws.SORT(_xlfn._xlws.FILTER(treatments[treatment_number]&amp;" | "&amp;treatments[treatment_name],treatments[experiment_ID]=A67)))</f>
        <v xml:space="preserve"> | </v>
      </c>
      <c r="C67" t="str">
        <v xml:space="preserve"> | </v>
      </c>
    </row>
    <row r="68" spans="2:3" x14ac:dyDescent="0.35">
      <c r="B68" t="str" cm="1">
        <f t="array" ref="B68:C68">TRANSPOSE(_xlfn._xlws.SORT(_xlfn._xlws.FILTER(treatments[treatment_number]&amp;" | "&amp;treatments[treatment_name],treatments[experiment_ID]=A68)))</f>
        <v xml:space="preserve"> | </v>
      </c>
      <c r="C68" t="str">
        <v xml:space="preserve"> | </v>
      </c>
    </row>
    <row r="69" spans="2:3" x14ac:dyDescent="0.35">
      <c r="B69" t="str" cm="1">
        <f t="array" ref="B69:C69">TRANSPOSE(_xlfn._xlws.SORT(_xlfn._xlws.FILTER(treatments[treatment_number]&amp;" | "&amp;treatments[treatment_name],treatments[experiment_ID]=A69)))</f>
        <v xml:space="preserve"> | </v>
      </c>
      <c r="C69" t="str">
        <v xml:space="preserve"> | </v>
      </c>
    </row>
    <row r="70" spans="2:3" x14ac:dyDescent="0.35">
      <c r="B70" t="str" cm="1">
        <f t="array" ref="B70:C70">TRANSPOSE(_xlfn._xlws.SORT(_xlfn._xlws.FILTER(treatments[treatment_number]&amp;" | "&amp;treatments[treatment_name],treatments[experiment_ID]=A70)))</f>
        <v xml:space="preserve"> | </v>
      </c>
      <c r="C70" t="str">
        <v xml:space="preserve"> | </v>
      </c>
    </row>
    <row r="71" spans="2:3" x14ac:dyDescent="0.35">
      <c r="B71" t="str" cm="1">
        <f t="array" ref="B71:C71">TRANSPOSE(_xlfn._xlws.SORT(_xlfn._xlws.FILTER(treatments[treatment_number]&amp;" | "&amp;treatments[treatment_name],treatments[experiment_ID]=A71)))</f>
        <v xml:space="preserve"> | </v>
      </c>
      <c r="C71" t="str">
        <v xml:space="preserve"> | </v>
      </c>
    </row>
    <row r="72" spans="2:3" x14ac:dyDescent="0.35">
      <c r="B72" t="str" cm="1">
        <f t="array" ref="B72:C72">TRANSPOSE(_xlfn._xlws.SORT(_xlfn._xlws.FILTER(treatments[treatment_number]&amp;" | "&amp;treatments[treatment_name],treatments[experiment_ID]=A72)))</f>
        <v xml:space="preserve"> | </v>
      </c>
      <c r="C72" t="str">
        <v xml:space="preserve"> | </v>
      </c>
    </row>
    <row r="73" spans="2:3" x14ac:dyDescent="0.35">
      <c r="B73" t="str" cm="1">
        <f t="array" ref="B73:C73">TRANSPOSE(_xlfn._xlws.SORT(_xlfn._xlws.FILTER(treatments[treatment_number]&amp;" | "&amp;treatments[treatment_name],treatments[experiment_ID]=A73)))</f>
        <v xml:space="preserve"> | </v>
      </c>
      <c r="C73" t="str">
        <v xml:space="preserve"> | </v>
      </c>
    </row>
    <row r="74" spans="2:3" x14ac:dyDescent="0.35">
      <c r="B74" t="str" cm="1">
        <f t="array" ref="B74:C74">TRANSPOSE(_xlfn._xlws.SORT(_xlfn._xlws.FILTER(treatments[treatment_number]&amp;" | "&amp;treatments[treatment_name],treatments[experiment_ID]=A74)))</f>
        <v xml:space="preserve"> | </v>
      </c>
      <c r="C74" t="str">
        <v xml:space="preserve"> | </v>
      </c>
    </row>
    <row r="75" spans="2:3" x14ac:dyDescent="0.35">
      <c r="B75" t="str" cm="1">
        <f t="array" ref="B75:C75">TRANSPOSE(_xlfn._xlws.SORT(_xlfn._xlws.FILTER(treatments[treatment_number]&amp;" | "&amp;treatments[treatment_name],treatments[experiment_ID]=A75)))</f>
        <v xml:space="preserve"> | </v>
      </c>
      <c r="C75" t="str">
        <v xml:space="preserve"> | </v>
      </c>
    </row>
    <row r="76" spans="2:3" x14ac:dyDescent="0.35">
      <c r="B76" t="str" cm="1">
        <f t="array" ref="B76:C76">TRANSPOSE(_xlfn._xlws.SORT(_xlfn._xlws.FILTER(treatments[treatment_number]&amp;" | "&amp;treatments[treatment_name],treatments[experiment_ID]=A76)))</f>
        <v xml:space="preserve"> | </v>
      </c>
      <c r="C76" t="str">
        <v xml:space="preserve"> | </v>
      </c>
    </row>
    <row r="77" spans="2:3" x14ac:dyDescent="0.35">
      <c r="B77" t="str" cm="1">
        <f t="array" ref="B77:C77">TRANSPOSE(_xlfn._xlws.SORT(_xlfn._xlws.FILTER(treatments[treatment_number]&amp;" | "&amp;treatments[treatment_name],treatments[experiment_ID]=A77)))</f>
        <v xml:space="preserve"> | </v>
      </c>
      <c r="C77" t="str">
        <v xml:space="preserve"> | </v>
      </c>
    </row>
    <row r="78" spans="2:3" x14ac:dyDescent="0.35">
      <c r="B78" t="str" cm="1">
        <f t="array" ref="B78:C78">TRANSPOSE(_xlfn._xlws.SORT(_xlfn._xlws.FILTER(treatments[treatment_number]&amp;" | "&amp;treatments[treatment_name],treatments[experiment_ID]=A78)))</f>
        <v xml:space="preserve"> | </v>
      </c>
      <c r="C78" t="str">
        <v xml:space="preserve"> | </v>
      </c>
    </row>
    <row r="79" spans="2:3" x14ac:dyDescent="0.35">
      <c r="B79" t="str" cm="1">
        <f t="array" ref="B79:C79">TRANSPOSE(_xlfn._xlws.SORT(_xlfn._xlws.FILTER(treatments[treatment_number]&amp;" | "&amp;treatments[treatment_name],treatments[experiment_ID]=A79)))</f>
        <v xml:space="preserve"> | </v>
      </c>
      <c r="C79" t="str">
        <v xml:space="preserve"> | </v>
      </c>
    </row>
    <row r="80" spans="2:3" x14ac:dyDescent="0.35">
      <c r="B80" t="str" cm="1">
        <f t="array" ref="B80:C80">TRANSPOSE(_xlfn._xlws.SORT(_xlfn._xlws.FILTER(treatments[treatment_number]&amp;" | "&amp;treatments[treatment_name],treatments[experiment_ID]=A80)))</f>
        <v xml:space="preserve"> | </v>
      </c>
      <c r="C80" t="str">
        <v xml:space="preserve"> | </v>
      </c>
    </row>
    <row r="81" spans="2:3" x14ac:dyDescent="0.35">
      <c r="B81" t="str" cm="1">
        <f t="array" ref="B81:C81">TRANSPOSE(_xlfn._xlws.SORT(_xlfn._xlws.FILTER(treatments[treatment_number]&amp;" | "&amp;treatments[treatment_name],treatments[experiment_ID]=A81)))</f>
        <v xml:space="preserve"> | </v>
      </c>
      <c r="C81" t="str">
        <v xml:space="preserve"> | </v>
      </c>
    </row>
    <row r="82" spans="2:3" x14ac:dyDescent="0.35">
      <c r="B82" t="str" cm="1">
        <f t="array" ref="B82:C82">TRANSPOSE(_xlfn._xlws.SORT(_xlfn._xlws.FILTER(treatments[treatment_number]&amp;" | "&amp;treatments[treatment_name],treatments[experiment_ID]=A82)))</f>
        <v xml:space="preserve"> | </v>
      </c>
      <c r="C82" t="str">
        <v xml:space="preserve"> | </v>
      </c>
    </row>
    <row r="83" spans="2:3" x14ac:dyDescent="0.35">
      <c r="B83" t="str" cm="1">
        <f t="array" ref="B83:C83">TRANSPOSE(_xlfn._xlws.SORT(_xlfn._xlws.FILTER(treatments[treatment_number]&amp;" | "&amp;treatments[treatment_name],treatments[experiment_ID]=A83)))</f>
        <v xml:space="preserve"> | </v>
      </c>
      <c r="C83" t="str">
        <v xml:space="preserve"> | </v>
      </c>
    </row>
    <row r="84" spans="2:3" x14ac:dyDescent="0.35">
      <c r="B84" t="str" cm="1">
        <f t="array" ref="B84:C84">TRANSPOSE(_xlfn._xlws.SORT(_xlfn._xlws.FILTER(treatments[treatment_number]&amp;" | "&amp;treatments[treatment_name],treatments[experiment_ID]=A84)))</f>
        <v xml:space="preserve"> | </v>
      </c>
      <c r="C84" t="str">
        <v xml:space="preserve"> | </v>
      </c>
    </row>
    <row r="85" spans="2:3" x14ac:dyDescent="0.35">
      <c r="B85" t="str" cm="1">
        <f t="array" ref="B85:C85">TRANSPOSE(_xlfn._xlws.SORT(_xlfn._xlws.FILTER(treatments[treatment_number]&amp;" | "&amp;treatments[treatment_name],treatments[experiment_ID]=A85)))</f>
        <v xml:space="preserve"> | </v>
      </c>
      <c r="C85" t="str">
        <v xml:space="preserve"> | </v>
      </c>
    </row>
    <row r="86" spans="2:3" x14ac:dyDescent="0.35">
      <c r="B86" t="str" cm="1">
        <f t="array" ref="B86:C86">TRANSPOSE(_xlfn._xlws.SORT(_xlfn._xlws.FILTER(treatments[treatment_number]&amp;" | "&amp;treatments[treatment_name],treatments[experiment_ID]=A86)))</f>
        <v xml:space="preserve"> | </v>
      </c>
      <c r="C86" t="str">
        <v xml:space="preserve"> | </v>
      </c>
    </row>
    <row r="87" spans="2:3" x14ac:dyDescent="0.35">
      <c r="B87" t="str" cm="1">
        <f t="array" ref="B87:C87">TRANSPOSE(_xlfn._xlws.SORT(_xlfn._xlws.FILTER(treatments[treatment_number]&amp;" | "&amp;treatments[treatment_name],treatments[experiment_ID]=A87)))</f>
        <v xml:space="preserve"> | </v>
      </c>
      <c r="C87" t="str">
        <v xml:space="preserve"> | </v>
      </c>
    </row>
    <row r="88" spans="2:3" x14ac:dyDescent="0.35">
      <c r="B88" t="str" cm="1">
        <f t="array" ref="B88:C88">TRANSPOSE(_xlfn._xlws.SORT(_xlfn._xlws.FILTER(treatments[treatment_number]&amp;" | "&amp;treatments[treatment_name],treatments[experiment_ID]=A88)))</f>
        <v xml:space="preserve"> | </v>
      </c>
      <c r="C88" t="str">
        <v xml:space="preserve"> | </v>
      </c>
    </row>
    <row r="89" spans="2:3" x14ac:dyDescent="0.35">
      <c r="B89" t="str" cm="1">
        <f t="array" ref="B89:C89">TRANSPOSE(_xlfn._xlws.SORT(_xlfn._xlws.FILTER(treatments[treatment_number]&amp;" | "&amp;treatments[treatment_name],treatments[experiment_ID]=A89)))</f>
        <v xml:space="preserve"> | </v>
      </c>
      <c r="C89" t="str">
        <v xml:space="preserve"> | </v>
      </c>
    </row>
    <row r="90" spans="2:3" x14ac:dyDescent="0.35">
      <c r="B90" t="str" cm="1">
        <f t="array" ref="B90:C90">TRANSPOSE(_xlfn._xlws.SORT(_xlfn._xlws.FILTER(treatments[treatment_number]&amp;" | "&amp;treatments[treatment_name],treatments[experiment_ID]=A90)))</f>
        <v xml:space="preserve"> | </v>
      </c>
      <c r="C90" t="str">
        <v xml:space="preserve"> | </v>
      </c>
    </row>
    <row r="91" spans="2:3" x14ac:dyDescent="0.35">
      <c r="B91" t="str" cm="1">
        <f t="array" ref="B91:C91">TRANSPOSE(_xlfn._xlws.SORT(_xlfn._xlws.FILTER(treatments[treatment_number]&amp;" | "&amp;treatments[treatment_name],treatments[experiment_ID]=A91)))</f>
        <v xml:space="preserve"> | </v>
      </c>
      <c r="C91" t="str">
        <v xml:space="preserve"> | </v>
      </c>
    </row>
    <row r="92" spans="2:3" x14ac:dyDescent="0.35">
      <c r="B92" t="str" cm="1">
        <f t="array" ref="B92:C92">TRANSPOSE(_xlfn._xlws.SORT(_xlfn._xlws.FILTER(treatments[treatment_number]&amp;" | "&amp;treatments[treatment_name],treatments[experiment_ID]=A92)))</f>
        <v xml:space="preserve"> | </v>
      </c>
      <c r="C92" t="str">
        <v xml:space="preserve"> | </v>
      </c>
    </row>
    <row r="93" spans="2:3" x14ac:dyDescent="0.35">
      <c r="B93" t="str" cm="1">
        <f t="array" ref="B93:C93">TRANSPOSE(_xlfn._xlws.SORT(_xlfn._xlws.FILTER(treatments[treatment_number]&amp;" | "&amp;treatments[treatment_name],treatments[experiment_ID]=A93)))</f>
        <v xml:space="preserve"> | </v>
      </c>
      <c r="C93" t="str">
        <v xml:space="preserve"> | </v>
      </c>
    </row>
    <row r="94" spans="2:3" x14ac:dyDescent="0.35">
      <c r="B94" t="str" cm="1">
        <f t="array" ref="B94:C94">TRANSPOSE(_xlfn._xlws.SORT(_xlfn._xlws.FILTER(treatments[treatment_number]&amp;" | "&amp;treatments[treatment_name],treatments[experiment_ID]=A94)))</f>
        <v xml:space="preserve"> | </v>
      </c>
      <c r="C94" t="str">
        <v xml:space="preserve"> | </v>
      </c>
    </row>
    <row r="95" spans="2:3" x14ac:dyDescent="0.35">
      <c r="B95" t="str" cm="1">
        <f t="array" ref="B95:C95">TRANSPOSE(_xlfn._xlws.SORT(_xlfn._xlws.FILTER(treatments[treatment_number]&amp;" | "&amp;treatments[treatment_name],treatments[experiment_ID]=A95)))</f>
        <v xml:space="preserve"> | </v>
      </c>
      <c r="C95" t="str">
        <v xml:space="preserve"> | </v>
      </c>
    </row>
    <row r="96" spans="2:3" x14ac:dyDescent="0.35">
      <c r="B96" t="str" cm="1">
        <f t="array" ref="B96:C96">TRANSPOSE(_xlfn._xlws.SORT(_xlfn._xlws.FILTER(treatments[treatment_number]&amp;" | "&amp;treatments[treatment_name],treatments[experiment_ID]=A96)))</f>
        <v xml:space="preserve"> | </v>
      </c>
      <c r="C96" t="str">
        <v xml:space="preserve"> | </v>
      </c>
    </row>
    <row r="97" spans="2:3" x14ac:dyDescent="0.35">
      <c r="B97" t="str" cm="1">
        <f t="array" ref="B97:C97">TRANSPOSE(_xlfn._xlws.SORT(_xlfn._xlws.FILTER(treatments[treatment_number]&amp;" | "&amp;treatments[treatment_name],treatments[experiment_ID]=A97)))</f>
        <v xml:space="preserve"> | </v>
      </c>
      <c r="C97" t="str">
        <v xml:space="preserve"> | </v>
      </c>
    </row>
    <row r="98" spans="2:3" x14ac:dyDescent="0.35">
      <c r="B98" t="str" cm="1">
        <f t="array" ref="B98:C98">TRANSPOSE(_xlfn._xlws.SORT(_xlfn._xlws.FILTER(treatments[treatment_number]&amp;" | "&amp;treatments[treatment_name],treatments[experiment_ID]=A98)))</f>
        <v xml:space="preserve"> | </v>
      </c>
      <c r="C98" t="str">
        <v xml:space="preserve"> | </v>
      </c>
    </row>
    <row r="99" spans="2:3" x14ac:dyDescent="0.35">
      <c r="B99" t="str" cm="1">
        <f t="array" ref="B99:C99">TRANSPOSE(_xlfn._xlws.SORT(_xlfn._xlws.FILTER(treatments[treatment_number]&amp;" | "&amp;treatments[treatment_name],treatments[experiment_ID]=A99)))</f>
        <v xml:space="preserve"> | </v>
      </c>
      <c r="C99" t="str">
        <v xml:space="preserve"> | </v>
      </c>
    </row>
    <row r="100" spans="2:3" x14ac:dyDescent="0.35">
      <c r="B100" t="str" cm="1">
        <f t="array" ref="B100:C100">TRANSPOSE(_xlfn._xlws.SORT(_xlfn._xlws.FILTER(treatments[treatment_number]&amp;" | "&amp;treatments[treatment_name],treatments[experiment_ID]=A100)))</f>
        <v xml:space="preserve"> | </v>
      </c>
      <c r="C100" t="str">
        <v xml:space="preserve"> | </v>
      </c>
    </row>
    <row r="101" spans="2:3" x14ac:dyDescent="0.35">
      <c r="B101" t="str" cm="1">
        <f t="array" ref="B101:C101">TRANSPOSE(_xlfn._xlws.SORT(_xlfn._xlws.FILTER(treatments[treatment_number]&amp;" | "&amp;treatments[treatment_name],treatments[experiment_ID]=A101)))</f>
        <v xml:space="preserve"> | </v>
      </c>
      <c r="C101" t="str">
        <v xml:space="preserve"> | </v>
      </c>
    </row>
    <row r="102" spans="2:3" x14ac:dyDescent="0.35">
      <c r="B102" t="str" cm="1">
        <f t="array" ref="B102:C102">TRANSPOSE(_xlfn._xlws.SORT(_xlfn._xlws.FILTER(treatments[treatment_number]&amp;" | "&amp;treatments[treatment_name],treatments[experiment_ID]=A102)))</f>
        <v xml:space="preserve"> | </v>
      </c>
      <c r="C102" t="str">
        <v xml:space="preserve"> | </v>
      </c>
    </row>
    <row r="103" spans="2:3" x14ac:dyDescent="0.35">
      <c r="B103" t="str" cm="1">
        <f t="array" ref="B103:C103">TRANSPOSE(_xlfn._xlws.SORT(_xlfn._xlws.FILTER(treatments[treatment_number]&amp;" | "&amp;treatments[treatment_name],treatments[experiment_ID]=A103)))</f>
        <v xml:space="preserve"> | </v>
      </c>
      <c r="C103" t="str">
        <v xml:space="preserve"> | </v>
      </c>
    </row>
    <row r="104" spans="2:3" x14ac:dyDescent="0.35">
      <c r="B104" t="str" cm="1">
        <f t="array" ref="B104:C104">TRANSPOSE(_xlfn._xlws.SORT(_xlfn._xlws.FILTER(treatments[treatment_number]&amp;" | "&amp;treatments[treatment_name],treatments[experiment_ID]=A104)))</f>
        <v xml:space="preserve"> | </v>
      </c>
      <c r="C104" t="str">
        <v xml:space="preserve"> | </v>
      </c>
    </row>
    <row r="105" spans="2:3" x14ac:dyDescent="0.35">
      <c r="B105" t="str" cm="1">
        <f t="array" ref="B105:C105">TRANSPOSE(_xlfn._xlws.SORT(_xlfn._xlws.FILTER(treatments[treatment_number]&amp;" | "&amp;treatments[treatment_name],treatments[experiment_ID]=A105)))</f>
        <v xml:space="preserve"> | </v>
      </c>
      <c r="C105" t="str">
        <v xml:space="preserve"> | </v>
      </c>
    </row>
    <row r="106" spans="2:3" x14ac:dyDescent="0.35">
      <c r="B106" t="str" cm="1">
        <f t="array" ref="B106:C106">TRANSPOSE(_xlfn._xlws.SORT(_xlfn._xlws.FILTER(treatments[treatment_number]&amp;" | "&amp;treatments[treatment_name],treatments[experiment_ID]=A106)))</f>
        <v xml:space="preserve"> | </v>
      </c>
      <c r="C106" t="str">
        <v xml:space="preserve"> | </v>
      </c>
    </row>
    <row r="107" spans="2:3" x14ac:dyDescent="0.35">
      <c r="B107" t="str" cm="1">
        <f t="array" ref="B107:C107">TRANSPOSE(_xlfn._xlws.SORT(_xlfn._xlws.FILTER(treatments[treatment_number]&amp;" | "&amp;treatments[treatment_name],treatments[experiment_ID]=A107)))</f>
        <v xml:space="preserve"> | </v>
      </c>
      <c r="C107" t="str">
        <v xml:space="preserve"> | </v>
      </c>
    </row>
    <row r="108" spans="2:3" x14ac:dyDescent="0.35">
      <c r="B108" t="str" cm="1">
        <f t="array" ref="B108:C108">TRANSPOSE(_xlfn._xlws.SORT(_xlfn._xlws.FILTER(treatments[treatment_number]&amp;" | "&amp;treatments[treatment_name],treatments[experiment_ID]=A108)))</f>
        <v xml:space="preserve"> | </v>
      </c>
      <c r="C108" t="str">
        <v xml:space="preserve"> | </v>
      </c>
    </row>
    <row r="109" spans="2:3" x14ac:dyDescent="0.35">
      <c r="B109" t="str" cm="1">
        <f t="array" ref="B109:C109">TRANSPOSE(_xlfn._xlws.SORT(_xlfn._xlws.FILTER(treatments[treatment_number]&amp;" | "&amp;treatments[treatment_name],treatments[experiment_ID]=A109)))</f>
        <v xml:space="preserve"> | </v>
      </c>
      <c r="C109" t="str">
        <v xml:space="preserve"> | </v>
      </c>
    </row>
    <row r="110" spans="2:3" x14ac:dyDescent="0.35">
      <c r="B110" t="str" cm="1">
        <f t="array" ref="B110:C110">TRANSPOSE(_xlfn._xlws.SORT(_xlfn._xlws.FILTER(treatments[treatment_number]&amp;" | "&amp;treatments[treatment_name],treatments[experiment_ID]=A110)))</f>
        <v xml:space="preserve"> | </v>
      </c>
      <c r="C110" t="str">
        <v xml:space="preserve"> | </v>
      </c>
    </row>
    <row r="111" spans="2:3" x14ac:dyDescent="0.35">
      <c r="B111" t="str" cm="1">
        <f t="array" ref="B111:C111">TRANSPOSE(_xlfn._xlws.SORT(_xlfn._xlws.FILTER(treatments[treatment_number]&amp;" | "&amp;treatments[treatment_name],treatments[experiment_ID]=A111)))</f>
        <v xml:space="preserve"> | </v>
      </c>
      <c r="C111" t="str">
        <v xml:space="preserve"> | </v>
      </c>
    </row>
    <row r="112" spans="2:3" x14ac:dyDescent="0.35">
      <c r="B112" t="str" cm="1">
        <f t="array" ref="B112:C112">TRANSPOSE(_xlfn._xlws.SORT(_xlfn._xlws.FILTER(treatments[treatment_number]&amp;" | "&amp;treatments[treatment_name],treatments[experiment_ID]=A112)))</f>
        <v xml:space="preserve"> | </v>
      </c>
      <c r="C112" t="str">
        <v xml:space="preserve"> | </v>
      </c>
    </row>
    <row r="113" spans="2:3" x14ac:dyDescent="0.35">
      <c r="B113" t="str" cm="1">
        <f t="array" ref="B113:C113">TRANSPOSE(_xlfn._xlws.SORT(_xlfn._xlws.FILTER(treatments[treatment_number]&amp;" | "&amp;treatments[treatment_name],treatments[experiment_ID]=A113)))</f>
        <v xml:space="preserve"> | </v>
      </c>
      <c r="C113" t="str">
        <v xml:space="preserve"> | </v>
      </c>
    </row>
    <row r="114" spans="2:3" x14ac:dyDescent="0.35">
      <c r="B114" t="str" cm="1">
        <f t="array" ref="B114:C114">TRANSPOSE(_xlfn._xlws.SORT(_xlfn._xlws.FILTER(treatments[treatment_number]&amp;" | "&amp;treatments[treatment_name],treatments[experiment_ID]=A114)))</f>
        <v xml:space="preserve"> | </v>
      </c>
      <c r="C114" t="str">
        <v xml:space="preserve"> | </v>
      </c>
    </row>
    <row r="115" spans="2:3" x14ac:dyDescent="0.35">
      <c r="B115" t="str" cm="1">
        <f t="array" ref="B115:C115">TRANSPOSE(_xlfn._xlws.SORT(_xlfn._xlws.FILTER(treatments[treatment_number]&amp;" | "&amp;treatments[treatment_name],treatments[experiment_ID]=A115)))</f>
        <v xml:space="preserve"> | </v>
      </c>
      <c r="C115" t="str">
        <v xml:space="preserve"> | </v>
      </c>
    </row>
    <row r="116" spans="2:3" x14ac:dyDescent="0.35">
      <c r="B116" t="str" cm="1">
        <f t="array" ref="B116:C116">TRANSPOSE(_xlfn._xlws.SORT(_xlfn._xlws.FILTER(treatments[treatment_number]&amp;" | "&amp;treatments[treatment_name],treatments[experiment_ID]=A116)))</f>
        <v xml:space="preserve"> | </v>
      </c>
      <c r="C116" t="str">
        <v xml:space="preserve"> | </v>
      </c>
    </row>
    <row r="117" spans="2:3" x14ac:dyDescent="0.35">
      <c r="B117" t="str" cm="1">
        <f t="array" ref="B117:C117">TRANSPOSE(_xlfn._xlws.SORT(_xlfn._xlws.FILTER(treatments[treatment_number]&amp;" | "&amp;treatments[treatment_name],treatments[experiment_ID]=A117)))</f>
        <v xml:space="preserve"> | </v>
      </c>
      <c r="C117" t="str">
        <v xml:space="preserve"> | </v>
      </c>
    </row>
    <row r="118" spans="2:3" x14ac:dyDescent="0.35">
      <c r="B118" t="str" cm="1">
        <f t="array" ref="B118:C118">TRANSPOSE(_xlfn._xlws.SORT(_xlfn._xlws.FILTER(treatments[treatment_number]&amp;" | "&amp;treatments[treatment_name],treatments[experiment_ID]=A118)))</f>
        <v xml:space="preserve"> | </v>
      </c>
      <c r="C118" t="str">
        <v xml:space="preserve"> | </v>
      </c>
    </row>
    <row r="119" spans="2:3" x14ac:dyDescent="0.35">
      <c r="B119" t="str" cm="1">
        <f t="array" ref="B119:C119">TRANSPOSE(_xlfn._xlws.SORT(_xlfn._xlws.FILTER(treatments[treatment_number]&amp;" | "&amp;treatments[treatment_name],treatments[experiment_ID]=A119)))</f>
        <v xml:space="preserve"> | </v>
      </c>
      <c r="C119" t="str">
        <v xml:space="preserve"> | </v>
      </c>
    </row>
    <row r="120" spans="2:3" x14ac:dyDescent="0.35">
      <c r="B120" t="str" cm="1">
        <f t="array" ref="B120:C120">TRANSPOSE(_xlfn._xlws.SORT(_xlfn._xlws.FILTER(treatments[treatment_number]&amp;" | "&amp;treatments[treatment_name],treatments[experiment_ID]=A120)))</f>
        <v xml:space="preserve"> | </v>
      </c>
      <c r="C120" t="str">
        <v xml:space="preserve"> | </v>
      </c>
    </row>
    <row r="121" spans="2:3" x14ac:dyDescent="0.35">
      <c r="B121" t="str" cm="1">
        <f t="array" ref="B121:C121">TRANSPOSE(_xlfn._xlws.SORT(_xlfn._xlws.FILTER(treatments[treatment_number]&amp;" | "&amp;treatments[treatment_name],treatments[experiment_ID]=A121)))</f>
        <v xml:space="preserve"> | </v>
      </c>
      <c r="C121" t="str">
        <v xml:space="preserve"> | </v>
      </c>
    </row>
    <row r="122" spans="2:3" x14ac:dyDescent="0.35">
      <c r="B122" t="str" cm="1">
        <f t="array" ref="B122:C122">TRANSPOSE(_xlfn._xlws.SORT(_xlfn._xlws.FILTER(treatments[treatment_number]&amp;" | "&amp;treatments[treatment_name],treatments[experiment_ID]=A122)))</f>
        <v xml:space="preserve"> | </v>
      </c>
      <c r="C122" t="str">
        <v xml:space="preserve"> | </v>
      </c>
    </row>
    <row r="123" spans="2:3" x14ac:dyDescent="0.35">
      <c r="B123" t="str" cm="1">
        <f t="array" ref="B123:C123">TRANSPOSE(_xlfn._xlws.SORT(_xlfn._xlws.FILTER(treatments[treatment_number]&amp;" | "&amp;treatments[treatment_name],treatments[experiment_ID]=A123)))</f>
        <v xml:space="preserve"> | </v>
      </c>
      <c r="C123" t="str">
        <v xml:space="preserve"> | </v>
      </c>
    </row>
    <row r="124" spans="2:3" x14ac:dyDescent="0.35">
      <c r="B124" t="str" cm="1">
        <f t="array" ref="B124:C124">TRANSPOSE(_xlfn._xlws.SORT(_xlfn._xlws.FILTER(treatments[treatment_number]&amp;" | "&amp;treatments[treatment_name],treatments[experiment_ID]=A124)))</f>
        <v xml:space="preserve"> | </v>
      </c>
      <c r="C124" t="str">
        <v xml:space="preserve"> | </v>
      </c>
    </row>
    <row r="125" spans="2:3" x14ac:dyDescent="0.35">
      <c r="B125" t="str" cm="1">
        <f t="array" ref="B125:C125">TRANSPOSE(_xlfn._xlws.SORT(_xlfn._xlws.FILTER(treatments[treatment_number]&amp;" | "&amp;treatments[treatment_name],treatments[experiment_ID]=A125)))</f>
        <v xml:space="preserve"> | </v>
      </c>
      <c r="C125" t="str">
        <v xml:space="preserve"> | </v>
      </c>
    </row>
    <row r="126" spans="2:3" x14ac:dyDescent="0.35">
      <c r="B126" t="str" cm="1">
        <f t="array" ref="B126:C126">TRANSPOSE(_xlfn._xlws.SORT(_xlfn._xlws.FILTER(treatments[treatment_number]&amp;" | "&amp;treatments[treatment_name],treatments[experiment_ID]=A126)))</f>
        <v xml:space="preserve"> | </v>
      </c>
      <c r="C126" t="str">
        <v xml:space="preserve"> | </v>
      </c>
    </row>
    <row r="127" spans="2:3" x14ac:dyDescent="0.35">
      <c r="B127" t="str" cm="1">
        <f t="array" ref="B127:C127">TRANSPOSE(_xlfn._xlws.SORT(_xlfn._xlws.FILTER(treatments[treatment_number]&amp;" | "&amp;treatments[treatment_name],treatments[experiment_ID]=A127)))</f>
        <v xml:space="preserve"> | </v>
      </c>
      <c r="C127" t="str">
        <v xml:space="preserve"> | </v>
      </c>
    </row>
    <row r="128" spans="2:3" x14ac:dyDescent="0.35">
      <c r="B128" t="str" cm="1">
        <f t="array" ref="B128:C128">TRANSPOSE(_xlfn._xlws.SORT(_xlfn._xlws.FILTER(treatments[treatment_number]&amp;" | "&amp;treatments[treatment_name],treatments[experiment_ID]=A128)))</f>
        <v xml:space="preserve"> | </v>
      </c>
      <c r="C128" t="str">
        <v xml:space="preserve"> | </v>
      </c>
    </row>
    <row r="129" spans="2:3" x14ac:dyDescent="0.35">
      <c r="B129" t="str" cm="1">
        <f t="array" ref="B129:C129">TRANSPOSE(_xlfn._xlws.SORT(_xlfn._xlws.FILTER(treatments[treatment_number]&amp;" | "&amp;treatments[treatment_name],treatments[experiment_ID]=A129)))</f>
        <v xml:space="preserve"> | </v>
      </c>
      <c r="C129" t="str">
        <v xml:space="preserve"> | </v>
      </c>
    </row>
    <row r="130" spans="2:3" x14ac:dyDescent="0.35">
      <c r="B130" t="str" cm="1">
        <f t="array" ref="B130:C130">TRANSPOSE(_xlfn._xlws.SORT(_xlfn._xlws.FILTER(treatments[treatment_number]&amp;" | "&amp;treatments[treatment_name],treatments[experiment_ID]=A130)))</f>
        <v xml:space="preserve"> | </v>
      </c>
      <c r="C130" t="str">
        <v xml:space="preserve"> | </v>
      </c>
    </row>
    <row r="131" spans="2:3" x14ac:dyDescent="0.35">
      <c r="B131" t="str" cm="1">
        <f t="array" ref="B131:C131">TRANSPOSE(_xlfn._xlws.SORT(_xlfn._xlws.FILTER(treatments[treatment_number]&amp;" | "&amp;treatments[treatment_name],treatments[experiment_ID]=A131)))</f>
        <v xml:space="preserve"> | </v>
      </c>
      <c r="C131" t="str">
        <v xml:space="preserve"> | </v>
      </c>
    </row>
    <row r="132" spans="2:3" x14ac:dyDescent="0.35">
      <c r="B132" t="str" cm="1">
        <f t="array" ref="B132:C132">TRANSPOSE(_xlfn._xlws.SORT(_xlfn._xlws.FILTER(treatments[treatment_number]&amp;" | "&amp;treatments[treatment_name],treatments[experiment_ID]=A132)))</f>
        <v xml:space="preserve"> | </v>
      </c>
      <c r="C132" t="str">
        <v xml:space="preserve"> | </v>
      </c>
    </row>
    <row r="133" spans="2:3" x14ac:dyDescent="0.35">
      <c r="B133" t="str" cm="1">
        <f t="array" ref="B133:C133">TRANSPOSE(_xlfn._xlws.SORT(_xlfn._xlws.FILTER(treatments[treatment_number]&amp;" | "&amp;treatments[treatment_name],treatments[experiment_ID]=A133)))</f>
        <v xml:space="preserve"> | </v>
      </c>
      <c r="C133" t="str">
        <v xml:space="preserve"> | </v>
      </c>
    </row>
    <row r="134" spans="2:3" x14ac:dyDescent="0.35">
      <c r="B134" t="str" cm="1">
        <f t="array" ref="B134:C134">TRANSPOSE(_xlfn._xlws.SORT(_xlfn._xlws.FILTER(treatments[treatment_number]&amp;" | "&amp;treatments[treatment_name],treatments[experiment_ID]=A134)))</f>
        <v xml:space="preserve"> | </v>
      </c>
      <c r="C134" t="str">
        <v xml:space="preserve"> | </v>
      </c>
    </row>
    <row r="135" spans="2:3" x14ac:dyDescent="0.35">
      <c r="B135" t="str" cm="1">
        <f t="array" ref="B135:C135">TRANSPOSE(_xlfn._xlws.SORT(_xlfn._xlws.FILTER(treatments[treatment_number]&amp;" | "&amp;treatments[treatment_name],treatments[experiment_ID]=A135)))</f>
        <v xml:space="preserve"> | </v>
      </c>
      <c r="C135" t="str">
        <v xml:space="preserve"> | </v>
      </c>
    </row>
    <row r="136" spans="2:3" x14ac:dyDescent="0.35">
      <c r="B136" t="str" cm="1">
        <f t="array" ref="B136:C136">TRANSPOSE(_xlfn._xlws.SORT(_xlfn._xlws.FILTER(treatments[treatment_number]&amp;" | "&amp;treatments[treatment_name],treatments[experiment_ID]=A136)))</f>
        <v xml:space="preserve"> | </v>
      </c>
      <c r="C136" t="str">
        <v xml:space="preserve"> | </v>
      </c>
    </row>
    <row r="137" spans="2:3" x14ac:dyDescent="0.35">
      <c r="B137" t="str" cm="1">
        <f t="array" ref="B137:C137">TRANSPOSE(_xlfn._xlws.SORT(_xlfn._xlws.FILTER(treatments[treatment_number]&amp;" | "&amp;treatments[treatment_name],treatments[experiment_ID]=A137)))</f>
        <v xml:space="preserve"> | </v>
      </c>
      <c r="C137" t="str">
        <v xml:space="preserve"> | </v>
      </c>
    </row>
    <row r="138" spans="2:3" x14ac:dyDescent="0.35">
      <c r="B138" t="str" cm="1">
        <f t="array" ref="B138:C138">TRANSPOSE(_xlfn._xlws.SORT(_xlfn._xlws.FILTER(treatments[treatment_number]&amp;" | "&amp;treatments[treatment_name],treatments[experiment_ID]=A138)))</f>
        <v xml:space="preserve"> | </v>
      </c>
      <c r="C138" t="str">
        <v xml:space="preserve"> | </v>
      </c>
    </row>
    <row r="139" spans="2:3" x14ac:dyDescent="0.35">
      <c r="B139" t="str" cm="1">
        <f t="array" ref="B139:C139">TRANSPOSE(_xlfn._xlws.SORT(_xlfn._xlws.FILTER(treatments[treatment_number]&amp;" | "&amp;treatments[treatment_name],treatments[experiment_ID]=A139)))</f>
        <v xml:space="preserve"> | </v>
      </c>
      <c r="C139" t="str">
        <v xml:space="preserve"> | </v>
      </c>
    </row>
    <row r="140" spans="2:3" x14ac:dyDescent="0.35">
      <c r="B140" t="str" cm="1">
        <f t="array" ref="B140:C140">TRANSPOSE(_xlfn._xlws.SORT(_xlfn._xlws.FILTER(treatments[treatment_number]&amp;" | "&amp;treatments[treatment_name],treatments[experiment_ID]=A140)))</f>
        <v xml:space="preserve"> | </v>
      </c>
      <c r="C140" t="str">
        <v xml:space="preserve"> | </v>
      </c>
    </row>
    <row r="141" spans="2:3" x14ac:dyDescent="0.35">
      <c r="B141" t="str" cm="1">
        <f t="array" ref="B141:C141">TRANSPOSE(_xlfn._xlws.SORT(_xlfn._xlws.FILTER(treatments[treatment_number]&amp;" | "&amp;treatments[treatment_name],treatments[experiment_ID]=A141)))</f>
        <v xml:space="preserve"> | </v>
      </c>
      <c r="C141" t="str">
        <v xml:space="preserve"> | </v>
      </c>
    </row>
    <row r="142" spans="2:3" x14ac:dyDescent="0.35">
      <c r="B142" t="str" cm="1">
        <f t="array" ref="B142:C142">TRANSPOSE(_xlfn._xlws.SORT(_xlfn._xlws.FILTER(treatments[treatment_number]&amp;" | "&amp;treatments[treatment_name],treatments[experiment_ID]=A142)))</f>
        <v xml:space="preserve"> | </v>
      </c>
      <c r="C142" t="str">
        <v xml:space="preserve"> | </v>
      </c>
    </row>
    <row r="143" spans="2:3" x14ac:dyDescent="0.35">
      <c r="B143" t="str" cm="1">
        <f t="array" ref="B143:C143">TRANSPOSE(_xlfn._xlws.SORT(_xlfn._xlws.FILTER(treatments[treatment_number]&amp;" | "&amp;treatments[treatment_name],treatments[experiment_ID]=A143)))</f>
        <v xml:space="preserve"> | </v>
      </c>
      <c r="C143" t="str">
        <v xml:space="preserve"> | </v>
      </c>
    </row>
    <row r="144" spans="2:3" x14ac:dyDescent="0.35">
      <c r="B144" t="str" cm="1">
        <f t="array" ref="B144:C144">TRANSPOSE(_xlfn._xlws.SORT(_xlfn._xlws.FILTER(treatments[treatment_number]&amp;" | "&amp;treatments[treatment_name],treatments[experiment_ID]=A144)))</f>
        <v xml:space="preserve"> | </v>
      </c>
      <c r="C144" t="str">
        <v xml:space="preserve"> | </v>
      </c>
    </row>
    <row r="145" spans="2:3" x14ac:dyDescent="0.35">
      <c r="B145" t="str" cm="1">
        <f t="array" ref="B145:C145">TRANSPOSE(_xlfn._xlws.SORT(_xlfn._xlws.FILTER(treatments[treatment_number]&amp;" | "&amp;treatments[treatment_name],treatments[experiment_ID]=A145)))</f>
        <v xml:space="preserve"> | </v>
      </c>
      <c r="C145" t="str">
        <v xml:space="preserve"> | </v>
      </c>
    </row>
    <row r="146" spans="2:3" x14ac:dyDescent="0.35">
      <c r="B146" t="str" cm="1">
        <f t="array" ref="B146:C146">TRANSPOSE(_xlfn._xlws.SORT(_xlfn._xlws.FILTER(treatments[treatment_number]&amp;" | "&amp;treatments[treatment_name],treatments[experiment_ID]=A146)))</f>
        <v xml:space="preserve"> | </v>
      </c>
      <c r="C146" t="str">
        <v xml:space="preserve"> | </v>
      </c>
    </row>
    <row r="147" spans="2:3" x14ac:dyDescent="0.35">
      <c r="B147" t="str" cm="1">
        <f t="array" ref="B147:C147">TRANSPOSE(_xlfn._xlws.SORT(_xlfn._xlws.FILTER(treatments[treatment_number]&amp;" | "&amp;treatments[treatment_name],treatments[experiment_ID]=A147)))</f>
        <v xml:space="preserve"> | </v>
      </c>
      <c r="C147" t="str">
        <v xml:space="preserve"> | </v>
      </c>
    </row>
    <row r="148" spans="2:3" x14ac:dyDescent="0.35">
      <c r="B148" t="str" cm="1">
        <f t="array" ref="B148:C148">TRANSPOSE(_xlfn._xlws.SORT(_xlfn._xlws.FILTER(treatments[treatment_number]&amp;" | "&amp;treatments[treatment_name],treatments[experiment_ID]=A148)))</f>
        <v xml:space="preserve"> | </v>
      </c>
      <c r="C148" t="str">
        <v xml:space="preserve"> | </v>
      </c>
    </row>
    <row r="149" spans="2:3" x14ac:dyDescent="0.35">
      <c r="B149" t="str" cm="1">
        <f t="array" ref="B149:C149">TRANSPOSE(_xlfn._xlws.SORT(_xlfn._xlws.FILTER(treatments[treatment_number]&amp;" | "&amp;treatments[treatment_name],treatments[experiment_ID]=A149)))</f>
        <v xml:space="preserve"> | </v>
      </c>
      <c r="C149" t="str">
        <v xml:space="preserve"> | </v>
      </c>
    </row>
    <row r="150" spans="2:3" x14ac:dyDescent="0.35">
      <c r="B150" t="str" cm="1">
        <f t="array" ref="B150:C150">TRANSPOSE(_xlfn._xlws.SORT(_xlfn._xlws.FILTER(treatments[treatment_number]&amp;" | "&amp;treatments[treatment_name],treatments[experiment_ID]=A150)))</f>
        <v xml:space="preserve"> | </v>
      </c>
      <c r="C150" t="str">
        <v xml:space="preserve"> | </v>
      </c>
    </row>
    <row r="151" spans="2:3" x14ac:dyDescent="0.35">
      <c r="B151" t="str" cm="1">
        <f t="array" ref="B151:C151">TRANSPOSE(_xlfn._xlws.SORT(_xlfn._xlws.FILTER(treatments[treatment_number]&amp;" | "&amp;treatments[treatment_name],treatments[experiment_ID]=A151)))</f>
        <v xml:space="preserve"> | </v>
      </c>
      <c r="C151" t="str">
        <v xml:space="preserve"> | </v>
      </c>
    </row>
    <row r="152" spans="2:3" x14ac:dyDescent="0.35">
      <c r="B152" t="str" cm="1">
        <f t="array" ref="B152:C152">TRANSPOSE(_xlfn._xlws.SORT(_xlfn._xlws.FILTER(treatments[treatment_number]&amp;" | "&amp;treatments[treatment_name],treatments[experiment_ID]=A152)))</f>
        <v xml:space="preserve"> | </v>
      </c>
      <c r="C152" t="str">
        <v xml:space="preserve"> | </v>
      </c>
    </row>
    <row r="153" spans="2:3" x14ac:dyDescent="0.35">
      <c r="B153" t="str" cm="1">
        <f t="array" ref="B153:C153">TRANSPOSE(_xlfn._xlws.SORT(_xlfn._xlws.FILTER(treatments[treatment_number]&amp;" | "&amp;treatments[treatment_name],treatments[experiment_ID]=A153)))</f>
        <v xml:space="preserve"> | </v>
      </c>
      <c r="C153" t="str">
        <v xml:space="preserve"> | </v>
      </c>
    </row>
    <row r="154" spans="2:3" x14ac:dyDescent="0.35">
      <c r="B154" t="str" cm="1">
        <f t="array" ref="B154:C154">TRANSPOSE(_xlfn._xlws.SORT(_xlfn._xlws.FILTER(treatments[treatment_number]&amp;" | "&amp;treatments[treatment_name],treatments[experiment_ID]=A154)))</f>
        <v xml:space="preserve"> | </v>
      </c>
      <c r="C154" t="str">
        <v xml:space="preserve"> | </v>
      </c>
    </row>
    <row r="155" spans="2:3" x14ac:dyDescent="0.35">
      <c r="B155" t="str" cm="1">
        <f t="array" ref="B155:C155">TRANSPOSE(_xlfn._xlws.SORT(_xlfn._xlws.FILTER(treatments[treatment_number]&amp;" | "&amp;treatments[treatment_name],treatments[experiment_ID]=A155)))</f>
        <v xml:space="preserve"> | </v>
      </c>
      <c r="C155" t="str">
        <v xml:space="preserve"> | </v>
      </c>
    </row>
    <row r="156" spans="2:3" x14ac:dyDescent="0.35">
      <c r="B156" t="str" cm="1">
        <f t="array" ref="B156:C156">TRANSPOSE(_xlfn._xlws.SORT(_xlfn._xlws.FILTER(treatments[treatment_number]&amp;" | "&amp;treatments[treatment_name],treatments[experiment_ID]=A156)))</f>
        <v xml:space="preserve"> | </v>
      </c>
      <c r="C156" t="str">
        <v xml:space="preserve"> | </v>
      </c>
    </row>
    <row r="157" spans="2:3" x14ac:dyDescent="0.35">
      <c r="B157" t="str" cm="1">
        <f t="array" ref="B157:C157">TRANSPOSE(_xlfn._xlws.SORT(_xlfn._xlws.FILTER(treatments[treatment_number]&amp;" | "&amp;treatments[treatment_name],treatments[experiment_ID]=A157)))</f>
        <v xml:space="preserve"> | </v>
      </c>
      <c r="C157" t="str">
        <v xml:space="preserve"> | </v>
      </c>
    </row>
    <row r="158" spans="2:3" x14ac:dyDescent="0.35">
      <c r="B158" t="str" cm="1">
        <f t="array" ref="B158:C158">TRANSPOSE(_xlfn._xlws.SORT(_xlfn._xlws.FILTER(treatments[treatment_number]&amp;" | "&amp;treatments[treatment_name],treatments[experiment_ID]=A158)))</f>
        <v xml:space="preserve"> | </v>
      </c>
      <c r="C158" t="str">
        <v xml:space="preserve"> | </v>
      </c>
    </row>
    <row r="159" spans="2:3" x14ac:dyDescent="0.35">
      <c r="B159" t="str" cm="1">
        <f t="array" ref="B159:C159">TRANSPOSE(_xlfn._xlws.SORT(_xlfn._xlws.FILTER(treatments[treatment_number]&amp;" | "&amp;treatments[treatment_name],treatments[experiment_ID]=A159)))</f>
        <v xml:space="preserve"> | </v>
      </c>
      <c r="C159" t="str">
        <v xml:space="preserve"> | </v>
      </c>
    </row>
    <row r="160" spans="2:3" x14ac:dyDescent="0.35">
      <c r="B160" t="str" cm="1">
        <f t="array" ref="B160:C160">TRANSPOSE(_xlfn._xlws.SORT(_xlfn._xlws.FILTER(treatments[treatment_number]&amp;" | "&amp;treatments[treatment_name],treatments[experiment_ID]=A160)))</f>
        <v xml:space="preserve"> | </v>
      </c>
      <c r="C160" t="str">
        <v xml:space="preserve"> | </v>
      </c>
    </row>
    <row r="161" spans="2:3" x14ac:dyDescent="0.35">
      <c r="B161" t="str" cm="1">
        <f t="array" ref="B161:C161">TRANSPOSE(_xlfn._xlws.SORT(_xlfn._xlws.FILTER(treatments[treatment_number]&amp;" | "&amp;treatments[treatment_name],treatments[experiment_ID]=A161)))</f>
        <v xml:space="preserve"> | </v>
      </c>
      <c r="C161" t="str">
        <v xml:space="preserve"> | </v>
      </c>
    </row>
    <row r="162" spans="2:3" x14ac:dyDescent="0.35">
      <c r="B162" t="str" cm="1">
        <f t="array" ref="B162:C162">TRANSPOSE(_xlfn._xlws.SORT(_xlfn._xlws.FILTER(treatments[treatment_number]&amp;" | "&amp;treatments[treatment_name],treatments[experiment_ID]=A162)))</f>
        <v xml:space="preserve"> | </v>
      </c>
      <c r="C162" t="str">
        <v xml:space="preserve"> | </v>
      </c>
    </row>
    <row r="163" spans="2:3" x14ac:dyDescent="0.35">
      <c r="B163" t="str" cm="1">
        <f t="array" ref="B163:C163">TRANSPOSE(_xlfn._xlws.SORT(_xlfn._xlws.FILTER(treatments[treatment_number]&amp;" | "&amp;treatments[treatment_name],treatments[experiment_ID]=A163)))</f>
        <v xml:space="preserve"> | </v>
      </c>
      <c r="C163" t="str">
        <v xml:space="preserve"> | </v>
      </c>
    </row>
    <row r="164" spans="2:3" x14ac:dyDescent="0.35">
      <c r="B164" t="str" cm="1">
        <f t="array" ref="B164:C164">TRANSPOSE(_xlfn._xlws.SORT(_xlfn._xlws.FILTER(treatments[treatment_number]&amp;" | "&amp;treatments[treatment_name],treatments[experiment_ID]=A164)))</f>
        <v xml:space="preserve"> | </v>
      </c>
      <c r="C164" t="str">
        <v xml:space="preserve"> | </v>
      </c>
    </row>
    <row r="165" spans="2:3" x14ac:dyDescent="0.35">
      <c r="B165" t="str" cm="1">
        <f t="array" ref="B165:C165">TRANSPOSE(_xlfn._xlws.SORT(_xlfn._xlws.FILTER(treatments[treatment_number]&amp;" | "&amp;treatments[treatment_name],treatments[experiment_ID]=A165)))</f>
        <v xml:space="preserve"> | </v>
      </c>
      <c r="C165" t="str">
        <v xml:space="preserve"> | </v>
      </c>
    </row>
    <row r="166" spans="2:3" x14ac:dyDescent="0.35">
      <c r="B166" t="str" cm="1">
        <f t="array" ref="B166:C166">TRANSPOSE(_xlfn._xlws.SORT(_xlfn._xlws.FILTER(treatments[treatment_number]&amp;" | "&amp;treatments[treatment_name],treatments[experiment_ID]=A166)))</f>
        <v xml:space="preserve"> | </v>
      </c>
      <c r="C166" t="str">
        <v xml:space="preserve"> | </v>
      </c>
    </row>
    <row r="167" spans="2:3" x14ac:dyDescent="0.35">
      <c r="B167" t="str" cm="1">
        <f t="array" ref="B167:C167">TRANSPOSE(_xlfn._xlws.SORT(_xlfn._xlws.FILTER(treatments[treatment_number]&amp;" | "&amp;treatments[treatment_name],treatments[experiment_ID]=A167)))</f>
        <v xml:space="preserve"> | </v>
      </c>
      <c r="C167" t="str">
        <v xml:space="preserve"> | </v>
      </c>
    </row>
    <row r="168" spans="2:3" x14ac:dyDescent="0.35">
      <c r="B168" t="str" cm="1">
        <f t="array" ref="B168:C168">TRANSPOSE(_xlfn._xlws.SORT(_xlfn._xlws.FILTER(treatments[treatment_number]&amp;" | "&amp;treatments[treatment_name],treatments[experiment_ID]=A168)))</f>
        <v xml:space="preserve"> | </v>
      </c>
      <c r="C168" t="str">
        <v xml:space="preserve"> | </v>
      </c>
    </row>
    <row r="169" spans="2:3" x14ac:dyDescent="0.35">
      <c r="B169" t="str" cm="1">
        <f t="array" ref="B169:C169">TRANSPOSE(_xlfn._xlws.SORT(_xlfn._xlws.FILTER(treatments[treatment_number]&amp;" | "&amp;treatments[treatment_name],treatments[experiment_ID]=A169)))</f>
        <v xml:space="preserve"> | </v>
      </c>
      <c r="C169" t="str">
        <v xml:space="preserve"> | </v>
      </c>
    </row>
    <row r="170" spans="2:3" x14ac:dyDescent="0.35">
      <c r="B170" t="str" cm="1">
        <f t="array" ref="B170:C170">TRANSPOSE(_xlfn._xlws.SORT(_xlfn._xlws.FILTER(treatments[treatment_number]&amp;" | "&amp;treatments[treatment_name],treatments[experiment_ID]=A170)))</f>
        <v xml:space="preserve"> | </v>
      </c>
      <c r="C170" t="str">
        <v xml:space="preserve"> | </v>
      </c>
    </row>
    <row r="171" spans="2:3" x14ac:dyDescent="0.35">
      <c r="B171" t="str" cm="1">
        <f t="array" ref="B171:C171">TRANSPOSE(_xlfn._xlws.SORT(_xlfn._xlws.FILTER(treatments[treatment_number]&amp;" | "&amp;treatments[treatment_name],treatments[experiment_ID]=A171)))</f>
        <v xml:space="preserve"> | </v>
      </c>
      <c r="C171" t="str">
        <v xml:space="preserve"> | </v>
      </c>
    </row>
    <row r="172" spans="2:3" x14ac:dyDescent="0.35">
      <c r="B172" t="str" cm="1">
        <f t="array" ref="B172:C172">TRANSPOSE(_xlfn._xlws.SORT(_xlfn._xlws.FILTER(treatments[treatment_number]&amp;" | "&amp;treatments[treatment_name],treatments[experiment_ID]=A172)))</f>
        <v xml:space="preserve"> | </v>
      </c>
      <c r="C172" t="str">
        <v xml:space="preserve"> | </v>
      </c>
    </row>
    <row r="173" spans="2:3" x14ac:dyDescent="0.35">
      <c r="B173" t="str" cm="1">
        <f t="array" ref="B173:C173">TRANSPOSE(_xlfn._xlws.SORT(_xlfn._xlws.FILTER(treatments[treatment_number]&amp;" | "&amp;treatments[treatment_name],treatments[experiment_ID]=A173)))</f>
        <v xml:space="preserve"> | </v>
      </c>
      <c r="C173" t="str">
        <v xml:space="preserve"> | </v>
      </c>
    </row>
    <row r="174" spans="2:3" x14ac:dyDescent="0.35">
      <c r="B174" t="str" cm="1">
        <f t="array" ref="B174:C174">TRANSPOSE(_xlfn._xlws.SORT(_xlfn._xlws.FILTER(treatments[treatment_number]&amp;" | "&amp;treatments[treatment_name],treatments[experiment_ID]=A174)))</f>
        <v xml:space="preserve"> | </v>
      </c>
      <c r="C174" t="str">
        <v xml:space="preserve"> | </v>
      </c>
    </row>
    <row r="175" spans="2:3" x14ac:dyDescent="0.35">
      <c r="B175" t="str" cm="1">
        <f t="array" ref="B175:C175">TRANSPOSE(_xlfn._xlws.SORT(_xlfn._xlws.FILTER(treatments[treatment_number]&amp;" | "&amp;treatments[treatment_name],treatments[experiment_ID]=A175)))</f>
        <v xml:space="preserve"> | </v>
      </c>
      <c r="C175" t="str">
        <v xml:space="preserve"> | </v>
      </c>
    </row>
    <row r="176" spans="2:3" x14ac:dyDescent="0.35">
      <c r="B176" t="str" cm="1">
        <f t="array" ref="B176:C176">TRANSPOSE(_xlfn._xlws.SORT(_xlfn._xlws.FILTER(treatments[treatment_number]&amp;" | "&amp;treatments[treatment_name],treatments[experiment_ID]=A176)))</f>
        <v xml:space="preserve"> | </v>
      </c>
      <c r="C176" t="str">
        <v xml:space="preserve"> | </v>
      </c>
    </row>
    <row r="177" spans="2:3" x14ac:dyDescent="0.35">
      <c r="B177" t="str" cm="1">
        <f t="array" ref="B177:C177">TRANSPOSE(_xlfn._xlws.SORT(_xlfn._xlws.FILTER(treatments[treatment_number]&amp;" | "&amp;treatments[treatment_name],treatments[experiment_ID]=A177)))</f>
        <v xml:space="preserve"> | </v>
      </c>
      <c r="C177" t="str">
        <v xml:space="preserve"> | </v>
      </c>
    </row>
    <row r="178" spans="2:3" x14ac:dyDescent="0.35">
      <c r="B178" t="str" cm="1">
        <f t="array" ref="B178:C178">TRANSPOSE(_xlfn._xlws.SORT(_xlfn._xlws.FILTER(treatments[treatment_number]&amp;" | "&amp;treatments[treatment_name],treatments[experiment_ID]=A178)))</f>
        <v xml:space="preserve"> | </v>
      </c>
      <c r="C178" t="str">
        <v xml:space="preserve"> | </v>
      </c>
    </row>
    <row r="179" spans="2:3" x14ac:dyDescent="0.35">
      <c r="B179" t="str" cm="1">
        <f t="array" ref="B179:C179">TRANSPOSE(_xlfn._xlws.SORT(_xlfn._xlws.FILTER(treatments[treatment_number]&amp;" | "&amp;treatments[treatment_name],treatments[experiment_ID]=A179)))</f>
        <v xml:space="preserve"> | </v>
      </c>
      <c r="C179" t="str">
        <v xml:space="preserve"> | </v>
      </c>
    </row>
    <row r="180" spans="2:3" x14ac:dyDescent="0.35">
      <c r="B180" t="str" cm="1">
        <f t="array" ref="B180:C180">TRANSPOSE(_xlfn._xlws.SORT(_xlfn._xlws.FILTER(treatments[treatment_number]&amp;" | "&amp;treatments[treatment_name],treatments[experiment_ID]=A180)))</f>
        <v xml:space="preserve"> | </v>
      </c>
      <c r="C180" t="str">
        <v xml:space="preserve"> | </v>
      </c>
    </row>
    <row r="181" spans="2:3" x14ac:dyDescent="0.35">
      <c r="B181" t="str" cm="1">
        <f t="array" ref="B181:C181">TRANSPOSE(_xlfn._xlws.SORT(_xlfn._xlws.FILTER(treatments[treatment_number]&amp;" | "&amp;treatments[treatment_name],treatments[experiment_ID]=A181)))</f>
        <v xml:space="preserve"> | </v>
      </c>
      <c r="C181" t="str">
        <v xml:space="preserve"> | </v>
      </c>
    </row>
    <row r="182" spans="2:3" x14ac:dyDescent="0.35">
      <c r="B182" t="str" cm="1">
        <f t="array" ref="B182:C182">TRANSPOSE(_xlfn._xlws.SORT(_xlfn._xlws.FILTER(treatments[treatment_number]&amp;" | "&amp;treatments[treatment_name],treatments[experiment_ID]=A182)))</f>
        <v xml:space="preserve"> | </v>
      </c>
      <c r="C182" t="str">
        <v xml:space="preserve"> | </v>
      </c>
    </row>
    <row r="183" spans="2:3" x14ac:dyDescent="0.35">
      <c r="B183" t="str" cm="1">
        <f t="array" ref="B183:C183">TRANSPOSE(_xlfn._xlws.SORT(_xlfn._xlws.FILTER(treatments[treatment_number]&amp;" | "&amp;treatments[treatment_name],treatments[experiment_ID]=A183)))</f>
        <v xml:space="preserve"> | </v>
      </c>
      <c r="C183" t="str">
        <v xml:space="preserve"> | </v>
      </c>
    </row>
    <row r="184" spans="2:3" x14ac:dyDescent="0.35">
      <c r="B184" t="str" cm="1">
        <f t="array" ref="B184:C184">TRANSPOSE(_xlfn._xlws.SORT(_xlfn._xlws.FILTER(treatments[treatment_number]&amp;" | "&amp;treatments[treatment_name],treatments[experiment_ID]=A184)))</f>
        <v xml:space="preserve"> | </v>
      </c>
      <c r="C184" t="str">
        <v xml:space="preserve"> | </v>
      </c>
    </row>
    <row r="185" spans="2:3" x14ac:dyDescent="0.35">
      <c r="B185" t="str" cm="1">
        <f t="array" ref="B185:C185">TRANSPOSE(_xlfn._xlws.SORT(_xlfn._xlws.FILTER(treatments[treatment_number]&amp;" | "&amp;treatments[treatment_name],treatments[experiment_ID]=A185)))</f>
        <v xml:space="preserve"> | </v>
      </c>
      <c r="C185" t="str">
        <v xml:space="preserve"> | </v>
      </c>
    </row>
    <row r="186" spans="2:3" x14ac:dyDescent="0.35">
      <c r="B186" t="str" cm="1">
        <f t="array" ref="B186:C186">TRANSPOSE(_xlfn._xlws.SORT(_xlfn._xlws.FILTER(treatments[treatment_number]&amp;" | "&amp;treatments[treatment_name],treatments[experiment_ID]=A186)))</f>
        <v xml:space="preserve"> | </v>
      </c>
      <c r="C186" t="str">
        <v xml:space="preserve"> | </v>
      </c>
    </row>
    <row r="187" spans="2:3" x14ac:dyDescent="0.35">
      <c r="B187" t="str" cm="1">
        <f t="array" ref="B187:C187">TRANSPOSE(_xlfn._xlws.SORT(_xlfn._xlws.FILTER(treatments[treatment_number]&amp;" | "&amp;treatments[treatment_name],treatments[experiment_ID]=A187)))</f>
        <v xml:space="preserve"> | </v>
      </c>
      <c r="C187" t="str">
        <v xml:space="preserve"> | </v>
      </c>
    </row>
    <row r="188" spans="2:3" x14ac:dyDescent="0.35">
      <c r="B188" t="str" cm="1">
        <f t="array" ref="B188:C188">TRANSPOSE(_xlfn._xlws.SORT(_xlfn._xlws.FILTER(treatments[treatment_number]&amp;" | "&amp;treatments[treatment_name],treatments[experiment_ID]=A188)))</f>
        <v xml:space="preserve"> | </v>
      </c>
      <c r="C188" t="str">
        <v xml:space="preserve"> | </v>
      </c>
    </row>
    <row r="189" spans="2:3" x14ac:dyDescent="0.35">
      <c r="B189" t="str" cm="1">
        <f t="array" ref="B189:C189">TRANSPOSE(_xlfn._xlws.SORT(_xlfn._xlws.FILTER(treatments[treatment_number]&amp;" | "&amp;treatments[treatment_name],treatments[experiment_ID]=A189)))</f>
        <v xml:space="preserve"> | </v>
      </c>
      <c r="C189" t="str">
        <v xml:space="preserve"> | </v>
      </c>
    </row>
    <row r="190" spans="2:3" x14ac:dyDescent="0.35">
      <c r="B190" t="str" cm="1">
        <f t="array" ref="B190:C190">TRANSPOSE(_xlfn._xlws.SORT(_xlfn._xlws.FILTER(treatments[treatment_number]&amp;" | "&amp;treatments[treatment_name],treatments[experiment_ID]=A190)))</f>
        <v xml:space="preserve"> | </v>
      </c>
      <c r="C190" t="str">
        <v xml:space="preserve"> | </v>
      </c>
    </row>
    <row r="191" spans="2:3" x14ac:dyDescent="0.35">
      <c r="B191" t="str" cm="1">
        <f t="array" ref="B191:C191">TRANSPOSE(_xlfn._xlws.SORT(_xlfn._xlws.FILTER(treatments[treatment_number]&amp;" | "&amp;treatments[treatment_name],treatments[experiment_ID]=A191)))</f>
        <v xml:space="preserve"> | </v>
      </c>
      <c r="C191" t="str">
        <v xml:space="preserve"> | </v>
      </c>
    </row>
    <row r="192" spans="2:3" x14ac:dyDescent="0.35">
      <c r="B192" t="str" cm="1">
        <f t="array" ref="B192:C192">TRANSPOSE(_xlfn._xlws.SORT(_xlfn._xlws.FILTER(treatments[treatment_number]&amp;" | "&amp;treatments[treatment_name],treatments[experiment_ID]=A192)))</f>
        <v xml:space="preserve"> | </v>
      </c>
      <c r="C192" t="str">
        <v xml:space="preserve"> | </v>
      </c>
    </row>
    <row r="193" spans="2:3" x14ac:dyDescent="0.35">
      <c r="B193" t="str" cm="1">
        <f t="array" ref="B193:C193">TRANSPOSE(_xlfn._xlws.SORT(_xlfn._xlws.FILTER(treatments[treatment_number]&amp;" | "&amp;treatments[treatment_name],treatments[experiment_ID]=A193)))</f>
        <v xml:space="preserve"> | </v>
      </c>
      <c r="C193" t="str">
        <v xml:space="preserve"> | </v>
      </c>
    </row>
    <row r="194" spans="2:3" x14ac:dyDescent="0.35">
      <c r="B194" t="str" cm="1">
        <f t="array" ref="B194:C194">TRANSPOSE(_xlfn._xlws.SORT(_xlfn._xlws.FILTER(treatments[treatment_number]&amp;" | "&amp;treatments[treatment_name],treatments[experiment_ID]=A194)))</f>
        <v xml:space="preserve"> | </v>
      </c>
      <c r="C194" t="str">
        <v xml:space="preserve"> | </v>
      </c>
    </row>
    <row r="195" spans="2:3" x14ac:dyDescent="0.35">
      <c r="B195" t="str" cm="1">
        <f t="array" ref="B195:C195">TRANSPOSE(_xlfn._xlws.SORT(_xlfn._xlws.FILTER(treatments[treatment_number]&amp;" | "&amp;treatments[treatment_name],treatments[experiment_ID]=A195)))</f>
        <v xml:space="preserve"> | </v>
      </c>
      <c r="C195" t="str">
        <v xml:space="preserve"> | </v>
      </c>
    </row>
    <row r="196" spans="2:3" x14ac:dyDescent="0.35">
      <c r="B196" t="str" cm="1">
        <f t="array" ref="B196:C196">TRANSPOSE(_xlfn._xlws.SORT(_xlfn._xlws.FILTER(treatments[treatment_number]&amp;" | "&amp;treatments[treatment_name],treatments[experiment_ID]=A196)))</f>
        <v xml:space="preserve"> | </v>
      </c>
      <c r="C196" t="str">
        <v xml:space="preserve"> | </v>
      </c>
    </row>
    <row r="197" spans="2:3" x14ac:dyDescent="0.35">
      <c r="B197" t="str" cm="1">
        <f t="array" ref="B197:C197">TRANSPOSE(_xlfn._xlws.SORT(_xlfn._xlws.FILTER(treatments[treatment_number]&amp;" | "&amp;treatments[treatment_name],treatments[experiment_ID]=A197)))</f>
        <v xml:space="preserve"> | </v>
      </c>
      <c r="C197" t="str">
        <v xml:space="preserve"> | </v>
      </c>
    </row>
    <row r="198" spans="2:3" x14ac:dyDescent="0.35">
      <c r="B198" t="str" cm="1">
        <f t="array" ref="B198:C198">TRANSPOSE(_xlfn._xlws.SORT(_xlfn._xlws.FILTER(treatments[treatment_number]&amp;" | "&amp;treatments[treatment_name],treatments[experiment_ID]=A198)))</f>
        <v xml:space="preserve"> | </v>
      </c>
      <c r="C198" t="str">
        <v xml:space="preserve"> | </v>
      </c>
    </row>
    <row r="199" spans="2:3" x14ac:dyDescent="0.35">
      <c r="B199" t="str" cm="1">
        <f t="array" ref="B199:C199">TRANSPOSE(_xlfn._xlws.SORT(_xlfn._xlws.FILTER(treatments[treatment_number]&amp;" | "&amp;treatments[treatment_name],treatments[experiment_ID]=A199)))</f>
        <v xml:space="preserve"> | </v>
      </c>
      <c r="C199" t="str">
        <v xml:space="preserve"> | </v>
      </c>
    </row>
    <row r="200" spans="2:3" x14ac:dyDescent="0.35">
      <c r="B200" t="str" cm="1">
        <f t="array" ref="B200:C200">TRANSPOSE(_xlfn._xlws.SORT(_xlfn._xlws.FILTER(treatments[treatment_number]&amp;" | "&amp;treatments[treatment_name],treatments[experiment_ID]=A200)))</f>
        <v xml:space="preserve"> | </v>
      </c>
      <c r="C200" t="str">
        <v xml:space="preserve"> | </v>
      </c>
    </row>
    <row r="201" spans="2:3" x14ac:dyDescent="0.35">
      <c r="B201" t="str" cm="1">
        <f t="array" ref="B201:C201">TRANSPOSE(_xlfn._xlws.SORT(_xlfn._xlws.FILTER(treatments[treatment_number]&amp;" | "&amp;treatments[treatment_name],treatments[experiment_ID]=A201)))</f>
        <v xml:space="preserve"> | </v>
      </c>
      <c r="C201" t="str">
        <v xml:space="preserve"> | </v>
      </c>
    </row>
    <row r="202" spans="2:3" x14ac:dyDescent="0.35">
      <c r="B202" t="str" cm="1">
        <f t="array" ref="B202:C202">TRANSPOSE(_xlfn._xlws.SORT(_xlfn._xlws.FILTER(treatments[treatment_number]&amp;" | "&amp;treatments[treatment_name],treatments[experiment_ID]=A202)))</f>
        <v xml:space="preserve"> | </v>
      </c>
      <c r="C202" t="str">
        <v xml:space="preserve"> | </v>
      </c>
    </row>
    <row r="203" spans="2:3" x14ac:dyDescent="0.35">
      <c r="B203" t="str" cm="1">
        <f t="array" ref="B203:C203">TRANSPOSE(_xlfn._xlws.SORT(_xlfn._xlws.FILTER(treatments[treatment_number]&amp;" | "&amp;treatments[treatment_name],treatments[experiment_ID]=A203)))</f>
        <v xml:space="preserve"> | </v>
      </c>
      <c r="C203" t="str">
        <v xml:space="preserve"> | </v>
      </c>
    </row>
    <row r="204" spans="2:3" x14ac:dyDescent="0.35">
      <c r="B204" t="str" cm="1">
        <f t="array" ref="B204:C204">TRANSPOSE(_xlfn._xlws.SORT(_xlfn._xlws.FILTER(treatments[treatment_number]&amp;" | "&amp;treatments[treatment_name],treatments[experiment_ID]=A204)))</f>
        <v xml:space="preserve"> | </v>
      </c>
      <c r="C204" t="str">
        <v xml:space="preserve"> | </v>
      </c>
    </row>
    <row r="205" spans="2:3" x14ac:dyDescent="0.35">
      <c r="B205" t="str" cm="1">
        <f t="array" ref="B205:C205">TRANSPOSE(_xlfn._xlws.SORT(_xlfn._xlws.FILTER(treatments[treatment_number]&amp;" | "&amp;treatments[treatment_name],treatments[experiment_ID]=A205)))</f>
        <v xml:space="preserve"> | </v>
      </c>
      <c r="C205" t="str">
        <v xml:space="preserve"> | </v>
      </c>
    </row>
    <row r="206" spans="2:3" x14ac:dyDescent="0.35">
      <c r="B206" t="str" cm="1">
        <f t="array" ref="B206:C206">TRANSPOSE(_xlfn._xlws.SORT(_xlfn._xlws.FILTER(treatments[treatment_number]&amp;" | "&amp;treatments[treatment_name],treatments[experiment_ID]=A206)))</f>
        <v xml:space="preserve"> | </v>
      </c>
      <c r="C206" t="str">
        <v xml:space="preserve"> | </v>
      </c>
    </row>
    <row r="207" spans="2:3" x14ac:dyDescent="0.35">
      <c r="B207" t="str" cm="1">
        <f t="array" ref="B207:C207">TRANSPOSE(_xlfn._xlws.SORT(_xlfn._xlws.FILTER(treatments[treatment_number]&amp;" | "&amp;treatments[treatment_name],treatments[experiment_ID]=A207)))</f>
        <v xml:space="preserve"> | </v>
      </c>
      <c r="C207" t="str">
        <v xml:space="preserve"> | </v>
      </c>
    </row>
    <row r="208" spans="2:3" x14ac:dyDescent="0.35">
      <c r="B208" t="str" cm="1">
        <f t="array" ref="B208:C208">TRANSPOSE(_xlfn._xlws.SORT(_xlfn._xlws.FILTER(treatments[treatment_number]&amp;" | "&amp;treatments[treatment_name],treatments[experiment_ID]=A208)))</f>
        <v xml:space="preserve"> | </v>
      </c>
      <c r="C208" t="str">
        <v xml:space="preserve"> | </v>
      </c>
    </row>
    <row r="209" spans="2:3" x14ac:dyDescent="0.35">
      <c r="B209" t="str" cm="1">
        <f t="array" ref="B209:C209">TRANSPOSE(_xlfn._xlws.SORT(_xlfn._xlws.FILTER(treatments[treatment_number]&amp;" | "&amp;treatments[treatment_name],treatments[experiment_ID]=A209)))</f>
        <v xml:space="preserve"> | </v>
      </c>
      <c r="C209" t="str">
        <v xml:space="preserve"> | </v>
      </c>
    </row>
    <row r="210" spans="2:3" x14ac:dyDescent="0.35">
      <c r="B210" t="str" cm="1">
        <f t="array" ref="B210:C210">TRANSPOSE(_xlfn._xlws.SORT(_xlfn._xlws.FILTER(treatments[treatment_number]&amp;" | "&amp;treatments[treatment_name],treatments[experiment_ID]=A210)))</f>
        <v xml:space="preserve"> | </v>
      </c>
      <c r="C210" t="str">
        <v xml:space="preserve"> | </v>
      </c>
    </row>
    <row r="211" spans="2:3" x14ac:dyDescent="0.35">
      <c r="B211" t="str" cm="1">
        <f t="array" ref="B211:C211">TRANSPOSE(_xlfn._xlws.SORT(_xlfn._xlws.FILTER(treatments[treatment_number]&amp;" | "&amp;treatments[treatment_name],treatments[experiment_ID]=A211)))</f>
        <v xml:space="preserve"> | </v>
      </c>
      <c r="C211" t="str">
        <v xml:space="preserve"> | </v>
      </c>
    </row>
    <row r="212" spans="2:3" x14ac:dyDescent="0.35">
      <c r="B212" t="str" cm="1">
        <f t="array" ref="B212:C212">TRANSPOSE(_xlfn._xlws.SORT(_xlfn._xlws.FILTER(treatments[treatment_number]&amp;" | "&amp;treatments[treatment_name],treatments[experiment_ID]=A212)))</f>
        <v xml:space="preserve"> | </v>
      </c>
      <c r="C212" t="str">
        <v xml:space="preserve"> | </v>
      </c>
    </row>
    <row r="213" spans="2:3" x14ac:dyDescent="0.35">
      <c r="B213" t="str" cm="1">
        <f t="array" ref="B213:C213">TRANSPOSE(_xlfn._xlws.SORT(_xlfn._xlws.FILTER(treatments[treatment_number]&amp;" | "&amp;treatments[treatment_name],treatments[experiment_ID]=A213)))</f>
        <v xml:space="preserve"> | </v>
      </c>
      <c r="C213" t="str">
        <v xml:space="preserve"> | </v>
      </c>
    </row>
    <row r="214" spans="2:3" x14ac:dyDescent="0.35">
      <c r="B214" t="str" cm="1">
        <f t="array" ref="B214:C214">TRANSPOSE(_xlfn._xlws.SORT(_xlfn._xlws.FILTER(treatments[treatment_number]&amp;" | "&amp;treatments[treatment_name],treatments[experiment_ID]=A214)))</f>
        <v xml:space="preserve"> | </v>
      </c>
      <c r="C214" t="str">
        <v xml:space="preserve"> | </v>
      </c>
    </row>
    <row r="215" spans="2:3" x14ac:dyDescent="0.35">
      <c r="B215" t="str" cm="1">
        <f t="array" ref="B215:C215">TRANSPOSE(_xlfn._xlws.SORT(_xlfn._xlws.FILTER(treatments[treatment_number]&amp;" | "&amp;treatments[treatment_name],treatments[experiment_ID]=A215)))</f>
        <v xml:space="preserve"> | </v>
      </c>
      <c r="C215" t="str">
        <v xml:space="preserve"> | </v>
      </c>
    </row>
    <row r="216" spans="2:3" x14ac:dyDescent="0.35">
      <c r="B216" t="str" cm="1">
        <f t="array" ref="B216:C216">TRANSPOSE(_xlfn._xlws.SORT(_xlfn._xlws.FILTER(treatments[treatment_number]&amp;" | "&amp;treatments[treatment_name],treatments[experiment_ID]=A216)))</f>
        <v xml:space="preserve"> | </v>
      </c>
      <c r="C216" t="str">
        <v xml:space="preserve"> | </v>
      </c>
    </row>
    <row r="217" spans="2:3" x14ac:dyDescent="0.35">
      <c r="B217" t="str" cm="1">
        <f t="array" ref="B217:C217">TRANSPOSE(_xlfn._xlws.SORT(_xlfn._xlws.FILTER(treatments[treatment_number]&amp;" | "&amp;treatments[treatment_name],treatments[experiment_ID]=A217)))</f>
        <v xml:space="preserve"> | </v>
      </c>
      <c r="C217" t="str">
        <v xml:space="preserve"> | </v>
      </c>
    </row>
    <row r="218" spans="2:3" x14ac:dyDescent="0.35">
      <c r="B218" t="str" cm="1">
        <f t="array" ref="B218:C218">TRANSPOSE(_xlfn._xlws.SORT(_xlfn._xlws.FILTER(treatments[treatment_number]&amp;" | "&amp;treatments[treatment_name],treatments[experiment_ID]=A218)))</f>
        <v xml:space="preserve"> | </v>
      </c>
      <c r="C218" t="str">
        <v xml:space="preserve"> | </v>
      </c>
    </row>
    <row r="219" spans="2:3" x14ac:dyDescent="0.35">
      <c r="B219" t="str" cm="1">
        <f t="array" ref="B219:C219">TRANSPOSE(_xlfn._xlws.SORT(_xlfn._xlws.FILTER(treatments[treatment_number]&amp;" | "&amp;treatments[treatment_name],treatments[experiment_ID]=A219)))</f>
        <v xml:space="preserve"> | </v>
      </c>
      <c r="C219" t="str">
        <v xml:space="preserve"> | </v>
      </c>
    </row>
    <row r="220" spans="2:3" x14ac:dyDescent="0.35">
      <c r="B220" t="str" cm="1">
        <f t="array" ref="B220:C220">TRANSPOSE(_xlfn._xlws.SORT(_xlfn._xlws.FILTER(treatments[treatment_number]&amp;" | "&amp;treatments[treatment_name],treatments[experiment_ID]=A220)))</f>
        <v xml:space="preserve"> | </v>
      </c>
      <c r="C220" t="str">
        <v xml:space="preserve"> | </v>
      </c>
    </row>
    <row r="221" spans="2:3" x14ac:dyDescent="0.35">
      <c r="B221" t="str" cm="1">
        <f t="array" ref="B221:C221">TRANSPOSE(_xlfn._xlws.SORT(_xlfn._xlws.FILTER(treatments[treatment_number]&amp;" | "&amp;treatments[treatment_name],treatments[experiment_ID]=A221)))</f>
        <v xml:space="preserve"> | </v>
      </c>
      <c r="C221" t="str">
        <v xml:space="preserve"> | </v>
      </c>
    </row>
    <row r="222" spans="2:3" x14ac:dyDescent="0.35">
      <c r="B222" t="str" cm="1">
        <f t="array" ref="B222:C222">TRANSPOSE(_xlfn._xlws.SORT(_xlfn._xlws.FILTER(treatments[treatment_number]&amp;" | "&amp;treatments[treatment_name],treatments[experiment_ID]=A222)))</f>
        <v xml:space="preserve"> | </v>
      </c>
      <c r="C222" t="str">
        <v xml:space="preserve"> | </v>
      </c>
    </row>
    <row r="223" spans="2:3" x14ac:dyDescent="0.35">
      <c r="B223" t="str" cm="1">
        <f t="array" ref="B223:C223">TRANSPOSE(_xlfn._xlws.SORT(_xlfn._xlws.FILTER(treatments[treatment_number]&amp;" | "&amp;treatments[treatment_name],treatments[experiment_ID]=A223)))</f>
        <v xml:space="preserve"> | </v>
      </c>
      <c r="C223" t="str">
        <v xml:space="preserve"> | </v>
      </c>
    </row>
    <row r="224" spans="2:3" x14ac:dyDescent="0.35">
      <c r="B224" t="str" cm="1">
        <f t="array" ref="B224:C224">TRANSPOSE(_xlfn._xlws.SORT(_xlfn._xlws.FILTER(treatments[treatment_number]&amp;" | "&amp;treatments[treatment_name],treatments[experiment_ID]=A224)))</f>
        <v xml:space="preserve"> | </v>
      </c>
      <c r="C224" t="str">
        <v xml:space="preserve"> | </v>
      </c>
    </row>
    <row r="225" spans="2:3" x14ac:dyDescent="0.35">
      <c r="B225" t="str" cm="1">
        <f t="array" ref="B225:C225">TRANSPOSE(_xlfn._xlws.SORT(_xlfn._xlws.FILTER(treatments[treatment_number]&amp;" | "&amp;treatments[treatment_name],treatments[experiment_ID]=A225)))</f>
        <v xml:space="preserve"> | </v>
      </c>
      <c r="C225" t="str">
        <v xml:space="preserve"> | </v>
      </c>
    </row>
    <row r="226" spans="2:3" x14ac:dyDescent="0.35">
      <c r="B226" t="str" cm="1">
        <f t="array" ref="B226:C226">TRANSPOSE(_xlfn._xlws.SORT(_xlfn._xlws.FILTER(treatments[treatment_number]&amp;" | "&amp;treatments[treatment_name],treatments[experiment_ID]=A226)))</f>
        <v xml:space="preserve"> | </v>
      </c>
      <c r="C226" t="str">
        <v xml:space="preserve"> | </v>
      </c>
    </row>
    <row r="227" spans="2:3" x14ac:dyDescent="0.35">
      <c r="B227" t="str" cm="1">
        <f t="array" ref="B227:C227">TRANSPOSE(_xlfn._xlws.SORT(_xlfn._xlws.FILTER(treatments[treatment_number]&amp;" | "&amp;treatments[treatment_name],treatments[experiment_ID]=A227)))</f>
        <v xml:space="preserve"> | </v>
      </c>
      <c r="C227" t="str">
        <v xml:space="preserve"> | </v>
      </c>
    </row>
    <row r="228" spans="2:3" x14ac:dyDescent="0.35">
      <c r="B228" t="str" cm="1">
        <f t="array" ref="B228:C228">TRANSPOSE(_xlfn._xlws.SORT(_xlfn._xlws.FILTER(treatments[treatment_number]&amp;" | "&amp;treatments[treatment_name],treatments[experiment_ID]=A228)))</f>
        <v xml:space="preserve"> | </v>
      </c>
      <c r="C228" t="str">
        <v xml:space="preserve"> | </v>
      </c>
    </row>
    <row r="229" spans="2:3" x14ac:dyDescent="0.35">
      <c r="B229" t="str" cm="1">
        <f t="array" ref="B229:C229">TRANSPOSE(_xlfn._xlws.SORT(_xlfn._xlws.FILTER(treatments[treatment_number]&amp;" | "&amp;treatments[treatment_name],treatments[experiment_ID]=A229)))</f>
        <v xml:space="preserve"> | </v>
      </c>
      <c r="C229" t="str">
        <v xml:space="preserve"> | </v>
      </c>
    </row>
    <row r="230" spans="2:3" x14ac:dyDescent="0.35">
      <c r="B230" t="str" cm="1">
        <f t="array" ref="B230:C230">TRANSPOSE(_xlfn._xlws.SORT(_xlfn._xlws.FILTER(treatments[treatment_number]&amp;" | "&amp;treatments[treatment_name],treatments[experiment_ID]=A230)))</f>
        <v xml:space="preserve"> | </v>
      </c>
      <c r="C230" t="str">
        <v xml:space="preserve"> | </v>
      </c>
    </row>
    <row r="231" spans="2:3" x14ac:dyDescent="0.35">
      <c r="B231" t="str" cm="1">
        <f t="array" ref="B231:C231">TRANSPOSE(_xlfn._xlws.SORT(_xlfn._xlws.FILTER(treatments[treatment_number]&amp;" | "&amp;treatments[treatment_name],treatments[experiment_ID]=A231)))</f>
        <v xml:space="preserve"> | </v>
      </c>
      <c r="C231" t="str">
        <v xml:space="preserve"> | </v>
      </c>
    </row>
    <row r="232" spans="2:3" x14ac:dyDescent="0.35">
      <c r="B232" t="str" cm="1">
        <f t="array" ref="B232:C232">TRANSPOSE(_xlfn._xlws.SORT(_xlfn._xlws.FILTER(treatments[treatment_number]&amp;" | "&amp;treatments[treatment_name],treatments[experiment_ID]=A232)))</f>
        <v xml:space="preserve"> | </v>
      </c>
      <c r="C232" t="str">
        <v xml:space="preserve"> | </v>
      </c>
    </row>
    <row r="233" spans="2:3" x14ac:dyDescent="0.35">
      <c r="B233" t="str" cm="1">
        <f t="array" ref="B233:C233">TRANSPOSE(_xlfn._xlws.SORT(_xlfn._xlws.FILTER(treatments[treatment_number]&amp;" | "&amp;treatments[treatment_name],treatments[experiment_ID]=A233)))</f>
        <v xml:space="preserve"> | </v>
      </c>
      <c r="C233" t="str">
        <v xml:space="preserve"> | </v>
      </c>
    </row>
    <row r="234" spans="2:3" x14ac:dyDescent="0.35">
      <c r="B234" t="str" cm="1">
        <f t="array" ref="B234:C234">TRANSPOSE(_xlfn._xlws.SORT(_xlfn._xlws.FILTER(treatments[treatment_number]&amp;" | "&amp;treatments[treatment_name],treatments[experiment_ID]=A234)))</f>
        <v xml:space="preserve"> | </v>
      </c>
      <c r="C234" t="str">
        <v xml:space="preserve"> | </v>
      </c>
    </row>
    <row r="235" spans="2:3" x14ac:dyDescent="0.35">
      <c r="B235" t="str" cm="1">
        <f t="array" ref="B235:C235">TRANSPOSE(_xlfn._xlws.SORT(_xlfn._xlws.FILTER(treatments[treatment_number]&amp;" | "&amp;treatments[treatment_name],treatments[experiment_ID]=A235)))</f>
        <v xml:space="preserve"> | </v>
      </c>
      <c r="C235" t="str">
        <v xml:space="preserve"> | </v>
      </c>
    </row>
    <row r="236" spans="2:3" x14ac:dyDescent="0.35">
      <c r="B236" t="str" cm="1">
        <f t="array" ref="B236:C236">TRANSPOSE(_xlfn._xlws.SORT(_xlfn._xlws.FILTER(treatments[treatment_number]&amp;" | "&amp;treatments[treatment_name],treatments[experiment_ID]=A236)))</f>
        <v xml:space="preserve"> | </v>
      </c>
      <c r="C236" t="str">
        <v xml:space="preserve"> | </v>
      </c>
    </row>
    <row r="237" spans="2:3" x14ac:dyDescent="0.35">
      <c r="B237" t="str" cm="1">
        <f t="array" ref="B237:C237">TRANSPOSE(_xlfn._xlws.SORT(_xlfn._xlws.FILTER(treatments[treatment_number]&amp;" | "&amp;treatments[treatment_name],treatments[experiment_ID]=A237)))</f>
        <v xml:space="preserve"> | </v>
      </c>
      <c r="C237" t="str">
        <v xml:space="preserve"> | </v>
      </c>
    </row>
    <row r="238" spans="2:3" x14ac:dyDescent="0.35">
      <c r="B238" t="str" cm="1">
        <f t="array" ref="B238:C238">TRANSPOSE(_xlfn._xlws.SORT(_xlfn._xlws.FILTER(treatments[treatment_number]&amp;" | "&amp;treatments[treatment_name],treatments[experiment_ID]=A238)))</f>
        <v xml:space="preserve"> | </v>
      </c>
      <c r="C238" t="str">
        <v xml:space="preserve"> | </v>
      </c>
    </row>
    <row r="239" spans="2:3" x14ac:dyDescent="0.35">
      <c r="B239" t="str" cm="1">
        <f t="array" ref="B239:C239">TRANSPOSE(_xlfn._xlws.SORT(_xlfn._xlws.FILTER(treatments[treatment_number]&amp;" | "&amp;treatments[treatment_name],treatments[experiment_ID]=A239)))</f>
        <v xml:space="preserve"> | </v>
      </c>
      <c r="C239" t="str">
        <v xml:space="preserve"> | </v>
      </c>
    </row>
    <row r="240" spans="2:3" x14ac:dyDescent="0.35">
      <c r="B240" t="str" cm="1">
        <f t="array" ref="B240:C240">TRANSPOSE(_xlfn._xlws.SORT(_xlfn._xlws.FILTER(treatments[treatment_number]&amp;" | "&amp;treatments[treatment_name],treatments[experiment_ID]=A240)))</f>
        <v xml:space="preserve"> | </v>
      </c>
      <c r="C240" t="str">
        <v xml:space="preserve"> | </v>
      </c>
    </row>
    <row r="241" spans="2:3" x14ac:dyDescent="0.35">
      <c r="B241" t="str" cm="1">
        <f t="array" ref="B241:C241">TRANSPOSE(_xlfn._xlws.SORT(_xlfn._xlws.FILTER(treatments[treatment_number]&amp;" | "&amp;treatments[treatment_name],treatments[experiment_ID]=A241)))</f>
        <v xml:space="preserve"> | </v>
      </c>
      <c r="C241" t="str">
        <v xml:space="preserve"> | </v>
      </c>
    </row>
    <row r="242" spans="2:3" x14ac:dyDescent="0.35">
      <c r="B242" t="str" cm="1">
        <f t="array" ref="B242:C242">TRANSPOSE(_xlfn._xlws.SORT(_xlfn._xlws.FILTER(treatments[treatment_number]&amp;" | "&amp;treatments[treatment_name],treatments[experiment_ID]=A242)))</f>
        <v xml:space="preserve"> | </v>
      </c>
      <c r="C242" t="str">
        <v xml:space="preserve"> | </v>
      </c>
    </row>
    <row r="243" spans="2:3" x14ac:dyDescent="0.35">
      <c r="B243" t="str" cm="1">
        <f t="array" ref="B243:C243">TRANSPOSE(_xlfn._xlws.SORT(_xlfn._xlws.FILTER(treatments[treatment_number]&amp;" | "&amp;treatments[treatment_name],treatments[experiment_ID]=A243)))</f>
        <v xml:space="preserve"> | </v>
      </c>
      <c r="C243" t="str">
        <v xml:space="preserve"> | </v>
      </c>
    </row>
    <row r="244" spans="2:3" x14ac:dyDescent="0.35">
      <c r="B244" t="str" cm="1">
        <f t="array" ref="B244:C244">TRANSPOSE(_xlfn._xlws.SORT(_xlfn._xlws.FILTER(treatments[treatment_number]&amp;" | "&amp;treatments[treatment_name],treatments[experiment_ID]=A244)))</f>
        <v xml:space="preserve"> | </v>
      </c>
      <c r="C244" t="str">
        <v xml:space="preserve"> | </v>
      </c>
    </row>
    <row r="245" spans="2:3" x14ac:dyDescent="0.35">
      <c r="B245" t="str" cm="1">
        <f t="array" ref="B245:C245">TRANSPOSE(_xlfn._xlws.SORT(_xlfn._xlws.FILTER(treatments[treatment_number]&amp;" | "&amp;treatments[treatment_name],treatments[experiment_ID]=A245)))</f>
        <v xml:space="preserve"> | </v>
      </c>
      <c r="C245" t="str">
        <v xml:space="preserve"> | </v>
      </c>
    </row>
    <row r="246" spans="2:3" x14ac:dyDescent="0.35">
      <c r="B246" t="str" cm="1">
        <f t="array" ref="B246:C246">TRANSPOSE(_xlfn._xlws.SORT(_xlfn._xlws.FILTER(treatments[treatment_number]&amp;" | "&amp;treatments[treatment_name],treatments[experiment_ID]=A246)))</f>
        <v xml:space="preserve"> | </v>
      </c>
      <c r="C246" t="str">
        <v xml:space="preserve"> | </v>
      </c>
    </row>
    <row r="247" spans="2:3" x14ac:dyDescent="0.35">
      <c r="B247" t="str" cm="1">
        <f t="array" ref="B247:C247">TRANSPOSE(_xlfn._xlws.SORT(_xlfn._xlws.FILTER(treatments[treatment_number]&amp;" | "&amp;treatments[treatment_name],treatments[experiment_ID]=A247)))</f>
        <v xml:space="preserve"> | </v>
      </c>
      <c r="C247" t="str">
        <v xml:space="preserve"> | </v>
      </c>
    </row>
    <row r="248" spans="2:3" x14ac:dyDescent="0.35">
      <c r="B248" t="str" cm="1">
        <f t="array" ref="B248:C248">TRANSPOSE(_xlfn._xlws.SORT(_xlfn._xlws.FILTER(treatments[treatment_number]&amp;" | "&amp;treatments[treatment_name],treatments[experiment_ID]=A248)))</f>
        <v xml:space="preserve"> | </v>
      </c>
      <c r="C248" t="str">
        <v xml:space="preserve"> | </v>
      </c>
    </row>
    <row r="249" spans="2:3" x14ac:dyDescent="0.35">
      <c r="B249" t="str" cm="1">
        <f t="array" ref="B249:C249">TRANSPOSE(_xlfn._xlws.SORT(_xlfn._xlws.FILTER(treatments[treatment_number]&amp;" | "&amp;treatments[treatment_name],treatments[experiment_ID]=A249)))</f>
        <v xml:space="preserve"> | </v>
      </c>
      <c r="C249" t="str">
        <v xml:space="preserve"> | </v>
      </c>
    </row>
    <row r="250" spans="2:3" x14ac:dyDescent="0.35">
      <c r="B250" t="str" cm="1">
        <f t="array" ref="B250:C250">TRANSPOSE(_xlfn._xlws.SORT(_xlfn._xlws.FILTER(treatments[treatment_number]&amp;" | "&amp;treatments[treatment_name],treatments[experiment_ID]=A250)))</f>
        <v xml:space="preserve"> | </v>
      </c>
      <c r="C250" t="str">
        <v xml:space="preserve"> | </v>
      </c>
    </row>
    <row r="251" spans="2:3" x14ac:dyDescent="0.35">
      <c r="B251" t="str" cm="1">
        <f t="array" ref="B251:C251">TRANSPOSE(_xlfn._xlws.SORT(_xlfn._xlws.FILTER(treatments[treatment_number]&amp;" | "&amp;treatments[treatment_name],treatments[experiment_ID]=A251)))</f>
        <v xml:space="preserve"> | </v>
      </c>
      <c r="C251" t="str">
        <v xml:space="preserve"> | </v>
      </c>
    </row>
    <row r="252" spans="2:3" x14ac:dyDescent="0.35">
      <c r="B252" t="str" cm="1">
        <f t="array" ref="B252:C252">TRANSPOSE(_xlfn._xlws.SORT(_xlfn._xlws.FILTER(treatments[treatment_number]&amp;" | "&amp;treatments[treatment_name],treatments[experiment_ID]=A252)))</f>
        <v xml:space="preserve"> | </v>
      </c>
      <c r="C252" t="str">
        <v xml:space="preserve"> | </v>
      </c>
    </row>
    <row r="253" spans="2:3" x14ac:dyDescent="0.35">
      <c r="B253" t="str" cm="1">
        <f t="array" ref="B253:C253">TRANSPOSE(_xlfn._xlws.SORT(_xlfn._xlws.FILTER(treatments[treatment_number]&amp;" | "&amp;treatments[treatment_name],treatments[experiment_ID]=A253)))</f>
        <v xml:space="preserve"> | </v>
      </c>
      <c r="C253" t="str">
        <v xml:space="preserve"> | </v>
      </c>
    </row>
    <row r="254" spans="2:3" x14ac:dyDescent="0.35">
      <c r="B254" t="str" cm="1">
        <f t="array" ref="B254:C254">TRANSPOSE(_xlfn._xlws.SORT(_xlfn._xlws.FILTER(treatments[treatment_number]&amp;" | "&amp;treatments[treatment_name],treatments[experiment_ID]=A254)))</f>
        <v xml:space="preserve"> | </v>
      </c>
      <c r="C254" t="str">
        <v xml:space="preserve"> | </v>
      </c>
    </row>
    <row r="255" spans="2:3" x14ac:dyDescent="0.35">
      <c r="B255" t="str" cm="1">
        <f t="array" ref="B255:C255">TRANSPOSE(_xlfn._xlws.SORT(_xlfn._xlws.FILTER(treatments[treatment_number]&amp;" | "&amp;treatments[treatment_name],treatments[experiment_ID]=A255)))</f>
        <v xml:space="preserve"> | </v>
      </c>
      <c r="C255" t="str">
        <v xml:space="preserve"> | </v>
      </c>
    </row>
    <row r="256" spans="2:3" x14ac:dyDescent="0.35">
      <c r="B256" t="str" cm="1">
        <f t="array" ref="B256:C256">TRANSPOSE(_xlfn._xlws.SORT(_xlfn._xlws.FILTER(treatments[treatment_number]&amp;" | "&amp;treatments[treatment_name],treatments[experiment_ID]=A256)))</f>
        <v xml:space="preserve"> | </v>
      </c>
      <c r="C256" t="str">
        <v xml:space="preserve"> | </v>
      </c>
    </row>
    <row r="257" spans="2:3" x14ac:dyDescent="0.35">
      <c r="B257" t="str" cm="1">
        <f t="array" ref="B257:C257">TRANSPOSE(_xlfn._xlws.SORT(_xlfn._xlws.FILTER(treatments[treatment_number]&amp;" | "&amp;treatments[treatment_name],treatments[experiment_ID]=A257)))</f>
        <v xml:space="preserve"> | </v>
      </c>
      <c r="C257" t="str">
        <v xml:space="preserve"> | </v>
      </c>
    </row>
    <row r="258" spans="2:3" x14ac:dyDescent="0.35">
      <c r="B258" t="str" cm="1">
        <f t="array" ref="B258:C258">TRANSPOSE(_xlfn._xlws.SORT(_xlfn._xlws.FILTER(treatments[treatment_number]&amp;" | "&amp;treatments[treatment_name],treatments[experiment_ID]=A258)))</f>
        <v xml:space="preserve"> | </v>
      </c>
      <c r="C258" t="str">
        <v xml:space="preserve"> | </v>
      </c>
    </row>
    <row r="259" spans="2:3" x14ac:dyDescent="0.35">
      <c r="B259" t="str" cm="1">
        <f t="array" ref="B259:C259">TRANSPOSE(_xlfn._xlws.SORT(_xlfn._xlws.FILTER(treatments[treatment_number]&amp;" | "&amp;treatments[treatment_name],treatments[experiment_ID]=A259)))</f>
        <v xml:space="preserve"> | </v>
      </c>
      <c r="C259" t="str">
        <v xml:space="preserve"> | </v>
      </c>
    </row>
    <row r="260" spans="2:3" x14ac:dyDescent="0.35">
      <c r="B260" t="str" cm="1">
        <f t="array" ref="B260:C260">TRANSPOSE(_xlfn._xlws.SORT(_xlfn._xlws.FILTER(treatments[treatment_number]&amp;" | "&amp;treatments[treatment_name],treatments[experiment_ID]=A260)))</f>
        <v xml:space="preserve"> | </v>
      </c>
      <c r="C260" t="str">
        <v xml:space="preserve"> | </v>
      </c>
    </row>
    <row r="261" spans="2:3" x14ac:dyDescent="0.35">
      <c r="B261" t="str" cm="1">
        <f t="array" ref="B261:C261">TRANSPOSE(_xlfn._xlws.SORT(_xlfn._xlws.FILTER(treatments[treatment_number]&amp;" | "&amp;treatments[treatment_name],treatments[experiment_ID]=A261)))</f>
        <v xml:space="preserve"> | </v>
      </c>
      <c r="C261" t="str">
        <v xml:space="preserve"> | </v>
      </c>
    </row>
    <row r="262" spans="2:3" x14ac:dyDescent="0.35">
      <c r="B262" t="str" cm="1">
        <f t="array" ref="B262:C262">TRANSPOSE(_xlfn._xlws.SORT(_xlfn._xlws.FILTER(treatments[treatment_number]&amp;" | "&amp;treatments[treatment_name],treatments[experiment_ID]=A262)))</f>
        <v xml:space="preserve"> | </v>
      </c>
      <c r="C262" t="str">
        <v xml:space="preserve"> | </v>
      </c>
    </row>
    <row r="263" spans="2:3" x14ac:dyDescent="0.35">
      <c r="B263" t="str" cm="1">
        <f t="array" ref="B263:C263">TRANSPOSE(_xlfn._xlws.SORT(_xlfn._xlws.FILTER(treatments[treatment_number]&amp;" | "&amp;treatments[treatment_name],treatments[experiment_ID]=A263)))</f>
        <v xml:space="preserve"> | </v>
      </c>
      <c r="C263" t="str">
        <v xml:space="preserve"> | </v>
      </c>
    </row>
    <row r="264" spans="2:3" x14ac:dyDescent="0.35">
      <c r="B264" t="str" cm="1">
        <f t="array" ref="B264:C264">TRANSPOSE(_xlfn._xlws.SORT(_xlfn._xlws.FILTER(treatments[treatment_number]&amp;" | "&amp;treatments[treatment_name],treatments[experiment_ID]=A264)))</f>
        <v xml:space="preserve"> | </v>
      </c>
      <c r="C264" t="str">
        <v xml:space="preserve"> | </v>
      </c>
    </row>
    <row r="265" spans="2:3" x14ac:dyDescent="0.35">
      <c r="B265" t="str" cm="1">
        <f t="array" ref="B265:C265">TRANSPOSE(_xlfn._xlws.SORT(_xlfn._xlws.FILTER(treatments[treatment_number]&amp;" | "&amp;treatments[treatment_name],treatments[experiment_ID]=A265)))</f>
        <v xml:space="preserve"> | </v>
      </c>
      <c r="C265" t="str">
        <v xml:space="preserve"> | </v>
      </c>
    </row>
    <row r="266" spans="2:3" x14ac:dyDescent="0.35">
      <c r="B266" t="str" cm="1">
        <f t="array" ref="B266:C266">TRANSPOSE(_xlfn._xlws.SORT(_xlfn._xlws.FILTER(treatments[treatment_number]&amp;" | "&amp;treatments[treatment_name],treatments[experiment_ID]=A266)))</f>
        <v xml:space="preserve"> | </v>
      </c>
      <c r="C266" t="str">
        <v xml:space="preserve"> | </v>
      </c>
    </row>
    <row r="267" spans="2:3" x14ac:dyDescent="0.35">
      <c r="B267" t="str" cm="1">
        <f t="array" ref="B267:C267">TRANSPOSE(_xlfn._xlws.SORT(_xlfn._xlws.FILTER(treatments[treatment_number]&amp;" | "&amp;treatments[treatment_name],treatments[experiment_ID]=A267)))</f>
        <v xml:space="preserve"> | </v>
      </c>
      <c r="C267" t="str">
        <v xml:space="preserve"> | </v>
      </c>
    </row>
    <row r="268" spans="2:3" x14ac:dyDescent="0.35">
      <c r="B268" t="str" cm="1">
        <f t="array" ref="B268:C268">TRANSPOSE(_xlfn._xlws.SORT(_xlfn._xlws.FILTER(treatments[treatment_number]&amp;" | "&amp;treatments[treatment_name],treatments[experiment_ID]=A268)))</f>
        <v xml:space="preserve"> | </v>
      </c>
      <c r="C268" t="str">
        <v xml:space="preserve"> | </v>
      </c>
    </row>
    <row r="269" spans="2:3" x14ac:dyDescent="0.35">
      <c r="B269" t="str" cm="1">
        <f t="array" ref="B269:C269">TRANSPOSE(_xlfn._xlws.SORT(_xlfn._xlws.FILTER(treatments[treatment_number]&amp;" | "&amp;treatments[treatment_name],treatments[experiment_ID]=A269)))</f>
        <v xml:space="preserve"> | </v>
      </c>
      <c r="C269" t="str">
        <v xml:space="preserve"> | </v>
      </c>
    </row>
    <row r="270" spans="2:3" x14ac:dyDescent="0.35">
      <c r="B270" t="str" cm="1">
        <f t="array" ref="B270:C270">TRANSPOSE(_xlfn._xlws.SORT(_xlfn._xlws.FILTER(treatments[treatment_number]&amp;" | "&amp;treatments[treatment_name],treatments[experiment_ID]=A270)))</f>
        <v xml:space="preserve"> | </v>
      </c>
      <c r="C270" t="str">
        <v xml:space="preserve"> | </v>
      </c>
    </row>
    <row r="271" spans="2:3" x14ac:dyDescent="0.35">
      <c r="B271" t="str" cm="1">
        <f t="array" ref="B271:C271">TRANSPOSE(_xlfn._xlws.SORT(_xlfn._xlws.FILTER(treatments[treatment_number]&amp;" | "&amp;treatments[treatment_name],treatments[experiment_ID]=A271)))</f>
        <v xml:space="preserve"> | </v>
      </c>
      <c r="C271" t="str">
        <v xml:space="preserve"> | </v>
      </c>
    </row>
    <row r="272" spans="2:3" x14ac:dyDescent="0.35">
      <c r="B272" t="str" cm="1">
        <f t="array" ref="B272:C272">TRANSPOSE(_xlfn._xlws.SORT(_xlfn._xlws.FILTER(treatments[treatment_number]&amp;" | "&amp;treatments[treatment_name],treatments[experiment_ID]=A272)))</f>
        <v xml:space="preserve"> | </v>
      </c>
      <c r="C272" t="str">
        <v xml:space="preserve"> | </v>
      </c>
    </row>
    <row r="273" spans="2:3" x14ac:dyDescent="0.35">
      <c r="B273" t="str" cm="1">
        <f t="array" ref="B273:C273">TRANSPOSE(_xlfn._xlws.SORT(_xlfn._xlws.FILTER(treatments[treatment_number]&amp;" | "&amp;treatments[treatment_name],treatments[experiment_ID]=A273)))</f>
        <v xml:space="preserve"> | </v>
      </c>
      <c r="C273" t="str">
        <v xml:space="preserve"> | </v>
      </c>
    </row>
    <row r="274" spans="2:3" x14ac:dyDescent="0.35">
      <c r="B274" t="str" cm="1">
        <f t="array" ref="B274:C274">TRANSPOSE(_xlfn._xlws.SORT(_xlfn._xlws.FILTER(treatments[treatment_number]&amp;" | "&amp;treatments[treatment_name],treatments[experiment_ID]=A274)))</f>
        <v xml:space="preserve"> | </v>
      </c>
      <c r="C274" t="str">
        <v xml:space="preserve"> | </v>
      </c>
    </row>
    <row r="275" spans="2:3" x14ac:dyDescent="0.35">
      <c r="B275" t="str" cm="1">
        <f t="array" ref="B275:C275">TRANSPOSE(_xlfn._xlws.SORT(_xlfn._xlws.FILTER(treatments[treatment_number]&amp;" | "&amp;treatments[treatment_name],treatments[experiment_ID]=A275)))</f>
        <v xml:space="preserve"> | </v>
      </c>
      <c r="C275" t="str">
        <v xml:space="preserve"> | </v>
      </c>
    </row>
    <row r="276" spans="2:3" x14ac:dyDescent="0.35">
      <c r="B276" t="str" cm="1">
        <f t="array" ref="B276:C276">TRANSPOSE(_xlfn._xlws.SORT(_xlfn._xlws.FILTER(treatments[treatment_number]&amp;" | "&amp;treatments[treatment_name],treatments[experiment_ID]=A276)))</f>
        <v xml:space="preserve"> | </v>
      </c>
      <c r="C276" t="str">
        <v xml:space="preserve"> | </v>
      </c>
    </row>
    <row r="277" spans="2:3" x14ac:dyDescent="0.35">
      <c r="B277" t="str" cm="1">
        <f t="array" ref="B277:C277">TRANSPOSE(_xlfn._xlws.SORT(_xlfn._xlws.FILTER(treatments[treatment_number]&amp;" | "&amp;treatments[treatment_name],treatments[experiment_ID]=A277)))</f>
        <v xml:space="preserve"> | </v>
      </c>
      <c r="C277" t="str">
        <v xml:space="preserve"> | </v>
      </c>
    </row>
    <row r="278" spans="2:3" x14ac:dyDescent="0.35">
      <c r="B278" t="str" cm="1">
        <f t="array" ref="B278:C278">TRANSPOSE(_xlfn._xlws.SORT(_xlfn._xlws.FILTER(treatments[treatment_number]&amp;" | "&amp;treatments[treatment_name],treatments[experiment_ID]=A278)))</f>
        <v xml:space="preserve"> | </v>
      </c>
      <c r="C278" t="str">
        <v xml:space="preserve"> | </v>
      </c>
    </row>
    <row r="279" spans="2:3" x14ac:dyDescent="0.35">
      <c r="B279" t="str" cm="1">
        <f t="array" ref="B279:C279">TRANSPOSE(_xlfn._xlws.SORT(_xlfn._xlws.FILTER(treatments[treatment_number]&amp;" | "&amp;treatments[treatment_name],treatments[experiment_ID]=A279)))</f>
        <v xml:space="preserve"> | </v>
      </c>
      <c r="C279" t="str">
        <v xml:space="preserve"> | </v>
      </c>
    </row>
    <row r="280" spans="2:3" x14ac:dyDescent="0.35">
      <c r="B280" t="str" cm="1">
        <f t="array" ref="B280:C280">TRANSPOSE(_xlfn._xlws.SORT(_xlfn._xlws.FILTER(treatments[treatment_number]&amp;" | "&amp;treatments[treatment_name],treatments[experiment_ID]=A280)))</f>
        <v xml:space="preserve"> | </v>
      </c>
      <c r="C280" t="str">
        <v xml:space="preserve"> | </v>
      </c>
    </row>
    <row r="281" spans="2:3" x14ac:dyDescent="0.35">
      <c r="B281" t="str" cm="1">
        <f t="array" ref="B281:C281">TRANSPOSE(_xlfn._xlws.SORT(_xlfn._xlws.FILTER(treatments[treatment_number]&amp;" | "&amp;treatments[treatment_name],treatments[experiment_ID]=A281)))</f>
        <v xml:space="preserve"> | </v>
      </c>
      <c r="C281" t="str">
        <v xml:space="preserve"> | </v>
      </c>
    </row>
    <row r="282" spans="2:3" x14ac:dyDescent="0.35">
      <c r="B282" t="str" cm="1">
        <f t="array" ref="B282:C282">TRANSPOSE(_xlfn._xlws.SORT(_xlfn._xlws.FILTER(treatments[treatment_number]&amp;" | "&amp;treatments[treatment_name],treatments[experiment_ID]=A282)))</f>
        <v xml:space="preserve"> | </v>
      </c>
      <c r="C282" t="str">
        <v xml:space="preserve"> | </v>
      </c>
    </row>
    <row r="283" spans="2:3" x14ac:dyDescent="0.35">
      <c r="B283" t="str" cm="1">
        <f t="array" ref="B283:C283">TRANSPOSE(_xlfn._xlws.SORT(_xlfn._xlws.FILTER(treatments[treatment_number]&amp;" | "&amp;treatments[treatment_name],treatments[experiment_ID]=A283)))</f>
        <v xml:space="preserve"> | </v>
      </c>
      <c r="C283" t="str">
        <v xml:space="preserve"> | </v>
      </c>
    </row>
    <row r="284" spans="2:3" x14ac:dyDescent="0.35">
      <c r="B284" t="str" cm="1">
        <f t="array" ref="B284:C284">TRANSPOSE(_xlfn._xlws.SORT(_xlfn._xlws.FILTER(treatments[treatment_number]&amp;" | "&amp;treatments[treatment_name],treatments[experiment_ID]=A284)))</f>
        <v xml:space="preserve"> | </v>
      </c>
      <c r="C284" t="str">
        <v xml:space="preserve"> | </v>
      </c>
    </row>
    <row r="285" spans="2:3" x14ac:dyDescent="0.35">
      <c r="B285" t="str" cm="1">
        <f t="array" ref="B285:C285">TRANSPOSE(_xlfn._xlws.SORT(_xlfn._xlws.FILTER(treatments[treatment_number]&amp;" | "&amp;treatments[treatment_name],treatments[experiment_ID]=A285)))</f>
        <v xml:space="preserve"> | </v>
      </c>
      <c r="C285" t="str">
        <v xml:space="preserve"> | </v>
      </c>
    </row>
    <row r="286" spans="2:3" x14ac:dyDescent="0.35">
      <c r="B286" t="str" cm="1">
        <f t="array" ref="B286:C286">TRANSPOSE(_xlfn._xlws.SORT(_xlfn._xlws.FILTER(treatments[treatment_number]&amp;" | "&amp;treatments[treatment_name],treatments[experiment_ID]=A286)))</f>
        <v xml:space="preserve"> | </v>
      </c>
      <c r="C286" t="str">
        <v xml:space="preserve"> | </v>
      </c>
    </row>
    <row r="287" spans="2:3" x14ac:dyDescent="0.35">
      <c r="B287" t="str" cm="1">
        <f t="array" ref="B287:C287">TRANSPOSE(_xlfn._xlws.SORT(_xlfn._xlws.FILTER(treatments[treatment_number]&amp;" | "&amp;treatments[treatment_name],treatments[experiment_ID]=A287)))</f>
        <v xml:space="preserve"> | </v>
      </c>
      <c r="C287" t="str">
        <v xml:space="preserve"> | </v>
      </c>
    </row>
    <row r="288" spans="2:3" x14ac:dyDescent="0.35">
      <c r="B288" t="str" cm="1">
        <f t="array" ref="B288:C288">TRANSPOSE(_xlfn._xlws.SORT(_xlfn._xlws.FILTER(treatments[treatment_number]&amp;" | "&amp;treatments[treatment_name],treatments[experiment_ID]=A288)))</f>
        <v xml:space="preserve"> | </v>
      </c>
      <c r="C288" t="str">
        <v xml:space="preserve"> | </v>
      </c>
    </row>
    <row r="289" spans="2:3" x14ac:dyDescent="0.35">
      <c r="B289" t="str" cm="1">
        <f t="array" ref="B289:C289">TRANSPOSE(_xlfn._xlws.SORT(_xlfn._xlws.FILTER(treatments[treatment_number]&amp;" | "&amp;treatments[treatment_name],treatments[experiment_ID]=A289)))</f>
        <v xml:space="preserve"> | </v>
      </c>
      <c r="C289" t="str">
        <v xml:space="preserve"> | </v>
      </c>
    </row>
    <row r="290" spans="2:3" x14ac:dyDescent="0.35">
      <c r="B290" t="str" cm="1">
        <f t="array" ref="B290:C290">TRANSPOSE(_xlfn._xlws.SORT(_xlfn._xlws.FILTER(treatments[treatment_number]&amp;" | "&amp;treatments[treatment_name],treatments[experiment_ID]=A290)))</f>
        <v xml:space="preserve"> | </v>
      </c>
      <c r="C290" t="str">
        <v xml:space="preserve"> | </v>
      </c>
    </row>
    <row r="291" spans="2:3" x14ac:dyDescent="0.35">
      <c r="B291" t="str" cm="1">
        <f t="array" ref="B291:C291">TRANSPOSE(_xlfn._xlws.SORT(_xlfn._xlws.FILTER(treatments[treatment_number]&amp;" | "&amp;treatments[treatment_name],treatments[experiment_ID]=A291)))</f>
        <v xml:space="preserve"> | </v>
      </c>
      <c r="C291" t="str">
        <v xml:space="preserve"> | </v>
      </c>
    </row>
    <row r="292" spans="2:3" x14ac:dyDescent="0.35">
      <c r="B292" t="str" cm="1">
        <f t="array" ref="B292:C292">TRANSPOSE(_xlfn._xlws.SORT(_xlfn._xlws.FILTER(treatments[treatment_number]&amp;" | "&amp;treatments[treatment_name],treatments[experiment_ID]=A292)))</f>
        <v xml:space="preserve"> | </v>
      </c>
      <c r="C292" t="str">
        <v xml:space="preserve"> | </v>
      </c>
    </row>
    <row r="293" spans="2:3" x14ac:dyDescent="0.35">
      <c r="B293" t="str" cm="1">
        <f t="array" ref="B293:C293">TRANSPOSE(_xlfn._xlws.SORT(_xlfn._xlws.FILTER(treatments[treatment_number]&amp;" | "&amp;treatments[treatment_name],treatments[experiment_ID]=A293)))</f>
        <v xml:space="preserve"> | </v>
      </c>
      <c r="C293" t="str">
        <v xml:space="preserve"> | </v>
      </c>
    </row>
    <row r="294" spans="2:3" x14ac:dyDescent="0.35">
      <c r="B294" t="str" cm="1">
        <f t="array" ref="B294:C294">TRANSPOSE(_xlfn._xlws.SORT(_xlfn._xlws.FILTER(treatments[treatment_number]&amp;" | "&amp;treatments[treatment_name],treatments[experiment_ID]=A294)))</f>
        <v xml:space="preserve"> | </v>
      </c>
      <c r="C294" t="str">
        <v xml:space="preserve"> | </v>
      </c>
    </row>
    <row r="295" spans="2:3" x14ac:dyDescent="0.35">
      <c r="B295" t="str" cm="1">
        <f t="array" ref="B295:C295">TRANSPOSE(_xlfn._xlws.SORT(_xlfn._xlws.FILTER(treatments[treatment_number]&amp;" | "&amp;treatments[treatment_name],treatments[experiment_ID]=A295)))</f>
        <v xml:space="preserve"> | </v>
      </c>
      <c r="C295" t="str">
        <v xml:space="preserve"> | </v>
      </c>
    </row>
    <row r="296" spans="2:3" x14ac:dyDescent="0.35">
      <c r="B296" t="str" cm="1">
        <f t="array" ref="B296:C296">TRANSPOSE(_xlfn._xlws.SORT(_xlfn._xlws.FILTER(treatments[treatment_number]&amp;" | "&amp;treatments[treatment_name],treatments[experiment_ID]=A296)))</f>
        <v xml:space="preserve"> | </v>
      </c>
      <c r="C296" t="str">
        <v xml:space="preserve"> | </v>
      </c>
    </row>
    <row r="297" spans="2:3" x14ac:dyDescent="0.35">
      <c r="B297" t="str" cm="1">
        <f t="array" ref="B297:C297">TRANSPOSE(_xlfn._xlws.SORT(_xlfn._xlws.FILTER(treatments[treatment_number]&amp;" | "&amp;treatments[treatment_name],treatments[experiment_ID]=A297)))</f>
        <v xml:space="preserve"> | </v>
      </c>
      <c r="C297" t="str">
        <v xml:space="preserve"> | </v>
      </c>
    </row>
    <row r="298" spans="2:3" x14ac:dyDescent="0.35">
      <c r="B298" t="str" cm="1">
        <f t="array" ref="B298:C298">TRANSPOSE(_xlfn._xlws.SORT(_xlfn._xlws.FILTER(treatments[treatment_number]&amp;" | "&amp;treatments[treatment_name],treatments[experiment_ID]=A298)))</f>
        <v xml:space="preserve"> | </v>
      </c>
      <c r="C298" t="str">
        <v xml:space="preserve"> | </v>
      </c>
    </row>
    <row r="299" spans="2:3" x14ac:dyDescent="0.35">
      <c r="B299" t="str" cm="1">
        <f t="array" ref="B299:C299">TRANSPOSE(_xlfn._xlws.SORT(_xlfn._xlws.FILTER(treatments[treatment_number]&amp;" | "&amp;treatments[treatment_name],treatments[experiment_ID]=A299)))</f>
        <v xml:space="preserve"> | </v>
      </c>
      <c r="C299" t="str">
        <v xml:space="preserve"> | </v>
      </c>
    </row>
    <row r="300" spans="2:3" x14ac:dyDescent="0.35">
      <c r="B300" t="str" cm="1">
        <f t="array" ref="B300:C300">TRANSPOSE(_xlfn._xlws.SORT(_xlfn._xlws.FILTER(treatments[treatment_number]&amp;" | "&amp;treatments[treatment_name],treatments[experiment_ID]=A300)))</f>
        <v xml:space="preserve"> | </v>
      </c>
      <c r="C300" t="str">
        <v xml:space="preserve"> | </v>
      </c>
    </row>
    <row r="301" spans="2:3" x14ac:dyDescent="0.35">
      <c r="B301" t="str" cm="1">
        <f t="array" ref="B301:C301">TRANSPOSE(_xlfn._xlws.SORT(_xlfn._xlws.FILTER(treatments[treatment_number]&amp;" | "&amp;treatments[treatment_name],treatments[experiment_ID]=A301)))</f>
        <v xml:space="preserve"> | </v>
      </c>
      <c r="C301" t="str">
        <v xml:space="preserve"> | </v>
      </c>
    </row>
    <row r="302" spans="2:3" x14ac:dyDescent="0.35">
      <c r="B302" t="str" cm="1">
        <f t="array" ref="B302:C302">TRANSPOSE(_xlfn._xlws.SORT(_xlfn._xlws.FILTER(treatments[treatment_number]&amp;" | "&amp;treatments[treatment_name],treatments[experiment_ID]=A302)))</f>
        <v xml:space="preserve"> | </v>
      </c>
      <c r="C302" t="str">
        <v xml:space="preserve"> | </v>
      </c>
    </row>
    <row r="303" spans="2:3" x14ac:dyDescent="0.35">
      <c r="B303" t="str" cm="1">
        <f t="array" ref="B303:C303">TRANSPOSE(_xlfn._xlws.SORT(_xlfn._xlws.FILTER(treatments[treatment_number]&amp;" | "&amp;treatments[treatment_name],treatments[experiment_ID]=A303)))</f>
        <v xml:space="preserve"> | </v>
      </c>
      <c r="C303" t="str">
        <v xml:space="preserve"> | </v>
      </c>
    </row>
    <row r="304" spans="2:3" x14ac:dyDescent="0.35">
      <c r="B304" t="str" cm="1">
        <f t="array" ref="B304:C304">TRANSPOSE(_xlfn._xlws.SORT(_xlfn._xlws.FILTER(treatments[treatment_number]&amp;" | "&amp;treatments[treatment_name],treatments[experiment_ID]=A304)))</f>
        <v xml:space="preserve"> | </v>
      </c>
      <c r="C304" t="str">
        <v xml:space="preserve"> | </v>
      </c>
    </row>
    <row r="305" spans="2:3" x14ac:dyDescent="0.35">
      <c r="B305" t="str" cm="1">
        <f t="array" ref="B305:C305">TRANSPOSE(_xlfn._xlws.SORT(_xlfn._xlws.FILTER(treatments[treatment_number]&amp;" | "&amp;treatments[treatment_name],treatments[experiment_ID]=A305)))</f>
        <v xml:space="preserve"> | </v>
      </c>
      <c r="C305" t="str">
        <v xml:space="preserve"> | </v>
      </c>
    </row>
    <row r="306" spans="2:3" x14ac:dyDescent="0.35">
      <c r="B306" t="str" cm="1">
        <f t="array" ref="B306:C306">TRANSPOSE(_xlfn._xlws.SORT(_xlfn._xlws.FILTER(treatments[treatment_number]&amp;" | "&amp;treatments[treatment_name],treatments[experiment_ID]=A306)))</f>
        <v xml:space="preserve"> | </v>
      </c>
      <c r="C306" t="str">
        <v xml:space="preserve"> | </v>
      </c>
    </row>
    <row r="307" spans="2:3" x14ac:dyDescent="0.35">
      <c r="B307" t="str" cm="1">
        <f t="array" ref="B307:C307">TRANSPOSE(_xlfn._xlws.SORT(_xlfn._xlws.FILTER(treatments[treatment_number]&amp;" | "&amp;treatments[treatment_name],treatments[experiment_ID]=A307)))</f>
        <v xml:space="preserve"> | </v>
      </c>
      <c r="C307" t="str">
        <v xml:space="preserve"> | </v>
      </c>
    </row>
    <row r="308" spans="2:3" x14ac:dyDescent="0.35">
      <c r="B308" t="str" cm="1">
        <f t="array" ref="B308:C308">TRANSPOSE(_xlfn._xlws.SORT(_xlfn._xlws.FILTER(treatments[treatment_number]&amp;" | "&amp;treatments[treatment_name],treatments[experiment_ID]=A308)))</f>
        <v xml:space="preserve"> | </v>
      </c>
      <c r="C308" t="str">
        <v xml:space="preserve"> | </v>
      </c>
    </row>
    <row r="309" spans="2:3" x14ac:dyDescent="0.35">
      <c r="B309" t="str" cm="1">
        <f t="array" ref="B309:C309">TRANSPOSE(_xlfn._xlws.SORT(_xlfn._xlws.FILTER(treatments[treatment_number]&amp;" | "&amp;treatments[treatment_name],treatments[experiment_ID]=A309)))</f>
        <v xml:space="preserve"> | </v>
      </c>
      <c r="C309" t="str">
        <v xml:space="preserve"> | </v>
      </c>
    </row>
    <row r="310" spans="2:3" x14ac:dyDescent="0.35">
      <c r="B310" t="str" cm="1">
        <f t="array" ref="B310:C310">TRANSPOSE(_xlfn._xlws.SORT(_xlfn._xlws.FILTER(treatments[treatment_number]&amp;" | "&amp;treatments[treatment_name],treatments[experiment_ID]=A310)))</f>
        <v xml:space="preserve"> | </v>
      </c>
      <c r="C310" t="str">
        <v xml:space="preserve"> | </v>
      </c>
    </row>
    <row r="311" spans="2:3" x14ac:dyDescent="0.35">
      <c r="B311" t="str" cm="1">
        <f t="array" ref="B311:C311">TRANSPOSE(_xlfn._xlws.SORT(_xlfn._xlws.FILTER(treatments[treatment_number]&amp;" | "&amp;treatments[treatment_name],treatments[experiment_ID]=A311)))</f>
        <v xml:space="preserve"> | </v>
      </c>
      <c r="C311" t="str">
        <v xml:space="preserve"> | </v>
      </c>
    </row>
    <row r="312" spans="2:3" x14ac:dyDescent="0.35">
      <c r="B312" t="str" cm="1">
        <f t="array" ref="B312:C312">TRANSPOSE(_xlfn._xlws.SORT(_xlfn._xlws.FILTER(treatments[treatment_number]&amp;" | "&amp;treatments[treatment_name],treatments[experiment_ID]=A312)))</f>
        <v xml:space="preserve"> | </v>
      </c>
      <c r="C312" t="str">
        <v xml:space="preserve"> | </v>
      </c>
    </row>
    <row r="313" spans="2:3" x14ac:dyDescent="0.35">
      <c r="B313" t="str" cm="1">
        <f t="array" ref="B313:C313">TRANSPOSE(_xlfn._xlws.SORT(_xlfn._xlws.FILTER(treatments[treatment_number]&amp;" | "&amp;treatments[treatment_name],treatments[experiment_ID]=A313)))</f>
        <v xml:space="preserve"> | </v>
      </c>
      <c r="C313" t="str">
        <v xml:space="preserve"> | </v>
      </c>
    </row>
    <row r="314" spans="2:3" x14ac:dyDescent="0.35">
      <c r="B314" t="str" cm="1">
        <f t="array" ref="B314:C314">TRANSPOSE(_xlfn._xlws.SORT(_xlfn._xlws.FILTER(treatments[treatment_number]&amp;" | "&amp;treatments[treatment_name],treatments[experiment_ID]=A314)))</f>
        <v xml:space="preserve"> | </v>
      </c>
      <c r="C314" t="str">
        <v xml:space="preserve"> | </v>
      </c>
    </row>
    <row r="315" spans="2:3" x14ac:dyDescent="0.35">
      <c r="B315" t="str" cm="1">
        <f t="array" ref="B315:C315">TRANSPOSE(_xlfn._xlws.SORT(_xlfn._xlws.FILTER(treatments[treatment_number]&amp;" | "&amp;treatments[treatment_name],treatments[experiment_ID]=A315)))</f>
        <v xml:space="preserve"> | </v>
      </c>
      <c r="C315" t="str">
        <v xml:space="preserve"> | </v>
      </c>
    </row>
    <row r="316" spans="2:3" x14ac:dyDescent="0.35">
      <c r="B316" t="str" cm="1">
        <f t="array" ref="B316:C316">TRANSPOSE(_xlfn._xlws.SORT(_xlfn._xlws.FILTER(treatments[treatment_number]&amp;" | "&amp;treatments[treatment_name],treatments[experiment_ID]=A316)))</f>
        <v xml:space="preserve"> | </v>
      </c>
      <c r="C316" t="str">
        <v xml:space="preserve"> | </v>
      </c>
    </row>
    <row r="317" spans="2:3" x14ac:dyDescent="0.35">
      <c r="B317" t="str" cm="1">
        <f t="array" ref="B317:C317">TRANSPOSE(_xlfn._xlws.SORT(_xlfn._xlws.FILTER(treatments[treatment_number]&amp;" | "&amp;treatments[treatment_name],treatments[experiment_ID]=A317)))</f>
        <v xml:space="preserve"> | </v>
      </c>
      <c r="C317" t="str">
        <v xml:space="preserve"> | </v>
      </c>
    </row>
    <row r="318" spans="2:3" x14ac:dyDescent="0.35">
      <c r="B318" t="str" cm="1">
        <f t="array" ref="B318:C318">TRANSPOSE(_xlfn._xlws.SORT(_xlfn._xlws.FILTER(treatments[treatment_number]&amp;" | "&amp;treatments[treatment_name],treatments[experiment_ID]=A318)))</f>
        <v xml:space="preserve"> | </v>
      </c>
      <c r="C318" t="str">
        <v xml:space="preserve"> | </v>
      </c>
    </row>
    <row r="319" spans="2:3" x14ac:dyDescent="0.35">
      <c r="B319" t="str" cm="1">
        <f t="array" ref="B319:C319">TRANSPOSE(_xlfn._xlws.SORT(_xlfn._xlws.FILTER(treatments[treatment_number]&amp;" | "&amp;treatments[treatment_name],treatments[experiment_ID]=A319)))</f>
        <v xml:space="preserve"> | </v>
      </c>
      <c r="C319" t="str">
        <v xml:space="preserve"> | </v>
      </c>
    </row>
    <row r="320" spans="2:3" x14ac:dyDescent="0.35">
      <c r="B320" t="str" cm="1">
        <f t="array" ref="B320:C320">TRANSPOSE(_xlfn._xlws.SORT(_xlfn._xlws.FILTER(treatments[treatment_number]&amp;" | "&amp;treatments[treatment_name],treatments[experiment_ID]=A320)))</f>
        <v xml:space="preserve"> | </v>
      </c>
      <c r="C320" t="str">
        <v xml:space="preserve"> | </v>
      </c>
    </row>
    <row r="321" spans="2:3" x14ac:dyDescent="0.35">
      <c r="B321" t="str" cm="1">
        <f t="array" ref="B321:C321">TRANSPOSE(_xlfn._xlws.SORT(_xlfn._xlws.FILTER(treatments[treatment_number]&amp;" | "&amp;treatments[treatment_name],treatments[experiment_ID]=A321)))</f>
        <v xml:space="preserve"> | </v>
      </c>
      <c r="C321" t="str">
        <v xml:space="preserve"> | </v>
      </c>
    </row>
    <row r="322" spans="2:3" x14ac:dyDescent="0.35">
      <c r="B322" t="str" cm="1">
        <f t="array" ref="B322:C322">TRANSPOSE(_xlfn._xlws.SORT(_xlfn._xlws.FILTER(treatments[treatment_number]&amp;" | "&amp;treatments[treatment_name],treatments[experiment_ID]=A322)))</f>
        <v xml:space="preserve"> | </v>
      </c>
      <c r="C322" t="str">
        <v xml:space="preserve"> | </v>
      </c>
    </row>
    <row r="323" spans="2:3" x14ac:dyDescent="0.35">
      <c r="B323" t="str" cm="1">
        <f t="array" ref="B323:C323">TRANSPOSE(_xlfn._xlws.SORT(_xlfn._xlws.FILTER(treatments[treatment_number]&amp;" | "&amp;treatments[treatment_name],treatments[experiment_ID]=A323)))</f>
        <v xml:space="preserve"> | </v>
      </c>
      <c r="C323" t="str">
        <v xml:space="preserve"> | </v>
      </c>
    </row>
    <row r="324" spans="2:3" x14ac:dyDescent="0.35">
      <c r="B324" t="str" cm="1">
        <f t="array" ref="B324:C324">TRANSPOSE(_xlfn._xlws.SORT(_xlfn._xlws.FILTER(treatments[treatment_number]&amp;" | "&amp;treatments[treatment_name],treatments[experiment_ID]=A324)))</f>
        <v xml:space="preserve"> | </v>
      </c>
      <c r="C324" t="str">
        <v xml:space="preserve"> | </v>
      </c>
    </row>
    <row r="325" spans="2:3" x14ac:dyDescent="0.35">
      <c r="B325" t="str" cm="1">
        <f t="array" ref="B325:C325">TRANSPOSE(_xlfn._xlws.SORT(_xlfn._xlws.FILTER(treatments[treatment_number]&amp;" | "&amp;treatments[treatment_name],treatments[experiment_ID]=A325)))</f>
        <v xml:space="preserve"> | </v>
      </c>
      <c r="C325" t="str">
        <v xml:space="preserve"> | </v>
      </c>
    </row>
    <row r="326" spans="2:3" x14ac:dyDescent="0.35">
      <c r="B326" t="str" cm="1">
        <f t="array" ref="B326:C326">TRANSPOSE(_xlfn._xlws.SORT(_xlfn._xlws.FILTER(treatments[treatment_number]&amp;" | "&amp;treatments[treatment_name],treatments[experiment_ID]=A326)))</f>
        <v xml:space="preserve"> | </v>
      </c>
      <c r="C326" t="str">
        <v xml:space="preserve"> | </v>
      </c>
    </row>
    <row r="327" spans="2:3" x14ac:dyDescent="0.35">
      <c r="B327" t="str" cm="1">
        <f t="array" ref="B327:C327">TRANSPOSE(_xlfn._xlws.SORT(_xlfn._xlws.FILTER(treatments[treatment_number]&amp;" | "&amp;treatments[treatment_name],treatments[experiment_ID]=A327)))</f>
        <v xml:space="preserve"> | </v>
      </c>
      <c r="C327" t="str">
        <v xml:space="preserve"> | </v>
      </c>
    </row>
    <row r="328" spans="2:3" x14ac:dyDescent="0.35">
      <c r="B328" t="str" cm="1">
        <f t="array" ref="B328:C328">TRANSPOSE(_xlfn._xlws.SORT(_xlfn._xlws.FILTER(treatments[treatment_number]&amp;" | "&amp;treatments[treatment_name],treatments[experiment_ID]=A328)))</f>
        <v xml:space="preserve"> | </v>
      </c>
      <c r="C328" t="str">
        <v xml:space="preserve"> | </v>
      </c>
    </row>
    <row r="329" spans="2:3" x14ac:dyDescent="0.35">
      <c r="B329" t="str" cm="1">
        <f t="array" ref="B329:C329">TRANSPOSE(_xlfn._xlws.SORT(_xlfn._xlws.FILTER(treatments[treatment_number]&amp;" | "&amp;treatments[treatment_name],treatments[experiment_ID]=A329)))</f>
        <v xml:space="preserve"> | </v>
      </c>
      <c r="C329" t="str">
        <v xml:space="preserve"> | </v>
      </c>
    </row>
    <row r="330" spans="2:3" x14ac:dyDescent="0.35">
      <c r="B330" t="str" cm="1">
        <f t="array" ref="B330:C330">TRANSPOSE(_xlfn._xlws.SORT(_xlfn._xlws.FILTER(treatments[treatment_number]&amp;" | "&amp;treatments[treatment_name],treatments[experiment_ID]=A330)))</f>
        <v xml:space="preserve"> | </v>
      </c>
      <c r="C330" t="str">
        <v xml:space="preserve"> | </v>
      </c>
    </row>
    <row r="331" spans="2:3" x14ac:dyDescent="0.35">
      <c r="B331" t="str" cm="1">
        <f t="array" ref="B331:C331">TRANSPOSE(_xlfn._xlws.SORT(_xlfn._xlws.FILTER(treatments[treatment_number]&amp;" | "&amp;treatments[treatment_name],treatments[experiment_ID]=A331)))</f>
        <v xml:space="preserve"> | </v>
      </c>
      <c r="C331" t="str">
        <v xml:space="preserve"> | </v>
      </c>
    </row>
    <row r="332" spans="2:3" x14ac:dyDescent="0.35">
      <c r="B332" t="str" cm="1">
        <f t="array" ref="B332:C332">TRANSPOSE(_xlfn._xlws.SORT(_xlfn._xlws.FILTER(treatments[treatment_number]&amp;" | "&amp;treatments[treatment_name],treatments[experiment_ID]=A332)))</f>
        <v xml:space="preserve"> | </v>
      </c>
      <c r="C332" t="str">
        <v xml:space="preserve"> | </v>
      </c>
    </row>
    <row r="333" spans="2:3" x14ac:dyDescent="0.35">
      <c r="B333" t="str" cm="1">
        <f t="array" ref="B333:C333">TRANSPOSE(_xlfn._xlws.SORT(_xlfn._xlws.FILTER(treatments[treatment_number]&amp;" | "&amp;treatments[treatment_name],treatments[experiment_ID]=A333)))</f>
        <v xml:space="preserve"> | </v>
      </c>
      <c r="C333" t="str">
        <v xml:space="preserve"> | </v>
      </c>
    </row>
    <row r="334" spans="2:3" x14ac:dyDescent="0.35">
      <c r="B334" t="str" cm="1">
        <f t="array" ref="B334:C334">TRANSPOSE(_xlfn._xlws.SORT(_xlfn._xlws.FILTER(treatments[treatment_number]&amp;" | "&amp;treatments[treatment_name],treatments[experiment_ID]=A334)))</f>
        <v xml:space="preserve"> | </v>
      </c>
      <c r="C334" t="str">
        <v xml:space="preserve"> | </v>
      </c>
    </row>
    <row r="335" spans="2:3" x14ac:dyDescent="0.35">
      <c r="B335" t="str" cm="1">
        <f t="array" ref="B335:C335">TRANSPOSE(_xlfn._xlws.SORT(_xlfn._xlws.FILTER(treatments[treatment_number]&amp;" | "&amp;treatments[treatment_name],treatments[experiment_ID]=A335)))</f>
        <v xml:space="preserve"> | </v>
      </c>
      <c r="C335" t="str">
        <v xml:space="preserve"> | </v>
      </c>
    </row>
    <row r="336" spans="2:3" x14ac:dyDescent="0.35">
      <c r="B336" t="str" cm="1">
        <f t="array" ref="B336:C336">TRANSPOSE(_xlfn._xlws.SORT(_xlfn._xlws.FILTER(treatments[treatment_number]&amp;" | "&amp;treatments[treatment_name],treatments[experiment_ID]=A336)))</f>
        <v xml:space="preserve"> | </v>
      </c>
      <c r="C336" t="str">
        <v xml:space="preserve"> | </v>
      </c>
    </row>
    <row r="337" spans="2:3" x14ac:dyDescent="0.35">
      <c r="B337" t="str" cm="1">
        <f t="array" ref="B337:C337">TRANSPOSE(_xlfn._xlws.SORT(_xlfn._xlws.FILTER(treatments[treatment_number]&amp;" | "&amp;treatments[treatment_name],treatments[experiment_ID]=A337)))</f>
        <v xml:space="preserve"> | </v>
      </c>
      <c r="C337" t="str">
        <v xml:space="preserve"> | </v>
      </c>
    </row>
    <row r="338" spans="2:3" x14ac:dyDescent="0.35">
      <c r="B338" t="str" cm="1">
        <f t="array" ref="B338:C338">TRANSPOSE(_xlfn._xlws.SORT(_xlfn._xlws.FILTER(treatments[treatment_number]&amp;" | "&amp;treatments[treatment_name],treatments[experiment_ID]=A338)))</f>
        <v xml:space="preserve"> | </v>
      </c>
      <c r="C338" t="str">
        <v xml:space="preserve"> | </v>
      </c>
    </row>
    <row r="339" spans="2:3" x14ac:dyDescent="0.35">
      <c r="B339" t="str" cm="1">
        <f t="array" ref="B339:C339">TRANSPOSE(_xlfn._xlws.SORT(_xlfn._xlws.FILTER(treatments[treatment_number]&amp;" | "&amp;treatments[treatment_name],treatments[experiment_ID]=A339)))</f>
        <v xml:space="preserve"> | </v>
      </c>
      <c r="C339" t="str">
        <v xml:space="preserve"> | </v>
      </c>
    </row>
    <row r="340" spans="2:3" x14ac:dyDescent="0.35">
      <c r="B340" t="str" cm="1">
        <f t="array" ref="B340:C340">TRANSPOSE(_xlfn._xlws.SORT(_xlfn._xlws.FILTER(treatments[treatment_number]&amp;" | "&amp;treatments[treatment_name],treatments[experiment_ID]=A340)))</f>
        <v xml:space="preserve"> | </v>
      </c>
      <c r="C340" t="str">
        <v xml:space="preserve"> | </v>
      </c>
    </row>
    <row r="341" spans="2:3" x14ac:dyDescent="0.35">
      <c r="B341" t="str" cm="1">
        <f t="array" ref="B341:C341">TRANSPOSE(_xlfn._xlws.SORT(_xlfn._xlws.FILTER(treatments[treatment_number]&amp;" | "&amp;treatments[treatment_name],treatments[experiment_ID]=A341)))</f>
        <v xml:space="preserve"> | </v>
      </c>
      <c r="C341" t="str">
        <v xml:space="preserve"> | </v>
      </c>
    </row>
    <row r="342" spans="2:3" x14ac:dyDescent="0.35">
      <c r="B342" t="str" cm="1">
        <f t="array" ref="B342:C342">TRANSPOSE(_xlfn._xlws.SORT(_xlfn._xlws.FILTER(treatments[treatment_number]&amp;" | "&amp;treatments[treatment_name],treatments[experiment_ID]=A342)))</f>
        <v xml:space="preserve"> | </v>
      </c>
      <c r="C342" t="str">
        <v xml:space="preserve"> | </v>
      </c>
    </row>
    <row r="343" spans="2:3" x14ac:dyDescent="0.35">
      <c r="B343" t="str" cm="1">
        <f t="array" ref="B343:C343">TRANSPOSE(_xlfn._xlws.SORT(_xlfn._xlws.FILTER(treatments[treatment_number]&amp;" | "&amp;treatments[treatment_name],treatments[experiment_ID]=A343)))</f>
        <v xml:space="preserve"> | </v>
      </c>
      <c r="C343" t="str">
        <v xml:space="preserve"> | </v>
      </c>
    </row>
    <row r="344" spans="2:3" x14ac:dyDescent="0.35">
      <c r="B344" t="str" cm="1">
        <f t="array" ref="B344:C344">TRANSPOSE(_xlfn._xlws.SORT(_xlfn._xlws.FILTER(treatments[treatment_number]&amp;" | "&amp;treatments[treatment_name],treatments[experiment_ID]=A344)))</f>
        <v xml:space="preserve"> | </v>
      </c>
      <c r="C344" t="str">
        <v xml:space="preserve"> | </v>
      </c>
    </row>
    <row r="345" spans="2:3" x14ac:dyDescent="0.35">
      <c r="B345" t="str" cm="1">
        <f t="array" ref="B345:C345">TRANSPOSE(_xlfn._xlws.SORT(_xlfn._xlws.FILTER(treatments[treatment_number]&amp;" | "&amp;treatments[treatment_name],treatments[experiment_ID]=A345)))</f>
        <v xml:space="preserve"> | </v>
      </c>
      <c r="C345" t="str">
        <v xml:space="preserve"> | </v>
      </c>
    </row>
    <row r="346" spans="2:3" x14ac:dyDescent="0.35">
      <c r="B346" t="str" cm="1">
        <f t="array" ref="B346:C346">TRANSPOSE(_xlfn._xlws.SORT(_xlfn._xlws.FILTER(treatments[treatment_number]&amp;" | "&amp;treatments[treatment_name],treatments[experiment_ID]=A346)))</f>
        <v xml:space="preserve"> | </v>
      </c>
      <c r="C346" t="str">
        <v xml:space="preserve"> | </v>
      </c>
    </row>
    <row r="347" spans="2:3" x14ac:dyDescent="0.35">
      <c r="B347" t="str" cm="1">
        <f t="array" ref="B347:C347">TRANSPOSE(_xlfn._xlws.SORT(_xlfn._xlws.FILTER(treatments[treatment_number]&amp;" | "&amp;treatments[treatment_name],treatments[experiment_ID]=A347)))</f>
        <v xml:space="preserve"> | </v>
      </c>
      <c r="C347" t="str">
        <v xml:space="preserve"> | </v>
      </c>
    </row>
    <row r="348" spans="2:3" x14ac:dyDescent="0.35">
      <c r="B348" t="str" cm="1">
        <f t="array" ref="B348:C348">TRANSPOSE(_xlfn._xlws.SORT(_xlfn._xlws.FILTER(treatments[treatment_number]&amp;" | "&amp;treatments[treatment_name],treatments[experiment_ID]=A348)))</f>
        <v xml:space="preserve"> | </v>
      </c>
      <c r="C348" t="str">
        <v xml:space="preserve"> | </v>
      </c>
    </row>
    <row r="349" spans="2:3" x14ac:dyDescent="0.35">
      <c r="B349" t="str" cm="1">
        <f t="array" ref="B349:C349">TRANSPOSE(_xlfn._xlws.SORT(_xlfn._xlws.FILTER(treatments[treatment_number]&amp;" | "&amp;treatments[treatment_name],treatments[experiment_ID]=A349)))</f>
        <v xml:space="preserve"> | </v>
      </c>
      <c r="C349" t="str">
        <v xml:space="preserve"> | </v>
      </c>
    </row>
    <row r="350" spans="2:3" x14ac:dyDescent="0.35">
      <c r="B350" t="str" cm="1">
        <f t="array" ref="B350:C350">TRANSPOSE(_xlfn._xlws.SORT(_xlfn._xlws.FILTER(treatments[treatment_number]&amp;" | "&amp;treatments[treatment_name],treatments[experiment_ID]=A350)))</f>
        <v xml:space="preserve"> | </v>
      </c>
      <c r="C350" t="str">
        <v xml:space="preserve"> | </v>
      </c>
    </row>
    <row r="351" spans="2:3" x14ac:dyDescent="0.35">
      <c r="B351" t="str" cm="1">
        <f t="array" ref="B351:C351">TRANSPOSE(_xlfn._xlws.SORT(_xlfn._xlws.FILTER(treatments[treatment_number]&amp;" | "&amp;treatments[treatment_name],treatments[experiment_ID]=A351)))</f>
        <v xml:space="preserve"> | </v>
      </c>
      <c r="C351" t="str">
        <v xml:space="preserve"> | </v>
      </c>
    </row>
    <row r="352" spans="2:3" x14ac:dyDescent="0.35">
      <c r="B352" t="str" cm="1">
        <f t="array" ref="B352:C352">TRANSPOSE(_xlfn._xlws.SORT(_xlfn._xlws.FILTER(treatments[treatment_number]&amp;" | "&amp;treatments[treatment_name],treatments[experiment_ID]=A352)))</f>
        <v xml:space="preserve"> | </v>
      </c>
      <c r="C352" t="str">
        <v xml:space="preserve"> | </v>
      </c>
    </row>
    <row r="353" spans="2:3" x14ac:dyDescent="0.35">
      <c r="B353" t="str" cm="1">
        <f t="array" ref="B353:C353">TRANSPOSE(_xlfn._xlws.SORT(_xlfn._xlws.FILTER(treatments[treatment_number]&amp;" | "&amp;treatments[treatment_name],treatments[experiment_ID]=A353)))</f>
        <v xml:space="preserve"> | </v>
      </c>
      <c r="C353" t="str">
        <v xml:space="preserve"> | </v>
      </c>
    </row>
    <row r="354" spans="2:3" x14ac:dyDescent="0.35">
      <c r="B354" t="str" cm="1">
        <f t="array" ref="B354:C354">TRANSPOSE(_xlfn._xlws.SORT(_xlfn._xlws.FILTER(treatments[treatment_number]&amp;" | "&amp;treatments[treatment_name],treatments[experiment_ID]=A354)))</f>
        <v xml:space="preserve"> | </v>
      </c>
      <c r="C354" t="str">
        <v xml:space="preserve"> | </v>
      </c>
    </row>
    <row r="355" spans="2:3" x14ac:dyDescent="0.35">
      <c r="B355" t="str" cm="1">
        <f t="array" ref="B355:C355">TRANSPOSE(_xlfn._xlws.SORT(_xlfn._xlws.FILTER(treatments[treatment_number]&amp;" | "&amp;treatments[treatment_name],treatments[experiment_ID]=A355)))</f>
        <v xml:space="preserve"> | </v>
      </c>
      <c r="C355" t="str">
        <v xml:space="preserve"> | </v>
      </c>
    </row>
    <row r="356" spans="2:3" x14ac:dyDescent="0.35">
      <c r="B356" t="str" cm="1">
        <f t="array" ref="B356:C356">TRANSPOSE(_xlfn._xlws.SORT(_xlfn._xlws.FILTER(treatments[treatment_number]&amp;" | "&amp;treatments[treatment_name],treatments[experiment_ID]=A356)))</f>
        <v xml:space="preserve"> | </v>
      </c>
      <c r="C356" t="str">
        <v xml:space="preserve"> | </v>
      </c>
    </row>
    <row r="357" spans="2:3" x14ac:dyDescent="0.35">
      <c r="B357" t="str" cm="1">
        <f t="array" ref="B357:C357">TRANSPOSE(_xlfn._xlws.SORT(_xlfn._xlws.FILTER(treatments[treatment_number]&amp;" | "&amp;treatments[treatment_name],treatments[experiment_ID]=A357)))</f>
        <v xml:space="preserve"> | </v>
      </c>
      <c r="C357" t="str">
        <v xml:space="preserve"> | </v>
      </c>
    </row>
    <row r="358" spans="2:3" x14ac:dyDescent="0.35">
      <c r="B358" t="str" cm="1">
        <f t="array" ref="B358:C358">TRANSPOSE(_xlfn._xlws.SORT(_xlfn._xlws.FILTER(treatments[treatment_number]&amp;" | "&amp;treatments[treatment_name],treatments[experiment_ID]=A358)))</f>
        <v xml:space="preserve"> | </v>
      </c>
      <c r="C358" t="str">
        <v xml:space="preserve"> | </v>
      </c>
    </row>
    <row r="359" spans="2:3" x14ac:dyDescent="0.35">
      <c r="B359" t="str" cm="1">
        <f t="array" ref="B359:C359">TRANSPOSE(_xlfn._xlws.SORT(_xlfn._xlws.FILTER(treatments[treatment_number]&amp;" | "&amp;treatments[treatment_name],treatments[experiment_ID]=A359)))</f>
        <v xml:space="preserve"> | </v>
      </c>
      <c r="C359" t="str">
        <v xml:space="preserve"> | </v>
      </c>
    </row>
    <row r="360" spans="2:3" x14ac:dyDescent="0.35">
      <c r="B360" t="str" cm="1">
        <f t="array" ref="B360:C360">TRANSPOSE(_xlfn._xlws.SORT(_xlfn._xlws.FILTER(treatments[treatment_number]&amp;" | "&amp;treatments[treatment_name],treatments[experiment_ID]=A360)))</f>
        <v xml:space="preserve"> | </v>
      </c>
      <c r="C360" t="str">
        <v xml:space="preserve"> | </v>
      </c>
    </row>
    <row r="361" spans="2:3" x14ac:dyDescent="0.35">
      <c r="B361" t="str" cm="1">
        <f t="array" ref="B361:C361">TRANSPOSE(_xlfn._xlws.SORT(_xlfn._xlws.FILTER(treatments[treatment_number]&amp;" | "&amp;treatments[treatment_name],treatments[experiment_ID]=A361)))</f>
        <v xml:space="preserve"> | </v>
      </c>
      <c r="C361" t="str">
        <v xml:space="preserve"> | </v>
      </c>
    </row>
    <row r="362" spans="2:3" x14ac:dyDescent="0.35">
      <c r="B362" t="str" cm="1">
        <f t="array" ref="B362:C362">TRANSPOSE(_xlfn._xlws.SORT(_xlfn._xlws.FILTER(treatments[treatment_number]&amp;" | "&amp;treatments[treatment_name],treatments[experiment_ID]=A362)))</f>
        <v xml:space="preserve"> | </v>
      </c>
      <c r="C362" t="str">
        <v xml:space="preserve"> | </v>
      </c>
    </row>
    <row r="363" spans="2:3" x14ac:dyDescent="0.35">
      <c r="B363" t="str" cm="1">
        <f t="array" ref="B363:C363">TRANSPOSE(_xlfn._xlws.SORT(_xlfn._xlws.FILTER(treatments[treatment_number]&amp;" | "&amp;treatments[treatment_name],treatments[experiment_ID]=A363)))</f>
        <v xml:space="preserve"> | </v>
      </c>
      <c r="C363" t="str">
        <v xml:space="preserve"> | </v>
      </c>
    </row>
    <row r="364" spans="2:3" x14ac:dyDescent="0.35">
      <c r="B364" t="str" cm="1">
        <f t="array" ref="B364:C364">TRANSPOSE(_xlfn._xlws.SORT(_xlfn._xlws.FILTER(treatments[treatment_number]&amp;" | "&amp;treatments[treatment_name],treatments[experiment_ID]=A364)))</f>
        <v xml:space="preserve"> | </v>
      </c>
      <c r="C364" t="str">
        <v xml:space="preserve"> | </v>
      </c>
    </row>
    <row r="365" spans="2:3" x14ac:dyDescent="0.35">
      <c r="B365" t="str" cm="1">
        <f t="array" ref="B365:C365">TRANSPOSE(_xlfn._xlws.SORT(_xlfn._xlws.FILTER(treatments[treatment_number]&amp;" | "&amp;treatments[treatment_name],treatments[experiment_ID]=A365)))</f>
        <v xml:space="preserve"> | </v>
      </c>
      <c r="C365" t="str">
        <v xml:space="preserve"> | </v>
      </c>
    </row>
    <row r="366" spans="2:3" x14ac:dyDescent="0.35">
      <c r="B366" t="str" cm="1">
        <f t="array" ref="B366:C366">TRANSPOSE(_xlfn._xlws.SORT(_xlfn._xlws.FILTER(treatments[treatment_number]&amp;" | "&amp;treatments[treatment_name],treatments[experiment_ID]=A366)))</f>
        <v xml:space="preserve"> | </v>
      </c>
      <c r="C366" t="str">
        <v xml:space="preserve"> | </v>
      </c>
    </row>
    <row r="367" spans="2:3" x14ac:dyDescent="0.35">
      <c r="B367" t="str" cm="1">
        <f t="array" ref="B367:C367">TRANSPOSE(_xlfn._xlws.SORT(_xlfn._xlws.FILTER(treatments[treatment_number]&amp;" | "&amp;treatments[treatment_name],treatments[experiment_ID]=A367)))</f>
        <v xml:space="preserve"> | </v>
      </c>
      <c r="C367" t="str">
        <v xml:space="preserve"> | </v>
      </c>
    </row>
    <row r="368" spans="2:3" x14ac:dyDescent="0.35">
      <c r="B368" t="str" cm="1">
        <f t="array" ref="B368:C368">TRANSPOSE(_xlfn._xlws.SORT(_xlfn._xlws.FILTER(treatments[treatment_number]&amp;" | "&amp;treatments[treatment_name],treatments[experiment_ID]=A368)))</f>
        <v xml:space="preserve"> | </v>
      </c>
      <c r="C368" t="str">
        <v xml:space="preserve"> | </v>
      </c>
    </row>
    <row r="369" spans="2:3" x14ac:dyDescent="0.35">
      <c r="B369" t="str" cm="1">
        <f t="array" ref="B369:C369">TRANSPOSE(_xlfn._xlws.SORT(_xlfn._xlws.FILTER(treatments[treatment_number]&amp;" | "&amp;treatments[treatment_name],treatments[experiment_ID]=A369)))</f>
        <v xml:space="preserve"> | </v>
      </c>
      <c r="C369" t="str">
        <v xml:space="preserve"> | </v>
      </c>
    </row>
    <row r="370" spans="2:3" x14ac:dyDescent="0.35">
      <c r="B370" t="str" cm="1">
        <f t="array" ref="B370:C370">TRANSPOSE(_xlfn._xlws.SORT(_xlfn._xlws.FILTER(treatments[treatment_number]&amp;" | "&amp;treatments[treatment_name],treatments[experiment_ID]=A370)))</f>
        <v xml:space="preserve"> | </v>
      </c>
      <c r="C370" t="str">
        <v xml:space="preserve"> | </v>
      </c>
    </row>
    <row r="371" spans="2:3" x14ac:dyDescent="0.35">
      <c r="B371" t="str" cm="1">
        <f t="array" ref="B371:C371">TRANSPOSE(_xlfn._xlws.SORT(_xlfn._xlws.FILTER(treatments[treatment_number]&amp;" | "&amp;treatments[treatment_name],treatments[experiment_ID]=A371)))</f>
        <v xml:space="preserve"> | </v>
      </c>
      <c r="C371" t="str">
        <v xml:space="preserve"> | </v>
      </c>
    </row>
    <row r="372" spans="2:3" x14ac:dyDescent="0.35">
      <c r="B372" t="str" cm="1">
        <f t="array" ref="B372:C372">TRANSPOSE(_xlfn._xlws.SORT(_xlfn._xlws.FILTER(treatments[treatment_number]&amp;" | "&amp;treatments[treatment_name],treatments[experiment_ID]=A372)))</f>
        <v xml:space="preserve"> | </v>
      </c>
      <c r="C372" t="str">
        <v xml:space="preserve"> | </v>
      </c>
    </row>
    <row r="373" spans="2:3" x14ac:dyDescent="0.35">
      <c r="B373" t="str" cm="1">
        <f t="array" ref="B373:C373">TRANSPOSE(_xlfn._xlws.SORT(_xlfn._xlws.FILTER(treatments[treatment_number]&amp;" | "&amp;treatments[treatment_name],treatments[experiment_ID]=A373)))</f>
        <v xml:space="preserve"> | </v>
      </c>
      <c r="C373" t="str">
        <v xml:space="preserve"> | </v>
      </c>
    </row>
    <row r="374" spans="2:3" x14ac:dyDescent="0.35">
      <c r="B374" t="str" cm="1">
        <f t="array" ref="B374:C374">TRANSPOSE(_xlfn._xlws.SORT(_xlfn._xlws.FILTER(treatments[treatment_number]&amp;" | "&amp;treatments[treatment_name],treatments[experiment_ID]=A374)))</f>
        <v xml:space="preserve"> | </v>
      </c>
      <c r="C374" t="str">
        <v xml:space="preserve"> | </v>
      </c>
    </row>
    <row r="375" spans="2:3" x14ac:dyDescent="0.35">
      <c r="B375" t="str" cm="1">
        <f t="array" ref="B375:C375">TRANSPOSE(_xlfn._xlws.SORT(_xlfn._xlws.FILTER(treatments[treatment_number]&amp;" | "&amp;treatments[treatment_name],treatments[experiment_ID]=A375)))</f>
        <v xml:space="preserve"> | </v>
      </c>
      <c r="C375" t="str">
        <v xml:space="preserve"> | </v>
      </c>
    </row>
    <row r="376" spans="2:3" x14ac:dyDescent="0.35">
      <c r="B376" t="str" cm="1">
        <f t="array" ref="B376:C376">TRANSPOSE(_xlfn._xlws.SORT(_xlfn._xlws.FILTER(treatments[treatment_number]&amp;" | "&amp;treatments[treatment_name],treatments[experiment_ID]=A376)))</f>
        <v xml:space="preserve"> | </v>
      </c>
      <c r="C376" t="str">
        <v xml:space="preserve"> | </v>
      </c>
    </row>
    <row r="377" spans="2:3" x14ac:dyDescent="0.35">
      <c r="B377" t="str" cm="1">
        <f t="array" ref="B377:C377">TRANSPOSE(_xlfn._xlws.SORT(_xlfn._xlws.FILTER(treatments[treatment_number]&amp;" | "&amp;treatments[treatment_name],treatments[experiment_ID]=A377)))</f>
        <v xml:space="preserve"> | </v>
      </c>
      <c r="C377" t="str">
        <v xml:space="preserve"> | </v>
      </c>
    </row>
    <row r="378" spans="2:3" x14ac:dyDescent="0.35">
      <c r="B378" t="str" cm="1">
        <f t="array" ref="B378:C378">TRANSPOSE(_xlfn._xlws.SORT(_xlfn._xlws.FILTER(treatments[treatment_number]&amp;" | "&amp;treatments[treatment_name],treatments[experiment_ID]=A378)))</f>
        <v xml:space="preserve"> | </v>
      </c>
      <c r="C378" t="str">
        <v xml:space="preserve"> | </v>
      </c>
    </row>
    <row r="379" spans="2:3" x14ac:dyDescent="0.35">
      <c r="B379" t="str" cm="1">
        <f t="array" ref="B379:C379">TRANSPOSE(_xlfn._xlws.SORT(_xlfn._xlws.FILTER(treatments[treatment_number]&amp;" | "&amp;treatments[treatment_name],treatments[experiment_ID]=A379)))</f>
        <v xml:space="preserve"> | </v>
      </c>
      <c r="C379" t="str">
        <v xml:space="preserve"> | </v>
      </c>
    </row>
    <row r="380" spans="2:3" x14ac:dyDescent="0.35">
      <c r="B380" t="str" cm="1">
        <f t="array" ref="B380:C380">TRANSPOSE(_xlfn._xlws.SORT(_xlfn._xlws.FILTER(treatments[treatment_number]&amp;" | "&amp;treatments[treatment_name],treatments[experiment_ID]=A380)))</f>
        <v xml:space="preserve"> | </v>
      </c>
      <c r="C380" t="str">
        <v xml:space="preserve"> | </v>
      </c>
    </row>
    <row r="381" spans="2:3" x14ac:dyDescent="0.35">
      <c r="B381" t="str" cm="1">
        <f t="array" ref="B381:C381">TRANSPOSE(_xlfn._xlws.SORT(_xlfn._xlws.FILTER(treatments[treatment_number]&amp;" | "&amp;treatments[treatment_name],treatments[experiment_ID]=A381)))</f>
        <v xml:space="preserve"> | </v>
      </c>
      <c r="C381" t="str">
        <v xml:space="preserve"> | </v>
      </c>
    </row>
    <row r="382" spans="2:3" x14ac:dyDescent="0.35">
      <c r="B382" t="str" cm="1">
        <f t="array" ref="B382:C382">TRANSPOSE(_xlfn._xlws.SORT(_xlfn._xlws.FILTER(treatments[treatment_number]&amp;" | "&amp;treatments[treatment_name],treatments[experiment_ID]=A382)))</f>
        <v xml:space="preserve"> | </v>
      </c>
      <c r="C382" t="str">
        <v xml:space="preserve"> | </v>
      </c>
    </row>
    <row r="383" spans="2:3" x14ac:dyDescent="0.35">
      <c r="B383" t="str" cm="1">
        <f t="array" ref="B383:C383">TRANSPOSE(_xlfn._xlws.SORT(_xlfn._xlws.FILTER(treatments[treatment_number]&amp;" | "&amp;treatments[treatment_name],treatments[experiment_ID]=A383)))</f>
        <v xml:space="preserve"> | </v>
      </c>
      <c r="C383" t="str">
        <v xml:space="preserve"> | </v>
      </c>
    </row>
    <row r="384" spans="2:3" x14ac:dyDescent="0.35">
      <c r="B384" t="str" cm="1">
        <f t="array" ref="B384:C384">TRANSPOSE(_xlfn._xlws.SORT(_xlfn._xlws.FILTER(treatments[treatment_number]&amp;" | "&amp;treatments[treatment_name],treatments[experiment_ID]=A384)))</f>
        <v xml:space="preserve"> | </v>
      </c>
      <c r="C384" t="str">
        <v xml:space="preserve"> | </v>
      </c>
    </row>
    <row r="385" spans="2:3" x14ac:dyDescent="0.35">
      <c r="B385" t="str" cm="1">
        <f t="array" ref="B385:C385">TRANSPOSE(_xlfn._xlws.SORT(_xlfn._xlws.FILTER(treatments[treatment_number]&amp;" | "&amp;treatments[treatment_name],treatments[experiment_ID]=A385)))</f>
        <v xml:space="preserve"> | </v>
      </c>
      <c r="C385" t="str">
        <v xml:space="preserve"> | </v>
      </c>
    </row>
    <row r="386" spans="2:3" x14ac:dyDescent="0.35">
      <c r="B386" t="str" cm="1">
        <f t="array" ref="B386:C386">TRANSPOSE(_xlfn._xlws.SORT(_xlfn._xlws.FILTER(treatments[treatment_number]&amp;" | "&amp;treatments[treatment_name],treatments[experiment_ID]=A386)))</f>
        <v xml:space="preserve"> | </v>
      </c>
      <c r="C386" t="str">
        <v xml:space="preserve"> | </v>
      </c>
    </row>
    <row r="387" spans="2:3" x14ac:dyDescent="0.35">
      <c r="B387" t="str" cm="1">
        <f t="array" ref="B387:C387">TRANSPOSE(_xlfn._xlws.SORT(_xlfn._xlws.FILTER(treatments[treatment_number]&amp;" | "&amp;treatments[treatment_name],treatments[experiment_ID]=A387)))</f>
        <v xml:space="preserve"> | </v>
      </c>
      <c r="C387" t="str">
        <v xml:space="preserve"> | </v>
      </c>
    </row>
    <row r="388" spans="2:3" x14ac:dyDescent="0.35">
      <c r="B388" t="str" cm="1">
        <f t="array" ref="B388:C388">TRANSPOSE(_xlfn._xlws.SORT(_xlfn._xlws.FILTER(treatments[treatment_number]&amp;" | "&amp;treatments[treatment_name],treatments[experiment_ID]=A388)))</f>
        <v xml:space="preserve"> | </v>
      </c>
      <c r="C388" t="str">
        <v xml:space="preserve"> | </v>
      </c>
    </row>
    <row r="389" spans="2:3" x14ac:dyDescent="0.35">
      <c r="B389" t="str" cm="1">
        <f t="array" ref="B389:C389">TRANSPOSE(_xlfn._xlws.SORT(_xlfn._xlws.FILTER(treatments[treatment_number]&amp;" | "&amp;treatments[treatment_name],treatments[experiment_ID]=A389)))</f>
        <v xml:space="preserve"> | </v>
      </c>
      <c r="C389" t="str">
        <v xml:space="preserve"> | </v>
      </c>
    </row>
    <row r="390" spans="2:3" x14ac:dyDescent="0.35">
      <c r="B390" t="str" cm="1">
        <f t="array" ref="B390:C390">TRANSPOSE(_xlfn._xlws.SORT(_xlfn._xlws.FILTER(treatments[treatment_number]&amp;" | "&amp;treatments[treatment_name],treatments[experiment_ID]=A390)))</f>
        <v xml:space="preserve"> | </v>
      </c>
      <c r="C390" t="str">
        <v xml:space="preserve"> | </v>
      </c>
    </row>
    <row r="391" spans="2:3" x14ac:dyDescent="0.35">
      <c r="B391" t="str" cm="1">
        <f t="array" ref="B391:C391">TRANSPOSE(_xlfn._xlws.SORT(_xlfn._xlws.FILTER(treatments[treatment_number]&amp;" | "&amp;treatments[treatment_name],treatments[experiment_ID]=A391)))</f>
        <v xml:space="preserve"> | </v>
      </c>
      <c r="C391" t="str">
        <v xml:space="preserve"> | </v>
      </c>
    </row>
    <row r="392" spans="2:3" x14ac:dyDescent="0.35">
      <c r="B392" t="str" cm="1">
        <f t="array" ref="B392:C392">TRANSPOSE(_xlfn._xlws.SORT(_xlfn._xlws.FILTER(treatments[treatment_number]&amp;" | "&amp;treatments[treatment_name],treatments[experiment_ID]=A392)))</f>
        <v xml:space="preserve"> | </v>
      </c>
      <c r="C392" t="str">
        <v xml:space="preserve"> | </v>
      </c>
    </row>
    <row r="393" spans="2:3" x14ac:dyDescent="0.35">
      <c r="B393" t="str" cm="1">
        <f t="array" ref="B393:C393">TRANSPOSE(_xlfn._xlws.SORT(_xlfn._xlws.FILTER(treatments[treatment_number]&amp;" | "&amp;treatments[treatment_name],treatments[experiment_ID]=A393)))</f>
        <v xml:space="preserve"> | </v>
      </c>
      <c r="C393" t="str">
        <v xml:space="preserve"> | </v>
      </c>
    </row>
    <row r="394" spans="2:3" x14ac:dyDescent="0.35">
      <c r="B394" t="str" cm="1">
        <f t="array" ref="B394:C394">TRANSPOSE(_xlfn._xlws.SORT(_xlfn._xlws.FILTER(treatments[treatment_number]&amp;" | "&amp;treatments[treatment_name],treatments[experiment_ID]=A394)))</f>
        <v xml:space="preserve"> | </v>
      </c>
      <c r="C394" t="str">
        <v xml:space="preserve"> | </v>
      </c>
    </row>
    <row r="395" spans="2:3" x14ac:dyDescent="0.35">
      <c r="B395" t="str" cm="1">
        <f t="array" ref="B395:C395">TRANSPOSE(_xlfn._xlws.SORT(_xlfn._xlws.FILTER(treatments[treatment_number]&amp;" | "&amp;treatments[treatment_name],treatments[experiment_ID]=A395)))</f>
        <v xml:space="preserve"> | </v>
      </c>
      <c r="C395" t="str">
        <v xml:space="preserve"> | </v>
      </c>
    </row>
    <row r="396" spans="2:3" x14ac:dyDescent="0.35">
      <c r="B396" t="str" cm="1">
        <f t="array" ref="B396:C396">TRANSPOSE(_xlfn._xlws.SORT(_xlfn._xlws.FILTER(treatments[treatment_number]&amp;" | "&amp;treatments[treatment_name],treatments[experiment_ID]=A396)))</f>
        <v xml:space="preserve"> | </v>
      </c>
      <c r="C396" t="str">
        <v xml:space="preserve"> | </v>
      </c>
    </row>
    <row r="397" spans="2:3" x14ac:dyDescent="0.35">
      <c r="B397" t="str" cm="1">
        <f t="array" ref="B397:C397">TRANSPOSE(_xlfn._xlws.SORT(_xlfn._xlws.FILTER(treatments[treatment_number]&amp;" | "&amp;treatments[treatment_name],treatments[experiment_ID]=A397)))</f>
        <v xml:space="preserve"> | </v>
      </c>
      <c r="C397" t="str">
        <v xml:space="preserve"> | </v>
      </c>
    </row>
    <row r="398" spans="2:3" x14ac:dyDescent="0.35">
      <c r="B398" t="str" cm="1">
        <f t="array" ref="B398:C398">TRANSPOSE(_xlfn._xlws.SORT(_xlfn._xlws.FILTER(treatments[treatment_number]&amp;" | "&amp;treatments[treatment_name],treatments[experiment_ID]=A398)))</f>
        <v xml:space="preserve"> | </v>
      </c>
      <c r="C398" t="str">
        <v xml:space="preserve"> | </v>
      </c>
    </row>
    <row r="399" spans="2:3" x14ac:dyDescent="0.35">
      <c r="B399" t="str" cm="1">
        <f t="array" ref="B399:C399">TRANSPOSE(_xlfn._xlws.SORT(_xlfn._xlws.FILTER(treatments[treatment_number]&amp;" | "&amp;treatments[treatment_name],treatments[experiment_ID]=A399)))</f>
        <v xml:space="preserve"> | </v>
      </c>
      <c r="C399" t="str">
        <v xml:space="preserve"> | </v>
      </c>
    </row>
    <row r="400" spans="2:3" x14ac:dyDescent="0.35">
      <c r="B400" t="str" cm="1">
        <f t="array" ref="B400:C400">TRANSPOSE(_xlfn._xlws.SORT(_xlfn._xlws.FILTER(treatments[treatment_number]&amp;" | "&amp;treatments[treatment_name],treatments[experiment_ID]=A400)))</f>
        <v xml:space="preserve"> | </v>
      </c>
      <c r="C400" t="str">
        <v xml:space="preserve"> | </v>
      </c>
    </row>
    <row r="401" spans="2:3" x14ac:dyDescent="0.35">
      <c r="B401" t="str" cm="1">
        <f t="array" ref="B401:C401">TRANSPOSE(_xlfn._xlws.SORT(_xlfn._xlws.FILTER(treatments[treatment_number]&amp;" | "&amp;treatments[treatment_name],treatments[experiment_ID]=A401)))</f>
        <v xml:space="preserve"> | </v>
      </c>
      <c r="C401" t="str">
        <v xml:space="preserve"> | </v>
      </c>
    </row>
    <row r="402" spans="2:3" x14ac:dyDescent="0.35">
      <c r="B402" t="str" cm="1">
        <f t="array" ref="B402:C402">TRANSPOSE(_xlfn._xlws.SORT(_xlfn._xlws.FILTER(treatments[treatment_number]&amp;" | "&amp;treatments[treatment_name],treatments[experiment_ID]=A402)))</f>
        <v xml:space="preserve"> | </v>
      </c>
      <c r="C402" t="str">
        <v xml:space="preserve"> | </v>
      </c>
    </row>
    <row r="403" spans="2:3" x14ac:dyDescent="0.35">
      <c r="B403" t="str" cm="1">
        <f t="array" ref="B403:C403">TRANSPOSE(_xlfn._xlws.SORT(_xlfn._xlws.FILTER(treatments[treatment_number]&amp;" | "&amp;treatments[treatment_name],treatments[experiment_ID]=A403)))</f>
        <v xml:space="preserve"> | </v>
      </c>
      <c r="C403" t="str">
        <v xml:space="preserve"> | </v>
      </c>
    </row>
    <row r="404" spans="2:3" x14ac:dyDescent="0.35">
      <c r="B404" t="str" cm="1">
        <f t="array" ref="B404:C404">TRANSPOSE(_xlfn._xlws.SORT(_xlfn._xlws.FILTER(treatments[treatment_number]&amp;" | "&amp;treatments[treatment_name],treatments[experiment_ID]=A404)))</f>
        <v xml:space="preserve"> | </v>
      </c>
      <c r="C404" t="str">
        <v xml:space="preserve"> | </v>
      </c>
    </row>
    <row r="405" spans="2:3" x14ac:dyDescent="0.35">
      <c r="B405" t="str" cm="1">
        <f t="array" ref="B405:C405">TRANSPOSE(_xlfn._xlws.SORT(_xlfn._xlws.FILTER(treatments[treatment_number]&amp;" | "&amp;treatments[treatment_name],treatments[experiment_ID]=A405)))</f>
        <v xml:space="preserve"> | </v>
      </c>
      <c r="C405" t="str">
        <v xml:space="preserve"> | </v>
      </c>
    </row>
    <row r="406" spans="2:3" x14ac:dyDescent="0.35">
      <c r="B406" t="str" cm="1">
        <f t="array" ref="B406:C406">TRANSPOSE(_xlfn._xlws.SORT(_xlfn._xlws.FILTER(treatments[treatment_number]&amp;" | "&amp;treatments[treatment_name],treatments[experiment_ID]=A406)))</f>
        <v xml:space="preserve"> | </v>
      </c>
      <c r="C406" t="str">
        <v xml:space="preserve"> | </v>
      </c>
    </row>
    <row r="407" spans="2:3" x14ac:dyDescent="0.35">
      <c r="B407" t="str" cm="1">
        <f t="array" ref="B407:C407">TRANSPOSE(_xlfn._xlws.SORT(_xlfn._xlws.FILTER(treatments[treatment_number]&amp;" | "&amp;treatments[treatment_name],treatments[experiment_ID]=A407)))</f>
        <v xml:space="preserve"> | </v>
      </c>
      <c r="C407" t="str">
        <v xml:space="preserve"> | </v>
      </c>
    </row>
    <row r="408" spans="2:3" x14ac:dyDescent="0.35">
      <c r="B408" t="str" cm="1">
        <f t="array" ref="B408:C408">TRANSPOSE(_xlfn._xlws.SORT(_xlfn._xlws.FILTER(treatments[treatment_number]&amp;" | "&amp;treatments[treatment_name],treatments[experiment_ID]=A408)))</f>
        <v xml:space="preserve"> | </v>
      </c>
      <c r="C408" t="str">
        <v xml:space="preserve"> | </v>
      </c>
    </row>
    <row r="409" spans="2:3" x14ac:dyDescent="0.35">
      <c r="B409" t="str" cm="1">
        <f t="array" ref="B409:C409">TRANSPOSE(_xlfn._xlws.SORT(_xlfn._xlws.FILTER(treatments[treatment_number]&amp;" | "&amp;treatments[treatment_name],treatments[experiment_ID]=A409)))</f>
        <v xml:space="preserve"> | </v>
      </c>
      <c r="C409" t="str">
        <v xml:space="preserve"> | </v>
      </c>
    </row>
    <row r="410" spans="2:3" x14ac:dyDescent="0.35">
      <c r="B410" t="str" cm="1">
        <f t="array" ref="B410:C410">TRANSPOSE(_xlfn._xlws.SORT(_xlfn._xlws.FILTER(treatments[treatment_number]&amp;" | "&amp;treatments[treatment_name],treatments[experiment_ID]=A410)))</f>
        <v xml:space="preserve"> | </v>
      </c>
      <c r="C410" t="str">
        <v xml:space="preserve"> | </v>
      </c>
    </row>
    <row r="411" spans="2:3" x14ac:dyDescent="0.35">
      <c r="B411" t="str" cm="1">
        <f t="array" ref="B411:C411">TRANSPOSE(_xlfn._xlws.SORT(_xlfn._xlws.FILTER(treatments[treatment_number]&amp;" | "&amp;treatments[treatment_name],treatments[experiment_ID]=A411)))</f>
        <v xml:space="preserve"> | </v>
      </c>
      <c r="C411" t="str">
        <v xml:space="preserve"> | </v>
      </c>
    </row>
    <row r="412" spans="2:3" x14ac:dyDescent="0.35">
      <c r="B412" t="str" cm="1">
        <f t="array" ref="B412:C412">TRANSPOSE(_xlfn._xlws.SORT(_xlfn._xlws.FILTER(treatments[treatment_number]&amp;" | "&amp;treatments[treatment_name],treatments[experiment_ID]=A412)))</f>
        <v xml:space="preserve"> | </v>
      </c>
      <c r="C412" t="str">
        <v xml:space="preserve"> | </v>
      </c>
    </row>
    <row r="413" spans="2:3" x14ac:dyDescent="0.35">
      <c r="B413" t="str" cm="1">
        <f t="array" ref="B413:C413">TRANSPOSE(_xlfn._xlws.SORT(_xlfn._xlws.FILTER(treatments[treatment_number]&amp;" | "&amp;treatments[treatment_name],treatments[experiment_ID]=A413)))</f>
        <v xml:space="preserve"> | </v>
      </c>
      <c r="C413" t="str">
        <v xml:space="preserve"> | </v>
      </c>
    </row>
    <row r="414" spans="2:3" x14ac:dyDescent="0.35">
      <c r="B414" t="str" cm="1">
        <f t="array" ref="B414:C414">TRANSPOSE(_xlfn._xlws.SORT(_xlfn._xlws.FILTER(treatments[treatment_number]&amp;" | "&amp;treatments[treatment_name],treatments[experiment_ID]=A414)))</f>
        <v xml:space="preserve"> | </v>
      </c>
      <c r="C414" t="str">
        <v xml:space="preserve"> | </v>
      </c>
    </row>
    <row r="415" spans="2:3" x14ac:dyDescent="0.35">
      <c r="B415" t="str" cm="1">
        <f t="array" ref="B415:C415">TRANSPOSE(_xlfn._xlws.SORT(_xlfn._xlws.FILTER(treatments[treatment_number]&amp;" | "&amp;treatments[treatment_name],treatments[experiment_ID]=A415)))</f>
        <v xml:space="preserve"> | </v>
      </c>
      <c r="C415" t="str">
        <v xml:space="preserve"> | </v>
      </c>
    </row>
    <row r="416" spans="2:3" x14ac:dyDescent="0.35">
      <c r="B416" t="str" cm="1">
        <f t="array" ref="B416:C416">TRANSPOSE(_xlfn._xlws.SORT(_xlfn._xlws.FILTER(treatments[treatment_number]&amp;" | "&amp;treatments[treatment_name],treatments[experiment_ID]=A416)))</f>
        <v xml:space="preserve"> | </v>
      </c>
      <c r="C416" t="str">
        <v xml:space="preserve"> | </v>
      </c>
    </row>
    <row r="417" spans="2:3" x14ac:dyDescent="0.35">
      <c r="B417" t="str" cm="1">
        <f t="array" ref="B417:C417">TRANSPOSE(_xlfn._xlws.SORT(_xlfn._xlws.FILTER(treatments[treatment_number]&amp;" | "&amp;treatments[treatment_name],treatments[experiment_ID]=A417)))</f>
        <v xml:space="preserve"> | </v>
      </c>
      <c r="C417" t="str">
        <v xml:space="preserve"> | </v>
      </c>
    </row>
    <row r="418" spans="2:3" x14ac:dyDescent="0.35">
      <c r="B418" t="str" cm="1">
        <f t="array" ref="B418:C418">TRANSPOSE(_xlfn._xlws.SORT(_xlfn._xlws.FILTER(treatments[treatment_number]&amp;" | "&amp;treatments[treatment_name],treatments[experiment_ID]=A418)))</f>
        <v xml:space="preserve"> | </v>
      </c>
      <c r="C418" t="str">
        <v xml:space="preserve"> | </v>
      </c>
    </row>
    <row r="419" spans="2:3" x14ac:dyDescent="0.35">
      <c r="B419" t="str" cm="1">
        <f t="array" ref="B419:C419">TRANSPOSE(_xlfn._xlws.SORT(_xlfn._xlws.FILTER(treatments[treatment_number]&amp;" | "&amp;treatments[treatment_name],treatments[experiment_ID]=A419)))</f>
        <v xml:space="preserve"> | </v>
      </c>
      <c r="C419" t="str">
        <v xml:space="preserve"> | </v>
      </c>
    </row>
    <row r="420" spans="2:3" x14ac:dyDescent="0.35">
      <c r="B420" t="str" cm="1">
        <f t="array" ref="B420:C420">TRANSPOSE(_xlfn._xlws.SORT(_xlfn._xlws.FILTER(treatments[treatment_number]&amp;" | "&amp;treatments[treatment_name],treatments[experiment_ID]=A420)))</f>
        <v xml:space="preserve"> | </v>
      </c>
      <c r="C420" t="str">
        <v xml:space="preserve"> | </v>
      </c>
    </row>
    <row r="421" spans="2:3" x14ac:dyDescent="0.35">
      <c r="B421" t="str" cm="1">
        <f t="array" ref="B421:C421">TRANSPOSE(_xlfn._xlws.SORT(_xlfn._xlws.FILTER(treatments[treatment_number]&amp;" | "&amp;treatments[treatment_name],treatments[experiment_ID]=A421)))</f>
        <v xml:space="preserve"> | </v>
      </c>
      <c r="C421" t="str">
        <v xml:space="preserve"> | </v>
      </c>
    </row>
    <row r="422" spans="2:3" x14ac:dyDescent="0.35">
      <c r="B422" t="str" cm="1">
        <f t="array" ref="B422:C422">TRANSPOSE(_xlfn._xlws.SORT(_xlfn._xlws.FILTER(treatments[treatment_number]&amp;" | "&amp;treatments[treatment_name],treatments[experiment_ID]=A422)))</f>
        <v xml:space="preserve"> | </v>
      </c>
      <c r="C422" t="str">
        <v xml:space="preserve"> | </v>
      </c>
    </row>
    <row r="423" spans="2:3" x14ac:dyDescent="0.35">
      <c r="B423" t="str" cm="1">
        <f t="array" ref="B423:C423">TRANSPOSE(_xlfn._xlws.SORT(_xlfn._xlws.FILTER(treatments[treatment_number]&amp;" | "&amp;treatments[treatment_name],treatments[experiment_ID]=A423)))</f>
        <v xml:space="preserve"> | </v>
      </c>
      <c r="C423" t="str">
        <v xml:space="preserve"> | </v>
      </c>
    </row>
    <row r="424" spans="2:3" x14ac:dyDescent="0.35">
      <c r="B424" t="str" cm="1">
        <f t="array" ref="B424:C424">TRANSPOSE(_xlfn._xlws.SORT(_xlfn._xlws.FILTER(treatments[treatment_number]&amp;" | "&amp;treatments[treatment_name],treatments[experiment_ID]=A424)))</f>
        <v xml:space="preserve"> | </v>
      </c>
      <c r="C424" t="str">
        <v xml:space="preserve"> | </v>
      </c>
    </row>
    <row r="425" spans="2:3" x14ac:dyDescent="0.35">
      <c r="B425" t="str" cm="1">
        <f t="array" ref="B425:C425">TRANSPOSE(_xlfn._xlws.SORT(_xlfn._xlws.FILTER(treatments[treatment_number]&amp;" | "&amp;treatments[treatment_name],treatments[experiment_ID]=A425)))</f>
        <v xml:space="preserve"> | </v>
      </c>
      <c r="C425" t="str">
        <v xml:space="preserve"> | </v>
      </c>
    </row>
    <row r="426" spans="2:3" x14ac:dyDescent="0.35">
      <c r="B426" t="str" cm="1">
        <f t="array" ref="B426:C426">TRANSPOSE(_xlfn._xlws.SORT(_xlfn._xlws.FILTER(treatments[treatment_number]&amp;" | "&amp;treatments[treatment_name],treatments[experiment_ID]=A426)))</f>
        <v xml:space="preserve"> | </v>
      </c>
      <c r="C426" t="str">
        <v xml:space="preserve"> | </v>
      </c>
    </row>
    <row r="427" spans="2:3" x14ac:dyDescent="0.35">
      <c r="B427" t="str" cm="1">
        <f t="array" ref="B427:C427">TRANSPOSE(_xlfn._xlws.SORT(_xlfn._xlws.FILTER(treatments[treatment_number]&amp;" | "&amp;treatments[treatment_name],treatments[experiment_ID]=A427)))</f>
        <v xml:space="preserve"> | </v>
      </c>
      <c r="C427" t="str">
        <v xml:space="preserve"> | </v>
      </c>
    </row>
    <row r="428" spans="2:3" x14ac:dyDescent="0.35">
      <c r="B428" t="str" cm="1">
        <f t="array" ref="B428:C428">TRANSPOSE(_xlfn._xlws.SORT(_xlfn._xlws.FILTER(treatments[treatment_number]&amp;" | "&amp;treatments[treatment_name],treatments[experiment_ID]=A428)))</f>
        <v xml:space="preserve"> | </v>
      </c>
      <c r="C428" t="str">
        <v xml:space="preserve"> | </v>
      </c>
    </row>
    <row r="429" spans="2:3" x14ac:dyDescent="0.35">
      <c r="B429" t="str" cm="1">
        <f t="array" ref="B429:C429">TRANSPOSE(_xlfn._xlws.SORT(_xlfn._xlws.FILTER(treatments[treatment_number]&amp;" | "&amp;treatments[treatment_name],treatments[experiment_ID]=A429)))</f>
        <v xml:space="preserve"> | </v>
      </c>
      <c r="C429" t="str">
        <v xml:space="preserve"> | </v>
      </c>
    </row>
    <row r="430" spans="2:3" x14ac:dyDescent="0.35">
      <c r="B430" t="str" cm="1">
        <f t="array" ref="B430:C430">TRANSPOSE(_xlfn._xlws.SORT(_xlfn._xlws.FILTER(treatments[treatment_number]&amp;" | "&amp;treatments[treatment_name],treatments[experiment_ID]=A430)))</f>
        <v xml:space="preserve"> | </v>
      </c>
      <c r="C430" t="str">
        <v xml:space="preserve"> | </v>
      </c>
    </row>
    <row r="431" spans="2:3" x14ac:dyDescent="0.35">
      <c r="B431" t="str" cm="1">
        <f t="array" ref="B431:C431">TRANSPOSE(_xlfn._xlws.SORT(_xlfn._xlws.FILTER(treatments[treatment_number]&amp;" | "&amp;treatments[treatment_name],treatments[experiment_ID]=A431)))</f>
        <v xml:space="preserve"> | </v>
      </c>
      <c r="C431" t="str">
        <v xml:space="preserve"> | </v>
      </c>
    </row>
    <row r="432" spans="2:3" x14ac:dyDescent="0.35">
      <c r="B432" t="str" cm="1">
        <f t="array" ref="B432:C432">TRANSPOSE(_xlfn._xlws.SORT(_xlfn._xlws.FILTER(treatments[treatment_number]&amp;" | "&amp;treatments[treatment_name],treatments[experiment_ID]=A432)))</f>
        <v xml:space="preserve"> | </v>
      </c>
      <c r="C432" t="str">
        <v xml:space="preserve"> | </v>
      </c>
    </row>
    <row r="433" spans="2:3" x14ac:dyDescent="0.35">
      <c r="B433" t="str" cm="1">
        <f t="array" ref="B433:C433">TRANSPOSE(_xlfn._xlws.SORT(_xlfn._xlws.FILTER(treatments[treatment_number]&amp;" | "&amp;treatments[treatment_name],treatments[experiment_ID]=A433)))</f>
        <v xml:space="preserve"> | </v>
      </c>
      <c r="C433" t="str">
        <v xml:space="preserve"> | </v>
      </c>
    </row>
    <row r="434" spans="2:3" x14ac:dyDescent="0.35">
      <c r="B434" t="str" cm="1">
        <f t="array" ref="B434:C434">TRANSPOSE(_xlfn._xlws.SORT(_xlfn._xlws.FILTER(treatments[treatment_number]&amp;" | "&amp;treatments[treatment_name],treatments[experiment_ID]=A434)))</f>
        <v xml:space="preserve"> | </v>
      </c>
      <c r="C434" t="str">
        <v xml:space="preserve"> | </v>
      </c>
    </row>
    <row r="435" spans="2:3" x14ac:dyDescent="0.35">
      <c r="B435" t="str" cm="1">
        <f t="array" ref="B435:C435">TRANSPOSE(_xlfn._xlws.SORT(_xlfn._xlws.FILTER(treatments[treatment_number]&amp;" | "&amp;treatments[treatment_name],treatments[experiment_ID]=A435)))</f>
        <v xml:space="preserve"> | </v>
      </c>
      <c r="C435" t="str">
        <v xml:space="preserve"> | </v>
      </c>
    </row>
    <row r="436" spans="2:3" x14ac:dyDescent="0.35">
      <c r="B436" t="str" cm="1">
        <f t="array" ref="B436:C436">TRANSPOSE(_xlfn._xlws.SORT(_xlfn._xlws.FILTER(treatments[treatment_number]&amp;" | "&amp;treatments[treatment_name],treatments[experiment_ID]=A436)))</f>
        <v xml:space="preserve"> | </v>
      </c>
      <c r="C436" t="str">
        <v xml:space="preserve"> | </v>
      </c>
    </row>
    <row r="437" spans="2:3" x14ac:dyDescent="0.35">
      <c r="B437" t="str" cm="1">
        <f t="array" ref="B437:C437">TRANSPOSE(_xlfn._xlws.SORT(_xlfn._xlws.FILTER(treatments[treatment_number]&amp;" | "&amp;treatments[treatment_name],treatments[experiment_ID]=A437)))</f>
        <v xml:space="preserve"> | </v>
      </c>
      <c r="C437" t="str">
        <v xml:space="preserve"> | </v>
      </c>
    </row>
    <row r="438" spans="2:3" x14ac:dyDescent="0.35">
      <c r="B438" t="str" cm="1">
        <f t="array" ref="B438:C438">TRANSPOSE(_xlfn._xlws.SORT(_xlfn._xlws.FILTER(treatments[treatment_number]&amp;" | "&amp;treatments[treatment_name],treatments[experiment_ID]=A438)))</f>
        <v xml:space="preserve"> | </v>
      </c>
      <c r="C438" t="str">
        <v xml:space="preserve"> | </v>
      </c>
    </row>
    <row r="439" spans="2:3" x14ac:dyDescent="0.35">
      <c r="B439" t="str" cm="1">
        <f t="array" ref="B439:C439">TRANSPOSE(_xlfn._xlws.SORT(_xlfn._xlws.FILTER(treatments[treatment_number]&amp;" | "&amp;treatments[treatment_name],treatments[experiment_ID]=A439)))</f>
        <v xml:space="preserve"> | </v>
      </c>
      <c r="C439" t="str">
        <v xml:space="preserve"> | </v>
      </c>
    </row>
    <row r="440" spans="2:3" x14ac:dyDescent="0.35">
      <c r="B440" t="str" cm="1">
        <f t="array" ref="B440:C440">TRANSPOSE(_xlfn._xlws.SORT(_xlfn._xlws.FILTER(treatments[treatment_number]&amp;" | "&amp;treatments[treatment_name],treatments[experiment_ID]=A440)))</f>
        <v xml:space="preserve"> | </v>
      </c>
      <c r="C440" t="str">
        <v xml:space="preserve"> | </v>
      </c>
    </row>
    <row r="441" spans="2:3" x14ac:dyDescent="0.35">
      <c r="B441" t="str" cm="1">
        <f t="array" ref="B441:C441">TRANSPOSE(_xlfn._xlws.SORT(_xlfn._xlws.FILTER(treatments[treatment_number]&amp;" | "&amp;treatments[treatment_name],treatments[experiment_ID]=A441)))</f>
        <v xml:space="preserve"> | </v>
      </c>
      <c r="C441" t="str">
        <v xml:space="preserve"> | </v>
      </c>
    </row>
    <row r="442" spans="2:3" x14ac:dyDescent="0.35">
      <c r="B442" t="str" cm="1">
        <f t="array" ref="B442:C442">TRANSPOSE(_xlfn._xlws.SORT(_xlfn._xlws.FILTER(treatments[treatment_number]&amp;" | "&amp;treatments[treatment_name],treatments[experiment_ID]=A442)))</f>
        <v xml:space="preserve"> | </v>
      </c>
      <c r="C442" t="str">
        <v xml:space="preserve"> | </v>
      </c>
    </row>
    <row r="443" spans="2:3" x14ac:dyDescent="0.35">
      <c r="B443" t="str" cm="1">
        <f t="array" ref="B443:C443">TRANSPOSE(_xlfn._xlws.SORT(_xlfn._xlws.FILTER(treatments[treatment_number]&amp;" | "&amp;treatments[treatment_name],treatments[experiment_ID]=A443)))</f>
        <v xml:space="preserve"> | </v>
      </c>
      <c r="C443" t="str">
        <v xml:space="preserve"> | </v>
      </c>
    </row>
    <row r="444" spans="2:3" x14ac:dyDescent="0.35">
      <c r="B444" t="str" cm="1">
        <f t="array" ref="B444:C444">TRANSPOSE(_xlfn._xlws.SORT(_xlfn._xlws.FILTER(treatments[treatment_number]&amp;" | "&amp;treatments[treatment_name],treatments[experiment_ID]=A444)))</f>
        <v xml:space="preserve"> | </v>
      </c>
      <c r="C444" t="str">
        <v xml:space="preserve"> | </v>
      </c>
    </row>
    <row r="445" spans="2:3" x14ac:dyDescent="0.35">
      <c r="B445" t="str" cm="1">
        <f t="array" ref="B445:C445">TRANSPOSE(_xlfn._xlws.SORT(_xlfn._xlws.FILTER(treatments[treatment_number]&amp;" | "&amp;treatments[treatment_name],treatments[experiment_ID]=A445)))</f>
        <v xml:space="preserve"> | </v>
      </c>
      <c r="C445" t="str">
        <v xml:space="preserve"> | </v>
      </c>
    </row>
    <row r="446" spans="2:3" x14ac:dyDescent="0.35">
      <c r="B446" t="str" cm="1">
        <f t="array" ref="B446:C446">TRANSPOSE(_xlfn._xlws.SORT(_xlfn._xlws.FILTER(treatments[treatment_number]&amp;" | "&amp;treatments[treatment_name],treatments[experiment_ID]=A446)))</f>
        <v xml:space="preserve"> | </v>
      </c>
      <c r="C446" t="str">
        <v xml:space="preserve"> | </v>
      </c>
    </row>
    <row r="447" spans="2:3" x14ac:dyDescent="0.35">
      <c r="B447" t="str" cm="1">
        <f t="array" ref="B447:C447">TRANSPOSE(_xlfn._xlws.SORT(_xlfn._xlws.FILTER(treatments[treatment_number]&amp;" | "&amp;treatments[treatment_name],treatments[experiment_ID]=A447)))</f>
        <v xml:space="preserve"> | </v>
      </c>
      <c r="C447" t="str">
        <v xml:space="preserve"> | </v>
      </c>
    </row>
    <row r="448" spans="2:3" x14ac:dyDescent="0.35">
      <c r="B448" t="str" cm="1">
        <f t="array" ref="B448:C448">TRANSPOSE(_xlfn._xlws.SORT(_xlfn._xlws.FILTER(treatments[treatment_number]&amp;" | "&amp;treatments[treatment_name],treatments[experiment_ID]=A448)))</f>
        <v xml:space="preserve"> | </v>
      </c>
      <c r="C448" t="str">
        <v xml:space="preserve"> | </v>
      </c>
    </row>
    <row r="449" spans="2:3" x14ac:dyDescent="0.35">
      <c r="B449" t="str" cm="1">
        <f t="array" ref="B449:C449">TRANSPOSE(_xlfn._xlws.SORT(_xlfn._xlws.FILTER(treatments[treatment_number]&amp;" | "&amp;treatments[treatment_name],treatments[experiment_ID]=A449)))</f>
        <v xml:space="preserve"> | </v>
      </c>
      <c r="C449" t="str">
        <v xml:space="preserve"> | </v>
      </c>
    </row>
    <row r="450" spans="2:3" x14ac:dyDescent="0.35">
      <c r="B450" t="str" cm="1">
        <f t="array" ref="B450:C450">TRANSPOSE(_xlfn._xlws.SORT(_xlfn._xlws.FILTER(treatments[treatment_number]&amp;" | "&amp;treatments[treatment_name],treatments[experiment_ID]=A450)))</f>
        <v xml:space="preserve"> | </v>
      </c>
      <c r="C450" t="str">
        <v xml:space="preserve"> | </v>
      </c>
    </row>
    <row r="451" spans="2:3" x14ac:dyDescent="0.35">
      <c r="B451" t="str" cm="1">
        <f t="array" ref="B451:C451">TRANSPOSE(_xlfn._xlws.SORT(_xlfn._xlws.FILTER(treatments[treatment_number]&amp;" | "&amp;treatments[treatment_name],treatments[experiment_ID]=A451)))</f>
        <v xml:space="preserve"> | </v>
      </c>
      <c r="C451" t="str">
        <v xml:space="preserve"> | </v>
      </c>
    </row>
    <row r="452" spans="2:3" x14ac:dyDescent="0.35">
      <c r="B452" t="str" cm="1">
        <f t="array" ref="B452:C452">TRANSPOSE(_xlfn._xlws.SORT(_xlfn._xlws.FILTER(treatments[treatment_number]&amp;" | "&amp;treatments[treatment_name],treatments[experiment_ID]=A452)))</f>
        <v xml:space="preserve"> | </v>
      </c>
      <c r="C452" t="str">
        <v xml:space="preserve"> | </v>
      </c>
    </row>
    <row r="453" spans="2:3" x14ac:dyDescent="0.35">
      <c r="B453" t="str" cm="1">
        <f t="array" ref="B453:C453">TRANSPOSE(_xlfn._xlws.SORT(_xlfn._xlws.FILTER(treatments[treatment_number]&amp;" | "&amp;treatments[treatment_name],treatments[experiment_ID]=A453)))</f>
        <v xml:space="preserve"> | </v>
      </c>
      <c r="C453" t="str">
        <v xml:space="preserve"> | </v>
      </c>
    </row>
    <row r="454" spans="2:3" x14ac:dyDescent="0.35">
      <c r="B454" t="str" cm="1">
        <f t="array" ref="B454:C454">TRANSPOSE(_xlfn._xlws.SORT(_xlfn._xlws.FILTER(treatments[treatment_number]&amp;" | "&amp;treatments[treatment_name],treatments[experiment_ID]=A454)))</f>
        <v xml:space="preserve"> | </v>
      </c>
      <c r="C454" t="str">
        <v xml:space="preserve"> | </v>
      </c>
    </row>
    <row r="455" spans="2:3" x14ac:dyDescent="0.35">
      <c r="B455" t="str" cm="1">
        <f t="array" ref="B455:C455">TRANSPOSE(_xlfn._xlws.SORT(_xlfn._xlws.FILTER(treatments[treatment_number]&amp;" | "&amp;treatments[treatment_name],treatments[experiment_ID]=A455)))</f>
        <v xml:space="preserve"> | </v>
      </c>
      <c r="C455" t="str">
        <v xml:space="preserve"> | </v>
      </c>
    </row>
    <row r="456" spans="2:3" x14ac:dyDescent="0.35">
      <c r="B456" t="str" cm="1">
        <f t="array" ref="B456:C456">TRANSPOSE(_xlfn._xlws.SORT(_xlfn._xlws.FILTER(treatments[treatment_number]&amp;" | "&amp;treatments[treatment_name],treatments[experiment_ID]=A456)))</f>
        <v xml:space="preserve"> | </v>
      </c>
      <c r="C456" t="str">
        <v xml:space="preserve"> | </v>
      </c>
    </row>
    <row r="457" spans="2:3" x14ac:dyDescent="0.35">
      <c r="B457" t="str" cm="1">
        <f t="array" ref="B457:C457">TRANSPOSE(_xlfn._xlws.SORT(_xlfn._xlws.FILTER(treatments[treatment_number]&amp;" | "&amp;treatments[treatment_name],treatments[experiment_ID]=A457)))</f>
        <v xml:space="preserve"> | </v>
      </c>
      <c r="C457" t="str">
        <v xml:space="preserve"> | </v>
      </c>
    </row>
    <row r="458" spans="2:3" x14ac:dyDescent="0.35">
      <c r="B458" t="str" cm="1">
        <f t="array" ref="B458:C458">TRANSPOSE(_xlfn._xlws.SORT(_xlfn._xlws.FILTER(treatments[treatment_number]&amp;" | "&amp;treatments[treatment_name],treatments[experiment_ID]=A458)))</f>
        <v xml:space="preserve"> | </v>
      </c>
      <c r="C458" t="str">
        <v xml:space="preserve"> | </v>
      </c>
    </row>
    <row r="459" spans="2:3" x14ac:dyDescent="0.35">
      <c r="B459" t="str" cm="1">
        <f t="array" ref="B459:C459">TRANSPOSE(_xlfn._xlws.SORT(_xlfn._xlws.FILTER(treatments[treatment_number]&amp;" | "&amp;treatments[treatment_name],treatments[experiment_ID]=A459)))</f>
        <v xml:space="preserve"> | </v>
      </c>
      <c r="C459" t="str">
        <v xml:space="preserve"> | </v>
      </c>
    </row>
    <row r="460" spans="2:3" x14ac:dyDescent="0.35">
      <c r="B460" t="str" cm="1">
        <f t="array" ref="B460:C460">TRANSPOSE(_xlfn._xlws.SORT(_xlfn._xlws.FILTER(treatments[treatment_number]&amp;" | "&amp;treatments[treatment_name],treatments[experiment_ID]=A460)))</f>
        <v xml:space="preserve"> | </v>
      </c>
      <c r="C460" t="str">
        <v xml:space="preserve"> | </v>
      </c>
    </row>
    <row r="461" spans="2:3" x14ac:dyDescent="0.35">
      <c r="B461" t="str" cm="1">
        <f t="array" ref="B461:C461">TRANSPOSE(_xlfn._xlws.SORT(_xlfn._xlws.FILTER(treatments[treatment_number]&amp;" | "&amp;treatments[treatment_name],treatments[experiment_ID]=A461)))</f>
        <v xml:space="preserve"> | </v>
      </c>
      <c r="C461" t="str">
        <v xml:space="preserve"> | </v>
      </c>
    </row>
    <row r="462" spans="2:3" x14ac:dyDescent="0.35">
      <c r="B462" t="str" cm="1">
        <f t="array" ref="B462:C462">TRANSPOSE(_xlfn._xlws.SORT(_xlfn._xlws.FILTER(treatments[treatment_number]&amp;" | "&amp;treatments[treatment_name],treatments[experiment_ID]=A462)))</f>
        <v xml:space="preserve"> | </v>
      </c>
      <c r="C462" t="str">
        <v xml:space="preserve"> | </v>
      </c>
    </row>
    <row r="463" spans="2:3" x14ac:dyDescent="0.35">
      <c r="B463" t="str" cm="1">
        <f t="array" ref="B463:C463">TRANSPOSE(_xlfn._xlws.SORT(_xlfn._xlws.FILTER(treatments[treatment_number]&amp;" | "&amp;treatments[treatment_name],treatments[experiment_ID]=A463)))</f>
        <v xml:space="preserve"> | </v>
      </c>
      <c r="C463" t="str">
        <v xml:space="preserve"> | </v>
      </c>
    </row>
    <row r="464" spans="2:3" x14ac:dyDescent="0.35">
      <c r="B464" t="str" cm="1">
        <f t="array" ref="B464:C464">TRANSPOSE(_xlfn._xlws.SORT(_xlfn._xlws.FILTER(treatments[treatment_number]&amp;" | "&amp;treatments[treatment_name],treatments[experiment_ID]=A464)))</f>
        <v xml:space="preserve"> | </v>
      </c>
      <c r="C464" t="str">
        <v xml:space="preserve"> | </v>
      </c>
    </row>
    <row r="465" spans="2:3" x14ac:dyDescent="0.35">
      <c r="B465" t="str" cm="1">
        <f t="array" ref="B465:C465">TRANSPOSE(_xlfn._xlws.SORT(_xlfn._xlws.FILTER(treatments[treatment_number]&amp;" | "&amp;treatments[treatment_name],treatments[experiment_ID]=A465)))</f>
        <v xml:space="preserve"> | </v>
      </c>
      <c r="C465" t="str">
        <v xml:space="preserve"> | </v>
      </c>
    </row>
    <row r="466" spans="2:3" x14ac:dyDescent="0.35">
      <c r="B466" t="str" cm="1">
        <f t="array" ref="B466:C466">TRANSPOSE(_xlfn._xlws.SORT(_xlfn._xlws.FILTER(treatments[treatment_number]&amp;" | "&amp;treatments[treatment_name],treatments[experiment_ID]=A466)))</f>
        <v xml:space="preserve"> | </v>
      </c>
      <c r="C466" t="str">
        <v xml:space="preserve"> | </v>
      </c>
    </row>
    <row r="467" spans="2:3" x14ac:dyDescent="0.35">
      <c r="B467" t="str" cm="1">
        <f t="array" ref="B467:C467">TRANSPOSE(_xlfn._xlws.SORT(_xlfn._xlws.FILTER(treatments[treatment_number]&amp;" | "&amp;treatments[treatment_name],treatments[experiment_ID]=A467)))</f>
        <v xml:space="preserve"> | </v>
      </c>
      <c r="C467" t="str">
        <v xml:space="preserve"> | </v>
      </c>
    </row>
    <row r="468" spans="2:3" x14ac:dyDescent="0.35">
      <c r="B468" t="str" cm="1">
        <f t="array" ref="B468:C468">TRANSPOSE(_xlfn._xlws.SORT(_xlfn._xlws.FILTER(treatments[treatment_number]&amp;" | "&amp;treatments[treatment_name],treatments[experiment_ID]=A468)))</f>
        <v xml:space="preserve"> | </v>
      </c>
      <c r="C468" t="str">
        <v xml:space="preserve"> | </v>
      </c>
    </row>
    <row r="469" spans="2:3" x14ac:dyDescent="0.35">
      <c r="B469" t="str" cm="1">
        <f t="array" ref="B469:C469">TRANSPOSE(_xlfn._xlws.SORT(_xlfn._xlws.FILTER(treatments[treatment_number]&amp;" | "&amp;treatments[treatment_name],treatments[experiment_ID]=A469)))</f>
        <v xml:space="preserve"> | </v>
      </c>
      <c r="C469" t="str">
        <v xml:space="preserve"> | </v>
      </c>
    </row>
    <row r="470" spans="2:3" x14ac:dyDescent="0.35">
      <c r="B470" t="str" cm="1">
        <f t="array" ref="B470:C470">TRANSPOSE(_xlfn._xlws.SORT(_xlfn._xlws.FILTER(treatments[treatment_number]&amp;" | "&amp;treatments[treatment_name],treatments[experiment_ID]=A470)))</f>
        <v xml:space="preserve"> | </v>
      </c>
      <c r="C470" t="str">
        <v xml:space="preserve"> | </v>
      </c>
    </row>
    <row r="471" spans="2:3" x14ac:dyDescent="0.35">
      <c r="B471" t="str" cm="1">
        <f t="array" ref="B471:C471">TRANSPOSE(_xlfn._xlws.SORT(_xlfn._xlws.FILTER(treatments[treatment_number]&amp;" | "&amp;treatments[treatment_name],treatments[experiment_ID]=A471)))</f>
        <v xml:space="preserve"> | </v>
      </c>
      <c r="C471" t="str">
        <v xml:space="preserve"> | </v>
      </c>
    </row>
    <row r="472" spans="2:3" x14ac:dyDescent="0.35">
      <c r="B472" t="str" cm="1">
        <f t="array" ref="B472:C472">TRANSPOSE(_xlfn._xlws.SORT(_xlfn._xlws.FILTER(treatments[treatment_number]&amp;" | "&amp;treatments[treatment_name],treatments[experiment_ID]=A472)))</f>
        <v xml:space="preserve"> | </v>
      </c>
      <c r="C472" t="str">
        <v xml:space="preserve"> | </v>
      </c>
    </row>
    <row r="473" spans="2:3" x14ac:dyDescent="0.35">
      <c r="B473" t="str" cm="1">
        <f t="array" ref="B473:C473">TRANSPOSE(_xlfn._xlws.SORT(_xlfn._xlws.FILTER(treatments[treatment_number]&amp;" | "&amp;treatments[treatment_name],treatments[experiment_ID]=A473)))</f>
        <v xml:space="preserve"> | </v>
      </c>
      <c r="C473" t="str">
        <v xml:space="preserve"> | </v>
      </c>
    </row>
    <row r="474" spans="2:3" x14ac:dyDescent="0.35">
      <c r="B474" t="str" cm="1">
        <f t="array" ref="B474:C474">TRANSPOSE(_xlfn._xlws.SORT(_xlfn._xlws.FILTER(treatments[treatment_number]&amp;" | "&amp;treatments[treatment_name],treatments[experiment_ID]=A474)))</f>
        <v xml:space="preserve"> | </v>
      </c>
      <c r="C474" t="str">
        <v xml:space="preserve"> | </v>
      </c>
    </row>
    <row r="475" spans="2:3" x14ac:dyDescent="0.35">
      <c r="B475" t="str" cm="1">
        <f t="array" ref="B475:C475">TRANSPOSE(_xlfn._xlws.SORT(_xlfn._xlws.FILTER(treatments[treatment_number]&amp;" | "&amp;treatments[treatment_name],treatments[experiment_ID]=A475)))</f>
        <v xml:space="preserve"> | </v>
      </c>
      <c r="C475" t="str">
        <v xml:space="preserve"> | </v>
      </c>
    </row>
    <row r="476" spans="2:3" x14ac:dyDescent="0.35">
      <c r="B476" t="str" cm="1">
        <f t="array" ref="B476:C476">TRANSPOSE(_xlfn._xlws.SORT(_xlfn._xlws.FILTER(treatments[treatment_number]&amp;" | "&amp;treatments[treatment_name],treatments[experiment_ID]=A476)))</f>
        <v xml:space="preserve"> | </v>
      </c>
      <c r="C476" t="str">
        <v xml:space="preserve"> | </v>
      </c>
    </row>
    <row r="477" spans="2:3" x14ac:dyDescent="0.35">
      <c r="B477" t="str" cm="1">
        <f t="array" ref="B477:C477">TRANSPOSE(_xlfn._xlws.SORT(_xlfn._xlws.FILTER(treatments[treatment_number]&amp;" | "&amp;treatments[treatment_name],treatments[experiment_ID]=A477)))</f>
        <v xml:space="preserve"> | </v>
      </c>
      <c r="C477" t="str">
        <v xml:space="preserve"> | </v>
      </c>
    </row>
    <row r="478" spans="2:3" x14ac:dyDescent="0.35">
      <c r="B478" t="str" cm="1">
        <f t="array" ref="B478:C478">TRANSPOSE(_xlfn._xlws.SORT(_xlfn._xlws.FILTER(treatments[treatment_number]&amp;" | "&amp;treatments[treatment_name],treatments[experiment_ID]=A478)))</f>
        <v xml:space="preserve"> | </v>
      </c>
      <c r="C478" t="str">
        <v xml:space="preserve"> | </v>
      </c>
    </row>
    <row r="479" spans="2:3" x14ac:dyDescent="0.35">
      <c r="B479" t="str" cm="1">
        <f t="array" ref="B479:C479">TRANSPOSE(_xlfn._xlws.SORT(_xlfn._xlws.FILTER(treatments[treatment_number]&amp;" | "&amp;treatments[treatment_name],treatments[experiment_ID]=A479)))</f>
        <v xml:space="preserve"> | </v>
      </c>
      <c r="C479" t="str">
        <v xml:space="preserve"> | </v>
      </c>
    </row>
    <row r="480" spans="2:3" x14ac:dyDescent="0.35">
      <c r="B480" t="str" cm="1">
        <f t="array" ref="B480:C480">TRANSPOSE(_xlfn._xlws.SORT(_xlfn._xlws.FILTER(treatments[treatment_number]&amp;" | "&amp;treatments[treatment_name],treatments[experiment_ID]=A480)))</f>
        <v xml:space="preserve"> | </v>
      </c>
      <c r="C480" t="str">
        <v xml:space="preserve"> | </v>
      </c>
    </row>
    <row r="481" spans="2:3" x14ac:dyDescent="0.35">
      <c r="B481" t="str" cm="1">
        <f t="array" ref="B481:C481">TRANSPOSE(_xlfn._xlws.SORT(_xlfn._xlws.FILTER(treatments[treatment_number]&amp;" | "&amp;treatments[treatment_name],treatments[experiment_ID]=A481)))</f>
        <v xml:space="preserve"> | </v>
      </c>
      <c r="C481" t="str">
        <v xml:space="preserve"> | </v>
      </c>
    </row>
    <row r="482" spans="2:3" x14ac:dyDescent="0.35">
      <c r="B482" t="str" cm="1">
        <f t="array" ref="B482:C482">TRANSPOSE(_xlfn._xlws.SORT(_xlfn._xlws.FILTER(treatments[treatment_number]&amp;" | "&amp;treatments[treatment_name],treatments[experiment_ID]=A482)))</f>
        <v xml:space="preserve"> | </v>
      </c>
      <c r="C482" t="str">
        <v xml:space="preserve"> | </v>
      </c>
    </row>
    <row r="483" spans="2:3" x14ac:dyDescent="0.35">
      <c r="B483" t="str" cm="1">
        <f t="array" ref="B483:C483">TRANSPOSE(_xlfn._xlws.SORT(_xlfn._xlws.FILTER(treatments[treatment_number]&amp;" | "&amp;treatments[treatment_name],treatments[experiment_ID]=A483)))</f>
        <v xml:space="preserve"> | </v>
      </c>
      <c r="C483" t="str">
        <v xml:space="preserve"> | </v>
      </c>
    </row>
    <row r="484" spans="2:3" x14ac:dyDescent="0.35">
      <c r="B484" t="str" cm="1">
        <f t="array" ref="B484:C484">TRANSPOSE(_xlfn._xlws.SORT(_xlfn._xlws.FILTER(treatments[treatment_number]&amp;" | "&amp;treatments[treatment_name],treatments[experiment_ID]=A484)))</f>
        <v xml:space="preserve"> | </v>
      </c>
      <c r="C484" t="str">
        <v xml:space="preserve"> | </v>
      </c>
    </row>
    <row r="485" spans="2:3" x14ac:dyDescent="0.35">
      <c r="B485" t="str" cm="1">
        <f t="array" ref="B485:C485">TRANSPOSE(_xlfn._xlws.SORT(_xlfn._xlws.FILTER(treatments[treatment_number]&amp;" | "&amp;treatments[treatment_name],treatments[experiment_ID]=A485)))</f>
        <v xml:space="preserve"> | </v>
      </c>
      <c r="C485" t="str">
        <v xml:space="preserve"> | </v>
      </c>
    </row>
    <row r="486" spans="2:3" x14ac:dyDescent="0.35">
      <c r="B486" t="str" cm="1">
        <f t="array" ref="B486:C486">TRANSPOSE(_xlfn._xlws.SORT(_xlfn._xlws.FILTER(treatments[treatment_number]&amp;" | "&amp;treatments[treatment_name],treatments[experiment_ID]=A486)))</f>
        <v xml:space="preserve"> | </v>
      </c>
      <c r="C486" t="str">
        <v xml:space="preserve"> | </v>
      </c>
    </row>
    <row r="487" spans="2:3" x14ac:dyDescent="0.35">
      <c r="B487" t="str" cm="1">
        <f t="array" ref="B487:C487">TRANSPOSE(_xlfn._xlws.SORT(_xlfn._xlws.FILTER(treatments[treatment_number]&amp;" | "&amp;treatments[treatment_name],treatments[experiment_ID]=A487)))</f>
        <v xml:space="preserve"> | </v>
      </c>
      <c r="C487" t="str">
        <v xml:space="preserve"> | </v>
      </c>
    </row>
    <row r="488" spans="2:3" x14ac:dyDescent="0.35">
      <c r="B488" t="str" cm="1">
        <f t="array" ref="B488:C488">TRANSPOSE(_xlfn._xlws.SORT(_xlfn._xlws.FILTER(treatments[treatment_number]&amp;" | "&amp;treatments[treatment_name],treatments[experiment_ID]=A488)))</f>
        <v xml:space="preserve"> | </v>
      </c>
      <c r="C488" t="str">
        <v xml:space="preserve"> | </v>
      </c>
    </row>
    <row r="489" spans="2:3" x14ac:dyDescent="0.35">
      <c r="B489" t="str" cm="1">
        <f t="array" ref="B489:C489">TRANSPOSE(_xlfn._xlws.SORT(_xlfn._xlws.FILTER(treatments[treatment_number]&amp;" | "&amp;treatments[treatment_name],treatments[experiment_ID]=A489)))</f>
        <v xml:space="preserve"> | </v>
      </c>
      <c r="C489" t="str">
        <v xml:space="preserve"> | </v>
      </c>
    </row>
    <row r="490" spans="2:3" x14ac:dyDescent="0.35">
      <c r="B490" t="str" cm="1">
        <f t="array" ref="B490:C490">TRANSPOSE(_xlfn._xlws.SORT(_xlfn._xlws.FILTER(treatments[treatment_number]&amp;" | "&amp;treatments[treatment_name],treatments[experiment_ID]=A490)))</f>
        <v xml:space="preserve"> | </v>
      </c>
      <c r="C490" t="str">
        <v xml:space="preserve"> | </v>
      </c>
    </row>
    <row r="491" spans="2:3" x14ac:dyDescent="0.35">
      <c r="B491" t="str" cm="1">
        <f t="array" ref="B491:C491">TRANSPOSE(_xlfn._xlws.SORT(_xlfn._xlws.FILTER(treatments[treatment_number]&amp;" | "&amp;treatments[treatment_name],treatments[experiment_ID]=A491)))</f>
        <v xml:space="preserve"> | </v>
      </c>
      <c r="C491" t="str">
        <v xml:space="preserve"> | </v>
      </c>
    </row>
    <row r="492" spans="2:3" x14ac:dyDescent="0.35">
      <c r="B492" t="str" cm="1">
        <f t="array" ref="B492:C492">TRANSPOSE(_xlfn._xlws.SORT(_xlfn._xlws.FILTER(treatments[treatment_number]&amp;" | "&amp;treatments[treatment_name],treatments[experiment_ID]=A492)))</f>
        <v xml:space="preserve"> | </v>
      </c>
      <c r="C492" t="str">
        <v xml:space="preserve"> | </v>
      </c>
    </row>
    <row r="493" spans="2:3" x14ac:dyDescent="0.35">
      <c r="B493" t="str" cm="1">
        <f t="array" ref="B493:C493">TRANSPOSE(_xlfn._xlws.SORT(_xlfn._xlws.FILTER(treatments[treatment_number]&amp;" | "&amp;treatments[treatment_name],treatments[experiment_ID]=A493)))</f>
        <v xml:space="preserve"> | </v>
      </c>
      <c r="C493" t="str">
        <v xml:space="preserve"> | </v>
      </c>
    </row>
    <row r="494" spans="2:3" x14ac:dyDescent="0.35">
      <c r="B494" t="str" cm="1">
        <f t="array" ref="B494:C494">TRANSPOSE(_xlfn._xlws.SORT(_xlfn._xlws.FILTER(treatments[treatment_number]&amp;" | "&amp;treatments[treatment_name],treatments[experiment_ID]=A494)))</f>
        <v xml:space="preserve"> | </v>
      </c>
      <c r="C494" t="str">
        <v xml:space="preserve"> | </v>
      </c>
    </row>
    <row r="495" spans="2:3" x14ac:dyDescent="0.35">
      <c r="B495" t="str" cm="1">
        <f t="array" ref="B495:C495">TRANSPOSE(_xlfn._xlws.SORT(_xlfn._xlws.FILTER(treatments[treatment_number]&amp;" | "&amp;treatments[treatment_name],treatments[experiment_ID]=A495)))</f>
        <v xml:space="preserve"> | </v>
      </c>
      <c r="C495" t="str">
        <v xml:space="preserve"> | </v>
      </c>
    </row>
    <row r="496" spans="2:3" x14ac:dyDescent="0.35">
      <c r="B496" t="str" cm="1">
        <f t="array" ref="B496:C496">TRANSPOSE(_xlfn._xlws.SORT(_xlfn._xlws.FILTER(treatments[treatment_number]&amp;" | "&amp;treatments[treatment_name],treatments[experiment_ID]=A496)))</f>
        <v xml:space="preserve"> | </v>
      </c>
      <c r="C496" t="str">
        <v xml:space="preserve"> | </v>
      </c>
    </row>
    <row r="497" spans="2:3" x14ac:dyDescent="0.35">
      <c r="B497" t="str" cm="1">
        <f t="array" ref="B497:C497">TRANSPOSE(_xlfn._xlws.SORT(_xlfn._xlws.FILTER(treatments[treatment_number]&amp;" | "&amp;treatments[treatment_name],treatments[experiment_ID]=A497)))</f>
        <v xml:space="preserve"> | </v>
      </c>
      <c r="C497" t="str">
        <v xml:space="preserve"> | </v>
      </c>
    </row>
    <row r="498" spans="2:3" x14ac:dyDescent="0.35">
      <c r="B498" t="str" cm="1">
        <f t="array" ref="B498:C498">TRANSPOSE(_xlfn._xlws.SORT(_xlfn._xlws.FILTER(treatments[treatment_number]&amp;" | "&amp;treatments[treatment_name],treatments[experiment_ID]=A498)))</f>
        <v xml:space="preserve"> | </v>
      </c>
      <c r="C498" t="str">
        <v xml:space="preserve"> | </v>
      </c>
    </row>
    <row r="499" spans="2:3" x14ac:dyDescent="0.35">
      <c r="B499" t="str" cm="1">
        <f t="array" ref="B499:C499">TRANSPOSE(_xlfn._xlws.SORT(_xlfn._xlws.FILTER(treatments[treatment_number]&amp;" | "&amp;treatments[treatment_name],treatments[experiment_ID]=A499)))</f>
        <v xml:space="preserve"> | </v>
      </c>
      <c r="C499" t="str">
        <v xml:space="preserve"> | </v>
      </c>
    </row>
    <row r="500" spans="2:3" s="108" customFormat="1" x14ac:dyDescent="0.35">
      <c r="B500" s="108" t="str" cm="1">
        <f t="array" ref="B500:C500">TRANSPOSE(_xlfn._xlws.SORT(_xlfn._xlws.FILTER(treatments[treatment_number]&amp;" | "&amp;treatments[treatment_name],treatments[experiment_ID]=A500)))</f>
        <v xml:space="preserve"> | </v>
      </c>
      <c r="C500" s="108" t="str">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4" t="s">
        <v>7750</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7660</v>
      </c>
      <c r="AN2" s="6" t="s">
        <v>8702</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3" t="s">
        <v>7751</v>
      </c>
      <c r="CA2" s="6" t="s">
        <v>7752</v>
      </c>
      <c r="CB2" s="6" t="s">
        <v>7753</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7746</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7661</v>
      </c>
      <c r="AN3" t="s">
        <v>7662</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8719</v>
      </c>
      <c r="BW3" t="s">
        <v>3002</v>
      </c>
      <c r="BX3" t="s">
        <v>3537</v>
      </c>
      <c r="BY3" t="s">
        <v>3541</v>
      </c>
      <c r="BZ3" s="152" t="s">
        <v>7754</v>
      </c>
      <c r="CA3" t="s">
        <v>7755</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7747</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7664</v>
      </c>
      <c r="AN4" t="s">
        <v>7665</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8722</v>
      </c>
      <c r="BW4" t="s">
        <v>3013</v>
      </c>
      <c r="BX4" t="s">
        <v>3538</v>
      </c>
      <c r="BY4" t="s">
        <v>605</v>
      </c>
      <c r="BZ4" s="152" t="s">
        <v>7756</v>
      </c>
      <c r="CA4" t="s">
        <v>7757</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7748</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7666</v>
      </c>
      <c r="AN5" t="s">
        <v>7667</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8720</v>
      </c>
      <c r="BW5" t="s">
        <v>7557</v>
      </c>
      <c r="BX5" t="s">
        <v>3539</v>
      </c>
      <c r="BY5" t="s">
        <v>3543</v>
      </c>
      <c r="BZ5" s="152" t="s">
        <v>7758</v>
      </c>
      <c r="CA5" t="s">
        <v>7766</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7749</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7668</v>
      </c>
      <c r="AN6" t="s">
        <v>7663</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8723</v>
      </c>
      <c r="BW6" t="s">
        <v>7557</v>
      </c>
      <c r="BX6" t="s">
        <v>3540</v>
      </c>
      <c r="BY6" t="s">
        <v>48</v>
      </c>
      <c r="BZ6" s="152" t="s">
        <v>7759</v>
      </c>
      <c r="CA6" t="s">
        <v>7767</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7671</v>
      </c>
      <c r="AN7" t="s">
        <v>7669</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8724</v>
      </c>
      <c r="BW7" t="s">
        <v>7557</v>
      </c>
      <c r="BZ7" s="152" t="s">
        <v>7760</v>
      </c>
      <c r="CA7" t="s">
        <v>7768</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7672</v>
      </c>
      <c r="AN8" t="s">
        <v>7670</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8725</v>
      </c>
      <c r="BW8" t="s">
        <v>165</v>
      </c>
      <c r="BZ8" s="152" t="s">
        <v>7761</v>
      </c>
      <c r="CA8" t="s">
        <v>7769</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8726</v>
      </c>
      <c r="BW9" t="s">
        <v>7558</v>
      </c>
      <c r="BZ9" s="152" t="s">
        <v>7762</v>
      </c>
      <c r="CA9" t="s">
        <v>7770</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8721</v>
      </c>
      <c r="BW10" t="s">
        <v>250</v>
      </c>
      <c r="BZ10" s="152" t="s">
        <v>7763</v>
      </c>
      <c r="CA10" t="s">
        <v>7771</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7764</v>
      </c>
      <c r="CA11" t="s">
        <v>7772</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7765</v>
      </c>
      <c r="CA12" t="s">
        <v>7773</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30"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7"/>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7564</v>
      </c>
    </row>
    <row r="3" spans="1:4" x14ac:dyDescent="0.35">
      <c r="A3" t="str" cm="1">
        <f t="array" ref="A3:A20">_xlfn._xlws.SORT(_xlfn.UNIQUE(_xlfn._xlws.FILTER(expMetadata[experiment_ID], expMetadata[experiment_ID] &lt;&gt; "")))</f>
        <v>Basso_2010_method</v>
      </c>
      <c r="B3" t="str" cm="1">
        <f t="array" ref="B3:B29">IFERROR(_xlfn._xlws.SORT(_xlfn.UNIQUE(_xlfn._xlws.FILTER(soilMetadata[soil_profile_ID], soilMetadata[soil_profile_ID] &lt;&gt; ""))), "")</f>
        <v>Basso_2010_method_soil</v>
      </c>
      <c r="C3" t="str" cm="1">
        <f t="array" ref="C3">IFERROR(_xlfn._xlws.SORT(_xlfn.UNIQUE(_xlfn._xlws.FILTER(#REF!,#REF! &lt;&gt; ""))), "")</f>
        <v/>
      </c>
      <c r="D3" t="str" cm="1">
        <f t="array" ref="D3:D47">_xlfn._xlws.FILTER(_xlfn.VSTACK(ddl_experiments, ddl_soilProfiles, ddl_weatherStations), _xlfn.VSTACK(ddl_experiments, ddl_soilProfiles, ddl_weatherStations) &lt;&gt; "")</f>
        <v>Basso_2010_method</v>
      </c>
    </row>
    <row r="4" spans="1:4" x14ac:dyDescent="0.35">
      <c r="A4" t="str">
        <v>Boulch_2021_method</v>
      </c>
      <c r="B4" t="str">
        <v>Boulch_2021_method_soil_beauvais</v>
      </c>
      <c r="D4" t="str">
        <v>Boulch_2021_method</v>
      </c>
    </row>
    <row r="5" spans="1:4" x14ac:dyDescent="0.35">
      <c r="A5" t="str">
        <v>Bustos-Korts_2013_method</v>
      </c>
      <c r="B5" t="str">
        <v>Boulch_2021_method_soil_catillon</v>
      </c>
      <c r="D5" t="str">
        <v>Bustos-Korts_2013_method</v>
      </c>
    </row>
    <row r="6" spans="1:4" x14ac:dyDescent="0.35">
      <c r="A6" t="str">
        <v>FACE1501</v>
      </c>
      <c r="B6" t="str">
        <v>Bustos-Korts_2013_method_soil</v>
      </c>
      <c r="D6" t="str">
        <v>FACE1501</v>
      </c>
    </row>
    <row r="7" spans="1:4" x14ac:dyDescent="0.35">
      <c r="A7" t="str">
        <v>Fernando_2013_method</v>
      </c>
      <c r="B7" t="str">
        <v>Fernando_2013_method_soil</v>
      </c>
      <c r="D7" t="str">
        <v>Fernando_2013_method</v>
      </c>
    </row>
    <row r="8" spans="1:4" x14ac:dyDescent="0.35">
      <c r="A8" t="str">
        <v>Hunsaker_1996_method</v>
      </c>
      <c r="B8" t="str">
        <v>Hunsaker_1996_method_soil</v>
      </c>
      <c r="D8" t="str">
        <v>Hunsaker_1996_method</v>
      </c>
    </row>
    <row r="9" spans="1:4" x14ac:dyDescent="0.35">
      <c r="A9" t="str">
        <v>HWTD2401</v>
      </c>
      <c r="B9" t="str">
        <v>Iqba_2014_method_soil</v>
      </c>
      <c r="D9" t="str">
        <v>HWTD2401</v>
      </c>
    </row>
    <row r="10" spans="1:4" x14ac:dyDescent="0.35">
      <c r="A10" t="str">
        <v>Iqba_2014_method</v>
      </c>
      <c r="B10" t="str">
        <v>Ladha_2003_method_soil</v>
      </c>
      <c r="D10" t="str">
        <v>Iqba_2014_method</v>
      </c>
    </row>
    <row r="11" spans="1:4" x14ac:dyDescent="0.35">
      <c r="A11" t="str">
        <v>Ladha_2003_method</v>
      </c>
      <c r="B11" t="str">
        <v>LELY0001</v>
      </c>
      <c r="D11" t="str">
        <v>Ladha_2003_method</v>
      </c>
    </row>
    <row r="12" spans="1:4" x14ac:dyDescent="0.35">
      <c r="A12" t="str">
        <v>Li_2014_method</v>
      </c>
      <c r="B12" t="str">
        <v>Li_2014_method_soil</v>
      </c>
      <c r="D12" t="str">
        <v>Li_2014_method</v>
      </c>
    </row>
    <row r="13" spans="1:4" x14ac:dyDescent="0.35">
      <c r="A13" t="str">
        <v>NAWW8801</v>
      </c>
      <c r="B13" t="str">
        <v>NAWW_Lethbridge</v>
      </c>
      <c r="D13" t="str">
        <v>NAWW8801</v>
      </c>
    </row>
    <row r="14" spans="1:4" x14ac:dyDescent="0.35">
      <c r="A14" t="str">
        <v>Oelofse_2015_method</v>
      </c>
      <c r="B14" t="str">
        <v>NAWW_Lubbock</v>
      </c>
      <c r="D14" t="str">
        <v>Oelofse_2015_method</v>
      </c>
    </row>
    <row r="15" spans="1:4" x14ac:dyDescent="0.35">
      <c r="A15" t="str">
        <v>Shoukat_2024_method</v>
      </c>
      <c r="B15" t="str">
        <v>NAWW_Mandan</v>
      </c>
      <c r="D15" t="str">
        <v>Shoukat_2024_method</v>
      </c>
    </row>
    <row r="16" spans="1:4" x14ac:dyDescent="0.35">
      <c r="A16" t="str">
        <v>Ventrella_2016_method</v>
      </c>
      <c r="B16" t="str">
        <v>NAWW_Manhattan</v>
      </c>
      <c r="D16" t="str">
        <v>Ventrella_2016_method</v>
      </c>
    </row>
    <row r="17" spans="1:4" x14ac:dyDescent="0.35">
      <c r="A17" t="str">
        <v>WPWA9401</v>
      </c>
      <c r="B17" t="str">
        <v>NAWW_Tryon</v>
      </c>
      <c r="D17" t="str">
        <v>WPWA9401</v>
      </c>
    </row>
    <row r="18" spans="1:4" x14ac:dyDescent="0.35">
      <c r="A18" t="str">
        <v>WPWA9501</v>
      </c>
      <c r="B18" t="str">
        <v>Oelofse_2015_method_soil_JB1</v>
      </c>
      <c r="D18" t="str">
        <v>WPWA9501</v>
      </c>
    </row>
    <row r="19" spans="1:4" x14ac:dyDescent="0.35">
      <c r="A19" t="str">
        <v>WULL7701</v>
      </c>
      <c r="B19" t="str">
        <v>Oelofse_2015_method_soil_JB2</v>
      </c>
      <c r="D19" t="str">
        <v>WULL7701</v>
      </c>
    </row>
    <row r="20" spans="1:4" x14ac:dyDescent="0.35">
      <c r="A20" t="str">
        <v>WULL7702</v>
      </c>
      <c r="B20" t="str">
        <v>Oelofse_2015_method_soil_JB3</v>
      </c>
      <c r="D20" t="str">
        <v>WULL7702</v>
      </c>
    </row>
    <row r="21" spans="1:4" x14ac:dyDescent="0.35">
      <c r="B21" t="str">
        <v>Oelofse_2015_method_soil_JB4</v>
      </c>
      <c r="D21" t="str">
        <v>Basso_2010_method_soil</v>
      </c>
    </row>
    <row r="22" spans="1:4" x14ac:dyDescent="0.35">
      <c r="B22" t="str">
        <v>Oelofse_2015_method_soil_JB5</v>
      </c>
      <c r="D22" t="str">
        <v>Boulch_2021_method_soil_beauvais</v>
      </c>
    </row>
    <row r="23" spans="1:4" x14ac:dyDescent="0.35">
      <c r="B23" t="str">
        <v>Oelofse_2015_method_soil_JB6</v>
      </c>
      <c r="D23" t="str">
        <v>Boulch_2021_method_soil_catillon</v>
      </c>
    </row>
    <row r="24" spans="1:4" x14ac:dyDescent="0.35">
      <c r="B24" t="str">
        <v>Oelofse_2015_method_soil_JB7</v>
      </c>
      <c r="D24" t="str">
        <v>Bustos-Korts_2013_method_soil</v>
      </c>
    </row>
    <row r="25" spans="1:4" x14ac:dyDescent="0.35">
      <c r="B25" t="str">
        <v>Oelofse_2015_method_soil_JB8</v>
      </c>
      <c r="D25" t="str">
        <v>Fernando_2013_method_soil</v>
      </c>
    </row>
    <row r="26" spans="1:4" x14ac:dyDescent="0.35">
      <c r="B26" t="str">
        <v>Shoukat_2024_method_soil</v>
      </c>
      <c r="D26" t="str">
        <v>Hunsaker_1996_method_soil</v>
      </c>
    </row>
    <row r="27" spans="1:4" x14ac:dyDescent="0.35">
      <c r="B27" t="str">
        <v>SPFACE1501</v>
      </c>
      <c r="D27" t="str">
        <v>Iqba_2014_method_soil</v>
      </c>
    </row>
    <row r="28" spans="1:4" x14ac:dyDescent="0.35">
      <c r="B28" t="str">
        <v>Uc5 22</v>
      </c>
      <c r="D28" t="str">
        <v>Ladha_2003_method_soil</v>
      </c>
    </row>
    <row r="29" spans="1:4" x14ac:dyDescent="0.35">
      <c r="B29" t="str">
        <v>Ventrella_2016_method_soil</v>
      </c>
      <c r="D29" t="str">
        <v>LELY0001</v>
      </c>
    </row>
    <row r="30" spans="1:4" x14ac:dyDescent="0.35">
      <c r="D30" t="str">
        <v>Li_2014_method_soil</v>
      </c>
    </row>
    <row r="31" spans="1:4" x14ac:dyDescent="0.35">
      <c r="D31" t="str">
        <v>NAWW_Lethbridge</v>
      </c>
    </row>
    <row r="32" spans="1:4" x14ac:dyDescent="0.35">
      <c r="D32" t="str">
        <v>NAWW_Lubbock</v>
      </c>
    </row>
    <row r="33" spans="4:4" x14ac:dyDescent="0.35">
      <c r="D33" t="str">
        <v>NAWW_Mandan</v>
      </c>
    </row>
    <row r="34" spans="4:4" x14ac:dyDescent="0.35">
      <c r="D34" t="str">
        <v>NAWW_Manhattan</v>
      </c>
    </row>
    <row r="35" spans="4:4" x14ac:dyDescent="0.35">
      <c r="D35" t="str">
        <v>NAWW_Tryon</v>
      </c>
    </row>
    <row r="36" spans="4:4" x14ac:dyDescent="0.35">
      <c r="D36" t="str">
        <v>Oelofse_2015_method_soil_JB1</v>
      </c>
    </row>
    <row r="37" spans="4:4" x14ac:dyDescent="0.35">
      <c r="D37" t="str">
        <v>Oelofse_2015_method_soil_JB2</v>
      </c>
    </row>
    <row r="38" spans="4:4" x14ac:dyDescent="0.35">
      <c r="D38" t="str">
        <v>Oelofse_2015_method_soil_JB3</v>
      </c>
    </row>
    <row r="39" spans="4:4" x14ac:dyDescent="0.35">
      <c r="D39" t="str">
        <v>Oelofse_2015_method_soil_JB4</v>
      </c>
    </row>
    <row r="40" spans="4:4" x14ac:dyDescent="0.35">
      <c r="D40" t="str">
        <v>Oelofse_2015_method_soil_JB5</v>
      </c>
    </row>
    <row r="41" spans="4:4" x14ac:dyDescent="0.35">
      <c r="D41" t="str">
        <v>Oelofse_2015_method_soil_JB6</v>
      </c>
    </row>
    <row r="42" spans="4:4" x14ac:dyDescent="0.35">
      <c r="D42" t="str">
        <v>Oelofse_2015_method_soil_JB7</v>
      </c>
    </row>
    <row r="43" spans="4:4" x14ac:dyDescent="0.35">
      <c r="D43" t="str">
        <v>Oelofse_2015_method_soil_JB8</v>
      </c>
    </row>
    <row r="44" spans="4:4" x14ac:dyDescent="0.35">
      <c r="D44" t="str">
        <v>Shoukat_2024_method_soil</v>
      </c>
    </row>
    <row r="45" spans="4:4" x14ac:dyDescent="0.35">
      <c r="D45" t="str">
        <v>SPFACE1501</v>
      </c>
    </row>
    <row r="46" spans="4:4" x14ac:dyDescent="0.35">
      <c r="D46" t="str">
        <v>Uc5 22</v>
      </c>
    </row>
    <row r="47" spans="4:4" x14ac:dyDescent="0.35">
      <c r="D47" t="str">
        <v>Ventrella_2016_method_soil</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4"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6865</v>
      </c>
      <c r="C2" s="44"/>
      <c r="D2" s="45"/>
      <c r="E2" s="46"/>
      <c r="F2" s="47"/>
      <c r="G2" s="47"/>
      <c r="H2" s="47"/>
      <c r="I2" s="48"/>
      <c r="J2" s="47"/>
      <c r="K2" s="49" t="s">
        <v>90</v>
      </c>
    </row>
    <row r="3" spans="1:11" ht="11.15" customHeight="1" x14ac:dyDescent="0.35"/>
    <row r="4" spans="1:11" ht="25.5" customHeight="1" x14ac:dyDescent="0.5">
      <c r="B4" s="190" t="s">
        <v>45</v>
      </c>
      <c r="C4" s="190"/>
      <c r="D4" s="190"/>
      <c r="E4" s="190"/>
      <c r="H4" s="190" t="s">
        <v>2044</v>
      </c>
      <c r="I4" s="190"/>
      <c r="J4" s="190"/>
      <c r="K4" s="190"/>
    </row>
    <row r="5" spans="1:11" ht="11.15" customHeight="1" x14ac:dyDescent="0.35"/>
    <row r="6" spans="1:11" ht="18" customHeight="1" x14ac:dyDescent="0.35">
      <c r="B6" s="191" t="s">
        <v>6874</v>
      </c>
      <c r="C6" s="191"/>
      <c r="D6" s="20"/>
      <c r="E6" s="28"/>
      <c r="H6" s="107" t="s">
        <v>6866</v>
      </c>
      <c r="I6" s="107"/>
      <c r="J6" s="38"/>
      <c r="K6" s="42"/>
    </row>
    <row r="7" spans="1:11" ht="18" customHeight="1" x14ac:dyDescent="0.35">
      <c r="A7" s="33"/>
      <c r="B7" s="34" t="s">
        <v>2589</v>
      </c>
      <c r="C7" s="40" t="s">
        <v>7689</v>
      </c>
      <c r="D7" s="35" t="s">
        <v>43</v>
      </c>
      <c r="E7" s="36" t="s">
        <v>2120</v>
      </c>
      <c r="F7" s="33"/>
      <c r="G7" s="33"/>
      <c r="H7" s="34" t="s">
        <v>2589</v>
      </c>
      <c r="I7" s="40" t="s">
        <v>6868</v>
      </c>
      <c r="J7" s="35" t="s">
        <v>86</v>
      </c>
      <c r="K7" s="37" t="s">
        <v>2119</v>
      </c>
    </row>
    <row r="8" spans="1:11" ht="18" customHeight="1" x14ac:dyDescent="0.35">
      <c r="A8" s="33"/>
      <c r="B8" s="34" t="s">
        <v>2589</v>
      </c>
      <c r="C8" s="40" t="s">
        <v>7691</v>
      </c>
      <c r="D8" s="35" t="s">
        <v>67</v>
      </c>
      <c r="E8" s="37" t="s">
        <v>2119</v>
      </c>
      <c r="F8" s="33"/>
      <c r="G8" s="33"/>
      <c r="H8" s="34" t="s">
        <v>2589</v>
      </c>
      <c r="I8" s="40" t="s">
        <v>6869</v>
      </c>
      <c r="J8" s="35" t="s">
        <v>84</v>
      </c>
      <c r="K8" s="37" t="s">
        <v>2119</v>
      </c>
    </row>
    <row r="9" spans="1:11" ht="18" customHeight="1" x14ac:dyDescent="0.35">
      <c r="A9" s="33"/>
      <c r="B9" s="34" t="s">
        <v>2589</v>
      </c>
      <c r="C9" s="40" t="s">
        <v>7690</v>
      </c>
      <c r="D9" s="35" t="s">
        <v>7693</v>
      </c>
      <c r="E9" s="37" t="s">
        <v>2119</v>
      </c>
      <c r="F9" s="33"/>
      <c r="G9" s="33"/>
      <c r="H9" s="34" t="s">
        <v>2589</v>
      </c>
      <c r="I9" s="40" t="s">
        <v>6870</v>
      </c>
      <c r="J9" s="35" t="s">
        <v>4242</v>
      </c>
      <c r="K9" s="37" t="s">
        <v>2119</v>
      </c>
    </row>
    <row r="10" spans="1:11" ht="18" customHeight="1" x14ac:dyDescent="0.35">
      <c r="A10" s="33"/>
      <c r="B10" s="34" t="s">
        <v>2589</v>
      </c>
      <c r="C10" s="40" t="s">
        <v>6619</v>
      </c>
      <c r="D10" s="35" t="s">
        <v>49</v>
      </c>
      <c r="E10" s="37" t="s">
        <v>2119</v>
      </c>
      <c r="F10" s="33"/>
      <c r="G10" s="33"/>
      <c r="H10" s="34" t="s">
        <v>2589</v>
      </c>
      <c r="I10" s="40" t="s">
        <v>6867</v>
      </c>
      <c r="J10" s="35" t="s">
        <v>4292</v>
      </c>
      <c r="K10" s="37" t="s">
        <v>2119</v>
      </c>
    </row>
    <row r="11" spans="1:11" ht="18" customHeight="1" x14ac:dyDescent="0.35">
      <c r="A11" s="33"/>
      <c r="B11" s="34" t="s">
        <v>2589</v>
      </c>
      <c r="C11" s="40" t="s">
        <v>6620</v>
      </c>
      <c r="D11" s="35" t="s">
        <v>51</v>
      </c>
      <c r="E11" s="37" t="s">
        <v>2119</v>
      </c>
      <c r="F11" s="33"/>
      <c r="G11" s="33"/>
      <c r="H11" s="34" t="s">
        <v>2589</v>
      </c>
      <c r="I11" s="40" t="s">
        <v>6871</v>
      </c>
      <c r="J11" s="35" t="s">
        <v>4284</v>
      </c>
      <c r="K11" s="37" t="s">
        <v>2119</v>
      </c>
    </row>
    <row r="12" spans="1:11" ht="18" customHeight="1" x14ac:dyDescent="0.35">
      <c r="A12" s="33"/>
      <c r="B12" s="34" t="s">
        <v>2589</v>
      </c>
      <c r="C12" s="40" t="s">
        <v>6621</v>
      </c>
      <c r="D12" s="35" t="s">
        <v>52</v>
      </c>
      <c r="E12" s="37" t="s">
        <v>2119</v>
      </c>
      <c r="H12" s="34" t="s">
        <v>2589</v>
      </c>
      <c r="I12" s="40" t="s">
        <v>6872</v>
      </c>
      <c r="J12" s="35" t="s">
        <v>4269</v>
      </c>
      <c r="K12" s="37" t="s">
        <v>2119</v>
      </c>
    </row>
    <row r="13" spans="1:11" ht="18" customHeight="1" x14ac:dyDescent="0.35">
      <c r="A13" s="33"/>
      <c r="F13" s="33"/>
      <c r="G13" s="33"/>
    </row>
    <row r="14" spans="1:11" ht="18" customHeight="1" x14ac:dyDescent="0.35">
      <c r="A14" s="33"/>
      <c r="B14" s="107" t="s">
        <v>6867</v>
      </c>
      <c r="C14" s="107"/>
      <c r="D14" s="38"/>
      <c r="E14" s="39"/>
      <c r="F14" s="33"/>
      <c r="G14" s="33"/>
      <c r="H14" s="107" t="s">
        <v>6873</v>
      </c>
      <c r="I14" s="107"/>
      <c r="J14" s="38"/>
      <c r="K14" s="42"/>
    </row>
    <row r="15" spans="1:11" ht="18" customHeight="1" x14ac:dyDescent="0.35">
      <c r="A15" s="33"/>
      <c r="B15" s="32" t="s">
        <v>2589</v>
      </c>
      <c r="C15" s="40" t="s">
        <v>6622</v>
      </c>
      <c r="D15" s="35" t="s">
        <v>7692</v>
      </c>
      <c r="E15" s="37" t="s">
        <v>2119</v>
      </c>
      <c r="F15" s="33"/>
      <c r="G15" s="33"/>
      <c r="H15" s="34" t="s">
        <v>2589</v>
      </c>
      <c r="I15" s="40" t="s">
        <v>6877</v>
      </c>
      <c r="J15" s="35" t="s">
        <v>4299</v>
      </c>
      <c r="K15" s="37" t="s">
        <v>2119</v>
      </c>
    </row>
    <row r="16" spans="1:11" ht="18" customHeight="1" x14ac:dyDescent="0.35">
      <c r="A16" s="33"/>
      <c r="B16" s="32" t="s">
        <v>2589</v>
      </c>
      <c r="C16" s="40" t="s">
        <v>6889</v>
      </c>
      <c r="D16" s="35" t="s">
        <v>77</v>
      </c>
      <c r="E16" s="37" t="s">
        <v>2119</v>
      </c>
      <c r="F16" s="33"/>
      <c r="G16" s="33"/>
      <c r="H16" s="34" t="s">
        <v>2589</v>
      </c>
      <c r="I16" s="40" t="s">
        <v>6870</v>
      </c>
      <c r="J16" s="35" t="s">
        <v>4419</v>
      </c>
      <c r="K16" s="37" t="s">
        <v>2119</v>
      </c>
    </row>
    <row r="17" spans="1:11" ht="18" customHeight="1" x14ac:dyDescent="0.35">
      <c r="A17" s="33"/>
      <c r="B17" s="34" t="s">
        <v>2589</v>
      </c>
      <c r="C17" s="40" t="s">
        <v>1667</v>
      </c>
      <c r="D17" s="35" t="s">
        <v>56</v>
      </c>
      <c r="E17" s="36" t="s">
        <v>2120</v>
      </c>
      <c r="H17" s="34" t="s">
        <v>2589</v>
      </c>
      <c r="I17" s="40" t="s">
        <v>6878</v>
      </c>
      <c r="J17" s="35" t="s">
        <v>4680</v>
      </c>
      <c r="K17" s="37" t="s">
        <v>2119</v>
      </c>
    </row>
    <row r="18" spans="1:11" ht="18" customHeight="1" x14ac:dyDescent="0.35">
      <c r="A18" s="33"/>
      <c r="B18" s="34" t="s">
        <v>2589</v>
      </c>
      <c r="C18" s="40" t="s">
        <v>1672</v>
      </c>
      <c r="D18" s="35" t="s">
        <v>2121</v>
      </c>
      <c r="E18" s="37" t="s">
        <v>2119</v>
      </c>
      <c r="H18" s="34" t="s">
        <v>2589</v>
      </c>
      <c r="I18" s="40" t="s">
        <v>6879</v>
      </c>
      <c r="J18" s="35" t="s">
        <v>4708</v>
      </c>
      <c r="K18" s="37" t="s">
        <v>2119</v>
      </c>
    </row>
    <row r="19" spans="1:11" ht="17.5" x14ac:dyDescent="0.35">
      <c r="B19" s="34" t="s">
        <v>2589</v>
      </c>
      <c r="C19" s="41" t="s">
        <v>7544</v>
      </c>
      <c r="D19" s="35" t="s">
        <v>7561</v>
      </c>
      <c r="E19" s="37" t="s">
        <v>2119</v>
      </c>
      <c r="H19" s="34" t="s">
        <v>2589</v>
      </c>
      <c r="I19" s="40" t="s">
        <v>6867</v>
      </c>
      <c r="J19" s="35" t="s">
        <v>4665</v>
      </c>
      <c r="K19" s="37" t="s">
        <v>2119</v>
      </c>
    </row>
    <row r="20" spans="1:11" ht="17.5" x14ac:dyDescent="0.35">
      <c r="B20" s="34" t="s">
        <v>2589</v>
      </c>
      <c r="C20" s="40" t="s">
        <v>7546</v>
      </c>
      <c r="D20" s="35" t="s">
        <v>7562</v>
      </c>
      <c r="E20" s="37" t="s">
        <v>2119</v>
      </c>
      <c r="H20" s="34" t="s">
        <v>2589</v>
      </c>
      <c r="I20" s="40" t="s">
        <v>6871</v>
      </c>
      <c r="J20" s="35" t="s">
        <v>4536</v>
      </c>
      <c r="K20" s="37" t="s">
        <v>2119</v>
      </c>
    </row>
    <row r="21" spans="1:11" ht="17.5" x14ac:dyDescent="0.35">
      <c r="H21" s="34" t="s">
        <v>2589</v>
      </c>
      <c r="I21" s="40" t="s">
        <v>6872</v>
      </c>
      <c r="J21" s="35" t="s">
        <v>4504</v>
      </c>
      <c r="K21" s="37" t="s">
        <v>2119</v>
      </c>
    </row>
    <row r="22" spans="1:11" ht="17.5" x14ac:dyDescent="0.35">
      <c r="B22" s="107" t="s">
        <v>6876</v>
      </c>
      <c r="C22" s="107"/>
      <c r="D22" s="20"/>
      <c r="E22" s="26"/>
      <c r="H22" s="34" t="s">
        <v>2589</v>
      </c>
      <c r="I22" s="40" t="s">
        <v>6880</v>
      </c>
      <c r="J22" s="35" t="s">
        <v>4691</v>
      </c>
      <c r="K22" s="37" t="s">
        <v>2119</v>
      </c>
    </row>
    <row r="23" spans="1:11" ht="17.5" x14ac:dyDescent="0.35">
      <c r="B23" s="34" t="s">
        <v>2589</v>
      </c>
      <c r="C23" s="40" t="s">
        <v>7543</v>
      </c>
      <c r="D23" s="35" t="s">
        <v>2043</v>
      </c>
      <c r="E23" s="36" t="s">
        <v>2120</v>
      </c>
      <c r="H23" s="34"/>
      <c r="I23" s="119"/>
      <c r="J23" s="35"/>
      <c r="K23" s="37"/>
    </row>
    <row r="24" spans="1:11" ht="17.5" x14ac:dyDescent="0.35">
      <c r="B24" s="34" t="s">
        <v>2589</v>
      </c>
      <c r="C24" s="41" t="s">
        <v>6623</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6624</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7560</v>
      </c>
      <c r="D31" s="35" t="s">
        <v>2792</v>
      </c>
      <c r="E31" s="37" t="s">
        <v>2119</v>
      </c>
    </row>
    <row r="32" spans="1:11" ht="17.5" x14ac:dyDescent="0.35">
      <c r="B32" s="34" t="s">
        <v>2589</v>
      </c>
      <c r="C32" s="40" t="s">
        <v>6625</v>
      </c>
      <c r="D32" s="35" t="s">
        <v>2126</v>
      </c>
      <c r="E32" s="36" t="s">
        <v>2120</v>
      </c>
    </row>
    <row r="33" spans="2:5" ht="17.5" x14ac:dyDescent="0.35">
      <c r="B33" s="34" t="s">
        <v>2589</v>
      </c>
      <c r="C33" s="41" t="s">
        <v>6626</v>
      </c>
      <c r="D33" s="35" t="s">
        <v>53</v>
      </c>
      <c r="E33" s="36" t="s">
        <v>2120</v>
      </c>
    </row>
    <row r="34" spans="2:5" ht="17.5" x14ac:dyDescent="0.3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35">
      <c r="A2" s="113"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35">
      <c r="A3" s="113"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35">
      <c r="A4" s="113"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35">
      <c r="A6" s="113"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35">
      <c r="A7" s="113"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35">
      <c r="A8" s="113"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35">
      <c r="A9" s="113"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35">
      <c r="A14" s="113"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35">
      <c r="A15" s="141" t="s">
        <v>6781</v>
      </c>
      <c r="B15" s="77">
        <v>-99</v>
      </c>
      <c r="C15" s="62" t="s">
        <v>6700</v>
      </c>
      <c r="D15" s="113"/>
      <c r="E15" s="50"/>
      <c r="F15" s="113"/>
      <c r="G15" s="50" t="s">
        <v>6782</v>
      </c>
      <c r="H15" s="50" t="s">
        <v>6783</v>
      </c>
      <c r="I15" s="113"/>
      <c r="J15" s="50" t="s">
        <v>7595</v>
      </c>
      <c r="K15" s="50"/>
      <c r="L15" s="50" t="s">
        <v>7574</v>
      </c>
      <c r="M15" s="160"/>
      <c r="N15" s="50"/>
      <c r="O15" s="50"/>
      <c r="P15" s="137" t="s">
        <v>165</v>
      </c>
      <c r="Q15" s="137" t="s">
        <v>54</v>
      </c>
      <c r="R15" s="53"/>
      <c r="S15" s="53"/>
    </row>
    <row r="16" spans="1:19" x14ac:dyDescent="0.35">
      <c r="A16" s="141" t="s">
        <v>6781</v>
      </c>
      <c r="B16" s="77">
        <v>-99</v>
      </c>
      <c r="C16" s="62" t="s">
        <v>6707</v>
      </c>
      <c r="D16" s="113"/>
      <c r="E16" s="50"/>
      <c r="F16" s="113"/>
      <c r="G16" s="50" t="s">
        <v>6796</v>
      </c>
      <c r="H16" s="50" t="s">
        <v>6797</v>
      </c>
      <c r="I16" s="113"/>
      <c r="J16" s="50" t="s">
        <v>7595</v>
      </c>
      <c r="K16" s="50"/>
      <c r="L16" s="50" t="s">
        <v>153</v>
      </c>
      <c r="M16" s="160"/>
      <c r="N16" s="50"/>
      <c r="O16" s="50"/>
      <c r="P16" s="137" t="s">
        <v>153</v>
      </c>
      <c r="Q16" s="137" t="s">
        <v>54</v>
      </c>
      <c r="R16" s="53"/>
      <c r="S16" s="53"/>
    </row>
    <row r="17" spans="1:19" x14ac:dyDescent="0.35">
      <c r="A17" s="141" t="s">
        <v>6781</v>
      </c>
      <c r="B17" s="77">
        <v>-99</v>
      </c>
      <c r="C17" s="62" t="s">
        <v>6702</v>
      </c>
      <c r="D17" s="113"/>
      <c r="E17" s="50"/>
      <c r="F17" s="113"/>
      <c r="G17" s="50" t="s">
        <v>6786</v>
      </c>
      <c r="H17" s="50" t="s">
        <v>6787</v>
      </c>
      <c r="I17" s="113"/>
      <c r="J17" s="50" t="s">
        <v>7595</v>
      </c>
      <c r="K17" s="50"/>
      <c r="L17" s="50" t="s">
        <v>91</v>
      </c>
      <c r="M17" s="160"/>
      <c r="N17" s="50"/>
      <c r="O17" s="50"/>
      <c r="P17" s="137" t="s">
        <v>92</v>
      </c>
      <c r="Q17" s="137" t="s">
        <v>54</v>
      </c>
      <c r="R17" s="53"/>
      <c r="S17" s="53"/>
    </row>
    <row r="18" spans="1:19" x14ac:dyDescent="0.35">
      <c r="A18" s="141" t="s">
        <v>6781</v>
      </c>
      <c r="B18" s="77">
        <v>-99</v>
      </c>
      <c r="C18" s="62" t="s">
        <v>6703</v>
      </c>
      <c r="D18" s="113"/>
      <c r="E18" s="50"/>
      <c r="F18" s="113"/>
      <c r="G18" s="50" t="s">
        <v>6788</v>
      </c>
      <c r="H18" s="50" t="s">
        <v>6789</v>
      </c>
      <c r="I18" s="113"/>
      <c r="J18" s="50" t="s">
        <v>7595</v>
      </c>
      <c r="K18" s="50"/>
      <c r="L18" s="50" t="s">
        <v>7574</v>
      </c>
      <c r="M18" s="160"/>
      <c r="N18" s="50"/>
      <c r="O18" s="50"/>
      <c r="P18" s="137" t="s">
        <v>156</v>
      </c>
      <c r="Q18" s="137" t="s">
        <v>54</v>
      </c>
      <c r="R18" s="53"/>
      <c r="S18" s="53"/>
    </row>
    <row r="19" spans="1:19" x14ac:dyDescent="0.35">
      <c r="A19" s="141" t="s">
        <v>6781</v>
      </c>
      <c r="B19" s="77">
        <v>-99</v>
      </c>
      <c r="C19" s="62" t="s">
        <v>6704</v>
      </c>
      <c r="D19" s="113"/>
      <c r="E19" s="50"/>
      <c r="F19" s="113"/>
      <c r="G19" s="50" t="s">
        <v>6790</v>
      </c>
      <c r="H19" s="50" t="s">
        <v>6791</v>
      </c>
      <c r="I19" s="113"/>
      <c r="J19" s="50" t="s">
        <v>7595</v>
      </c>
      <c r="K19" s="50"/>
      <c r="L19" s="50" t="s">
        <v>7574</v>
      </c>
      <c r="M19" s="160"/>
      <c r="N19" s="50"/>
      <c r="O19" s="50"/>
      <c r="P19" s="137" t="s">
        <v>195</v>
      </c>
      <c r="Q19" s="137" t="s">
        <v>54</v>
      </c>
      <c r="R19" s="53"/>
      <c r="S19" s="53"/>
    </row>
    <row r="20" spans="1:19" x14ac:dyDescent="0.35">
      <c r="A20" s="141" t="s">
        <v>6781</v>
      </c>
      <c r="B20" s="77">
        <v>-99</v>
      </c>
      <c r="C20" s="62" t="s">
        <v>6705</v>
      </c>
      <c r="D20" s="113"/>
      <c r="E20" s="50"/>
      <c r="F20" s="113"/>
      <c r="G20" s="50" t="s">
        <v>6792</v>
      </c>
      <c r="H20" s="50" t="s">
        <v>6793</v>
      </c>
      <c r="I20" s="113"/>
      <c r="J20" s="50" t="s">
        <v>7595</v>
      </c>
      <c r="K20" s="50"/>
      <c r="L20" s="50" t="s">
        <v>7574</v>
      </c>
      <c r="M20" s="160"/>
      <c r="N20" s="50"/>
      <c r="O20" s="50"/>
      <c r="P20" s="137" t="s">
        <v>195</v>
      </c>
      <c r="Q20" s="137" t="s">
        <v>54</v>
      </c>
      <c r="R20" s="53"/>
      <c r="S20" s="53"/>
    </row>
    <row r="21" spans="1:19" x14ac:dyDescent="0.35">
      <c r="A21" s="141" t="s">
        <v>6781</v>
      </c>
      <c r="B21" s="77">
        <v>-99</v>
      </c>
      <c r="C21" s="62" t="s">
        <v>6706</v>
      </c>
      <c r="D21" s="113"/>
      <c r="E21" s="50"/>
      <c r="F21" s="113"/>
      <c r="G21" s="50" t="s">
        <v>6794</v>
      </c>
      <c r="H21" s="50" t="s">
        <v>6795</v>
      </c>
      <c r="I21" s="113"/>
      <c r="J21" s="50" t="s">
        <v>7595</v>
      </c>
      <c r="K21" s="50"/>
      <c r="L21" s="50" t="s">
        <v>91</v>
      </c>
      <c r="M21" s="160"/>
      <c r="N21" s="50"/>
      <c r="O21" s="50"/>
      <c r="P21" s="137" t="s">
        <v>92</v>
      </c>
      <c r="Q21" s="137" t="s">
        <v>54</v>
      </c>
      <c r="R21" s="53"/>
      <c r="S21" s="53"/>
    </row>
    <row r="22" spans="1:19" x14ac:dyDescent="0.35">
      <c r="A22" s="141" t="s">
        <v>6781</v>
      </c>
      <c r="B22" s="77">
        <v>-99</v>
      </c>
      <c r="C22" s="62" t="s">
        <v>6701</v>
      </c>
      <c r="D22" s="113"/>
      <c r="E22" s="50"/>
      <c r="F22" s="113"/>
      <c r="G22" s="50" t="s">
        <v>6784</v>
      </c>
      <c r="H22" s="50" t="s">
        <v>6785</v>
      </c>
      <c r="I22" s="113"/>
      <c r="J22" s="50" t="s">
        <v>7595</v>
      </c>
      <c r="K22" s="50"/>
      <c r="L22" s="50" t="s">
        <v>7574</v>
      </c>
      <c r="M22" s="160"/>
      <c r="N22" s="50"/>
      <c r="O22" s="50"/>
      <c r="P22" s="137" t="s">
        <v>157</v>
      </c>
      <c r="Q22" s="137" t="s">
        <v>54</v>
      </c>
      <c r="R22" s="53"/>
      <c r="S22" s="53"/>
    </row>
    <row r="23" spans="1:19" x14ac:dyDescent="0.35">
      <c r="A23" s="141" t="s">
        <v>6781</v>
      </c>
      <c r="B23" s="77">
        <v>-99</v>
      </c>
      <c r="C23" s="62" t="s">
        <v>6699</v>
      </c>
      <c r="D23" s="113"/>
      <c r="E23" s="50"/>
      <c r="F23" s="113"/>
      <c r="G23" s="50" t="s">
        <v>6779</v>
      </c>
      <c r="H23" s="50" t="s">
        <v>6780</v>
      </c>
      <c r="I23" s="113"/>
      <c r="J23" s="50" t="s">
        <v>7595</v>
      </c>
      <c r="K23" s="50"/>
      <c r="L23" s="50" t="s">
        <v>91</v>
      </c>
      <c r="M23" s="160"/>
      <c r="N23" s="50"/>
      <c r="O23" s="50"/>
      <c r="P23" s="137" t="s">
        <v>92</v>
      </c>
      <c r="Q23" s="137" t="s">
        <v>54</v>
      </c>
      <c r="R23" s="53"/>
      <c r="S23" s="53"/>
    </row>
    <row r="24" spans="1:19" x14ac:dyDescent="0.3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35">
      <c r="A25" s="113" t="s">
        <v>2039</v>
      </c>
      <c r="B25" s="77">
        <v>-99</v>
      </c>
      <c r="C25" s="50" t="s">
        <v>6716</v>
      </c>
      <c r="D25" s="113"/>
      <c r="E25" s="50"/>
      <c r="F25" s="113"/>
      <c r="G25" s="50" t="s">
        <v>6816</v>
      </c>
      <c r="H25" s="50" t="s">
        <v>6817</v>
      </c>
      <c r="I25" s="113"/>
      <c r="J25" s="50" t="s">
        <v>7595</v>
      </c>
      <c r="K25" s="50"/>
      <c r="L25" s="50" t="s">
        <v>7576</v>
      </c>
      <c r="M25" s="160"/>
      <c r="N25" s="50"/>
      <c r="O25" s="50"/>
      <c r="P25" s="137" t="s">
        <v>3952</v>
      </c>
      <c r="Q25" s="137" t="s">
        <v>54</v>
      </c>
      <c r="R25" s="53"/>
      <c r="S25" s="53"/>
    </row>
    <row r="26" spans="1:19" x14ac:dyDescent="0.35">
      <c r="A26" s="115" t="s">
        <v>2039</v>
      </c>
      <c r="B26" s="100">
        <v>1</v>
      </c>
      <c r="C26" s="101" t="s">
        <v>93</v>
      </c>
      <c r="D26" s="101" t="s">
        <v>1923</v>
      </c>
      <c r="E26" s="102" t="s">
        <v>2130</v>
      </c>
      <c r="F26" s="101" t="s">
        <v>7896</v>
      </c>
      <c r="G26" s="101" t="s">
        <v>277</v>
      </c>
      <c r="H26" s="101" t="s">
        <v>278</v>
      </c>
      <c r="I26" s="101" t="s">
        <v>2311</v>
      </c>
      <c r="J26" s="103" t="s">
        <v>7595</v>
      </c>
      <c r="K26" s="103"/>
      <c r="L26" s="101" t="s">
        <v>91</v>
      </c>
      <c r="M26" s="161" t="s">
        <v>8704</v>
      </c>
      <c r="N26" s="103" t="s">
        <v>8706</v>
      </c>
      <c r="O26" s="103" t="s">
        <v>8709</v>
      </c>
      <c r="P26" s="115" t="s">
        <v>91</v>
      </c>
      <c r="Q26" s="115" t="s">
        <v>54</v>
      </c>
      <c r="R26" s="115"/>
      <c r="S26" s="115"/>
    </row>
    <row r="27" spans="1:19" x14ac:dyDescent="0.35">
      <c r="A27" s="113" t="s">
        <v>2039</v>
      </c>
      <c r="B27" s="77">
        <v>2</v>
      </c>
      <c r="C27" s="54" t="s">
        <v>126</v>
      </c>
      <c r="D27" s="54" t="s">
        <v>1950</v>
      </c>
      <c r="E27" s="54" t="s">
        <v>7781</v>
      </c>
      <c r="F27" s="54" t="s">
        <v>7854</v>
      </c>
      <c r="G27" s="54" t="s">
        <v>338</v>
      </c>
      <c r="H27" s="56" t="s">
        <v>2118</v>
      </c>
      <c r="I27" s="69" t="s">
        <v>2461</v>
      </c>
      <c r="J27" s="56" t="s">
        <v>7595</v>
      </c>
      <c r="K27" s="56"/>
      <c r="L27" s="113" t="s">
        <v>7575</v>
      </c>
      <c r="M27" s="114" t="s">
        <v>8704</v>
      </c>
      <c r="N27" s="113" t="s">
        <v>8706</v>
      </c>
      <c r="O27" s="113" t="s">
        <v>8709</v>
      </c>
      <c r="P27" s="113" t="s">
        <v>100</v>
      </c>
      <c r="Q27" s="113" t="s">
        <v>54</v>
      </c>
      <c r="R27" s="113"/>
      <c r="S27" s="113"/>
    </row>
    <row r="28" spans="1:19" x14ac:dyDescent="0.35">
      <c r="A28" s="113" t="s">
        <v>2039</v>
      </c>
      <c r="B28" s="77">
        <v>3</v>
      </c>
      <c r="C28" s="54" t="s">
        <v>2030</v>
      </c>
      <c r="D28" s="54" t="s">
        <v>2056</v>
      </c>
      <c r="E28" s="54" t="s">
        <v>7793</v>
      </c>
      <c r="F28" s="54" t="s">
        <v>7783</v>
      </c>
      <c r="G28" s="54" t="s">
        <v>2108</v>
      </c>
      <c r="H28" s="54" t="s">
        <v>2109</v>
      </c>
      <c r="I28" s="68" t="s">
        <v>2462</v>
      </c>
      <c r="J28" s="56" t="s">
        <v>7595</v>
      </c>
      <c r="K28" s="56"/>
      <c r="L28" s="54" t="s">
        <v>153</v>
      </c>
      <c r="M28" s="162" t="s">
        <v>8704</v>
      </c>
      <c r="N28" s="56" t="s">
        <v>8705</v>
      </c>
      <c r="O28" s="56" t="s">
        <v>8709</v>
      </c>
      <c r="P28" s="113" t="s">
        <v>153</v>
      </c>
      <c r="Q28" s="113" t="s">
        <v>54</v>
      </c>
      <c r="R28" s="113"/>
      <c r="S28" s="113"/>
    </row>
    <row r="29" spans="1:19" x14ac:dyDescent="0.35">
      <c r="A29" s="113" t="s">
        <v>2039</v>
      </c>
      <c r="B29" s="77">
        <v>4</v>
      </c>
      <c r="C29" s="54" t="s">
        <v>2031</v>
      </c>
      <c r="D29" s="54" t="s">
        <v>7572</v>
      </c>
      <c r="E29" s="54" t="s">
        <v>7788</v>
      </c>
      <c r="F29" s="54" t="s">
        <v>7782</v>
      </c>
      <c r="G29" s="54" t="s">
        <v>2114</v>
      </c>
      <c r="H29" s="54" t="s">
        <v>2112</v>
      </c>
      <c r="I29" s="68" t="s">
        <v>2464</v>
      </c>
      <c r="J29" s="56" t="s">
        <v>3424</v>
      </c>
      <c r="K29" s="56" t="s">
        <v>7593</v>
      </c>
      <c r="L29" s="54" t="s">
        <v>91</v>
      </c>
      <c r="M29" s="162">
        <v>0</v>
      </c>
      <c r="N29" s="56" t="s">
        <v>8705</v>
      </c>
      <c r="O29" s="56" t="s">
        <v>8710</v>
      </c>
      <c r="P29" s="113" t="s">
        <v>92</v>
      </c>
      <c r="Q29" s="113" t="s">
        <v>54</v>
      </c>
      <c r="R29" s="113"/>
      <c r="S29" s="113"/>
    </row>
    <row r="30" spans="1:19" x14ac:dyDescent="0.35">
      <c r="A30" s="113" t="s">
        <v>2039</v>
      </c>
      <c r="B30" s="77">
        <v>5</v>
      </c>
      <c r="C30" s="54" t="s">
        <v>2033</v>
      </c>
      <c r="D30" s="54" t="s">
        <v>1952</v>
      </c>
      <c r="E30" s="54" t="s">
        <v>7794</v>
      </c>
      <c r="F30" s="54" t="s">
        <v>7883</v>
      </c>
      <c r="G30" s="54" t="s">
        <v>2115</v>
      </c>
      <c r="H30" s="54" t="s">
        <v>2113</v>
      </c>
      <c r="I30" s="68" t="s">
        <v>2465</v>
      </c>
      <c r="J30" s="56" t="s">
        <v>3409</v>
      </c>
      <c r="K30" s="56" t="s">
        <v>7594</v>
      </c>
      <c r="L30" s="54" t="s">
        <v>91</v>
      </c>
      <c r="M30" s="162">
        <v>0</v>
      </c>
      <c r="N30" s="56" t="s">
        <v>8705</v>
      </c>
      <c r="O30" s="56" t="s">
        <v>8710</v>
      </c>
      <c r="P30" s="113" t="s">
        <v>92</v>
      </c>
      <c r="Q30" s="113" t="s">
        <v>54</v>
      </c>
      <c r="R30" s="113"/>
      <c r="S30" s="113"/>
    </row>
    <row r="31" spans="1:19" x14ac:dyDescent="0.35">
      <c r="A31" s="113" t="s">
        <v>2039</v>
      </c>
      <c r="B31" s="77">
        <v>6</v>
      </c>
      <c r="C31" s="56" t="s">
        <v>2755</v>
      </c>
      <c r="D31" s="50" t="s">
        <v>1885</v>
      </c>
      <c r="E31" s="56" t="s">
        <v>7795</v>
      </c>
      <c r="F31" s="56" t="s">
        <v>7884</v>
      </c>
      <c r="G31" s="56" t="s">
        <v>3187</v>
      </c>
      <c r="H31" s="50" t="s">
        <v>2959</v>
      </c>
      <c r="I31" s="56"/>
      <c r="J31" s="56" t="s">
        <v>7595</v>
      </c>
      <c r="K31" s="56"/>
      <c r="L31" s="50" t="s">
        <v>7574</v>
      </c>
      <c r="M31" s="160">
        <v>0</v>
      </c>
      <c r="N31" s="50" t="s">
        <v>8705</v>
      </c>
      <c r="O31" s="50" t="s">
        <v>8710</v>
      </c>
      <c r="P31" s="113" t="s">
        <v>156</v>
      </c>
      <c r="Q31" s="113" t="s">
        <v>54</v>
      </c>
      <c r="R31" s="113"/>
      <c r="S31" s="113"/>
    </row>
    <row r="32" spans="1:19" x14ac:dyDescent="0.35">
      <c r="A32" s="113" t="s">
        <v>2039</v>
      </c>
      <c r="B32" s="77">
        <v>7</v>
      </c>
      <c r="C32" s="54" t="s">
        <v>2034</v>
      </c>
      <c r="D32" s="54" t="s">
        <v>2032</v>
      </c>
      <c r="E32" s="54" t="s">
        <v>7796</v>
      </c>
      <c r="F32" s="54" t="s">
        <v>2266</v>
      </c>
      <c r="G32" s="54" t="s">
        <v>2117</v>
      </c>
      <c r="H32" s="54" t="s">
        <v>2116</v>
      </c>
      <c r="I32" s="68" t="s">
        <v>2466</v>
      </c>
      <c r="J32" s="56" t="s">
        <v>7595</v>
      </c>
      <c r="K32" s="56"/>
      <c r="L32" s="50" t="s">
        <v>7574</v>
      </c>
      <c r="M32" s="160">
        <v>0</v>
      </c>
      <c r="N32" s="50" t="s">
        <v>8705</v>
      </c>
      <c r="O32" s="50" t="s">
        <v>8710</v>
      </c>
      <c r="P32" s="113" t="s">
        <v>262</v>
      </c>
      <c r="Q32" s="113" t="s">
        <v>54</v>
      </c>
      <c r="R32" s="113"/>
      <c r="S32" s="113"/>
    </row>
    <row r="33" spans="1:19" x14ac:dyDescent="0.35">
      <c r="A33" s="113" t="s">
        <v>2039</v>
      </c>
      <c r="B33" s="77">
        <v>8</v>
      </c>
      <c r="C33" s="55" t="s">
        <v>2035</v>
      </c>
      <c r="D33" s="54" t="s">
        <v>2036</v>
      </c>
      <c r="E33" s="54" t="s">
        <v>7797</v>
      </c>
      <c r="F33" s="54" t="s">
        <v>2263</v>
      </c>
      <c r="G33" s="54" t="s">
        <v>2111</v>
      </c>
      <c r="H33" s="54" t="s">
        <v>2110</v>
      </c>
      <c r="I33" s="68" t="s">
        <v>2463</v>
      </c>
      <c r="J33" s="57" t="s">
        <v>7595</v>
      </c>
      <c r="K33" s="57"/>
      <c r="L33" s="54" t="s">
        <v>91</v>
      </c>
      <c r="M33" s="162">
        <v>0</v>
      </c>
      <c r="N33" s="56" t="s">
        <v>8705</v>
      </c>
      <c r="O33" s="56" t="s">
        <v>8710</v>
      </c>
      <c r="P33" s="113" t="s">
        <v>92</v>
      </c>
      <c r="Q33" s="113" t="s">
        <v>54</v>
      </c>
      <c r="R33" s="113"/>
      <c r="S33" s="113"/>
    </row>
    <row r="34" spans="1:19" x14ac:dyDescent="0.35">
      <c r="A34" s="115" t="s">
        <v>2039</v>
      </c>
      <c r="B34" s="100">
        <v>9</v>
      </c>
      <c r="C34" s="101" t="s">
        <v>2038</v>
      </c>
      <c r="D34" s="101" t="s">
        <v>1895</v>
      </c>
      <c r="E34" s="102" t="s">
        <v>7789</v>
      </c>
      <c r="F34" s="101" t="s">
        <v>2172</v>
      </c>
      <c r="G34" s="101"/>
      <c r="H34" s="101"/>
      <c r="I34" s="101"/>
      <c r="J34" s="103" t="s">
        <v>7595</v>
      </c>
      <c r="K34" s="103"/>
      <c r="L34" s="101" t="s">
        <v>91</v>
      </c>
      <c r="M34" s="161">
        <v>0</v>
      </c>
      <c r="N34" s="103" t="s">
        <v>8705</v>
      </c>
      <c r="O34" s="103" t="s">
        <v>8710</v>
      </c>
      <c r="P34" s="115" t="s">
        <v>91</v>
      </c>
      <c r="Q34" s="115" t="s">
        <v>54</v>
      </c>
      <c r="R34" s="115"/>
      <c r="S34" s="115"/>
    </row>
    <row r="35" spans="1:19" x14ac:dyDescent="0.35">
      <c r="A35" s="142" t="s">
        <v>6815</v>
      </c>
      <c r="B35" s="77">
        <v>-99</v>
      </c>
      <c r="C35" s="50" t="s">
        <v>292</v>
      </c>
      <c r="D35" s="113"/>
      <c r="E35" s="50"/>
      <c r="F35" s="113"/>
      <c r="G35" s="50" t="s">
        <v>292</v>
      </c>
      <c r="H35" s="50" t="s">
        <v>292</v>
      </c>
      <c r="I35" s="113"/>
      <c r="J35" s="50" t="s">
        <v>7595</v>
      </c>
      <c r="K35" s="50"/>
      <c r="L35" s="53" t="s">
        <v>7575</v>
      </c>
      <c r="M35" s="114" t="s">
        <v>8704</v>
      </c>
      <c r="N35" s="113" t="s">
        <v>8706</v>
      </c>
      <c r="O35" s="113"/>
      <c r="P35" s="137"/>
      <c r="Q35" s="137" t="s">
        <v>54</v>
      </c>
      <c r="R35" s="53"/>
      <c r="S35" s="53"/>
    </row>
    <row r="36" spans="1:19" x14ac:dyDescent="0.3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53"/>
    </row>
    <row r="37" spans="1:19" x14ac:dyDescent="0.35">
      <c r="A37" s="115" t="s">
        <v>2040</v>
      </c>
      <c r="B37" s="100">
        <v>1</v>
      </c>
      <c r="C37" s="101" t="s">
        <v>93</v>
      </c>
      <c r="D37" s="101" t="s">
        <v>1923</v>
      </c>
      <c r="E37" s="102" t="s">
        <v>2130</v>
      </c>
      <c r="F37" s="101" t="s">
        <v>7896</v>
      </c>
      <c r="G37" s="101" t="s">
        <v>277</v>
      </c>
      <c r="H37" s="101" t="s">
        <v>278</v>
      </c>
      <c r="I37" s="101" t="s">
        <v>2311</v>
      </c>
      <c r="J37" s="103" t="s">
        <v>7595</v>
      </c>
      <c r="K37" s="103"/>
      <c r="L37" s="101" t="s">
        <v>91</v>
      </c>
      <c r="M37" s="161" t="s">
        <v>8704</v>
      </c>
      <c r="N37" s="103" t="s">
        <v>8706</v>
      </c>
      <c r="O37" s="103" t="s">
        <v>8709</v>
      </c>
      <c r="P37" s="115" t="s">
        <v>91</v>
      </c>
      <c r="Q37" s="115" t="s">
        <v>54</v>
      </c>
      <c r="R37" s="115"/>
      <c r="S37" s="115"/>
    </row>
    <row r="38" spans="1:19" x14ac:dyDescent="0.3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35">
      <c r="A39" s="113" t="s">
        <v>2040</v>
      </c>
      <c r="B39" s="77">
        <v>3</v>
      </c>
      <c r="C39" s="55" t="s">
        <v>2037</v>
      </c>
      <c r="D39" s="54" t="s">
        <v>6435</v>
      </c>
      <c r="E39" s="54" t="s">
        <v>7790</v>
      </c>
      <c r="F39" s="54" t="s">
        <v>2174</v>
      </c>
      <c r="G39" s="54" t="s">
        <v>2106</v>
      </c>
      <c r="H39" s="54" t="s">
        <v>2104</v>
      </c>
      <c r="I39" s="68" t="s">
        <v>2459</v>
      </c>
      <c r="J39" s="56" t="s">
        <v>7595</v>
      </c>
      <c r="K39" s="56"/>
      <c r="L39" s="54" t="s">
        <v>91</v>
      </c>
      <c r="M39" s="162" t="s">
        <v>8704</v>
      </c>
      <c r="N39" s="56" t="s">
        <v>8705</v>
      </c>
      <c r="O39" s="56" t="s">
        <v>8709</v>
      </c>
      <c r="P39" s="113" t="s">
        <v>91</v>
      </c>
      <c r="Q39" s="113" t="s">
        <v>54</v>
      </c>
      <c r="R39" s="113"/>
      <c r="S39" s="113"/>
    </row>
    <row r="40" spans="1:19" x14ac:dyDescent="0.35">
      <c r="A40" s="113" t="s">
        <v>2040</v>
      </c>
      <c r="B40" s="77">
        <v>4</v>
      </c>
      <c r="C40" s="55" t="s">
        <v>7679</v>
      </c>
      <c r="D40" s="54" t="s">
        <v>1895</v>
      </c>
      <c r="E40" s="54" t="s">
        <v>7791</v>
      </c>
      <c r="F40" s="54" t="s">
        <v>2172</v>
      </c>
      <c r="G40" s="54" t="s">
        <v>2107</v>
      </c>
      <c r="H40" s="54" t="s">
        <v>2105</v>
      </c>
      <c r="I40" s="68" t="s">
        <v>2460</v>
      </c>
      <c r="J40" s="56" t="s">
        <v>7595</v>
      </c>
      <c r="K40" s="56"/>
      <c r="L40" s="54" t="s">
        <v>91</v>
      </c>
      <c r="M40" s="162">
        <v>0</v>
      </c>
      <c r="N40" s="56" t="s">
        <v>8705</v>
      </c>
      <c r="O40" s="56" t="s">
        <v>8710</v>
      </c>
      <c r="P40" s="113" t="s">
        <v>91</v>
      </c>
      <c r="Q40" s="113" t="s">
        <v>54</v>
      </c>
      <c r="R40" s="113" t="s">
        <v>7680</v>
      </c>
      <c r="S40" s="113"/>
    </row>
    <row r="41" spans="1:19" x14ac:dyDescent="0.35">
      <c r="A41" s="143" t="s">
        <v>52</v>
      </c>
      <c r="B41" s="76">
        <v>1</v>
      </c>
      <c r="C41" s="66" t="s">
        <v>6659</v>
      </c>
      <c r="D41" s="66" t="s">
        <v>6661</v>
      </c>
      <c r="E41" s="67" t="s">
        <v>7798</v>
      </c>
      <c r="F41" s="66" t="s">
        <v>7897</v>
      </c>
      <c r="G41" s="66"/>
      <c r="H41" s="66"/>
      <c r="I41" s="66"/>
      <c r="J41" s="97" t="s">
        <v>7595</v>
      </c>
      <c r="K41" s="97"/>
      <c r="L41" s="66" t="s">
        <v>91</v>
      </c>
      <c r="M41" s="164" t="s">
        <v>8704</v>
      </c>
      <c r="N41" s="97" t="s">
        <v>8706</v>
      </c>
      <c r="O41" s="97" t="s">
        <v>8709</v>
      </c>
      <c r="P41" s="143" t="s">
        <v>91</v>
      </c>
      <c r="Q41" s="143" t="s">
        <v>45</v>
      </c>
      <c r="R41" s="113" t="s">
        <v>6658</v>
      </c>
      <c r="S41" s="113"/>
    </row>
    <row r="42" spans="1:19" x14ac:dyDescent="0.35">
      <c r="A42" s="143" t="s">
        <v>52</v>
      </c>
      <c r="B42" s="76">
        <v>2</v>
      </c>
      <c r="C42" s="66" t="s">
        <v>6660</v>
      </c>
      <c r="D42" s="66" t="s">
        <v>7563</v>
      </c>
      <c r="E42" s="67" t="s">
        <v>7799</v>
      </c>
      <c r="F42" s="67" t="s">
        <v>7800</v>
      </c>
      <c r="G42" s="66"/>
      <c r="H42" s="66"/>
      <c r="I42" s="66"/>
      <c r="J42" s="97" t="s">
        <v>7595</v>
      </c>
      <c r="K42" s="97"/>
      <c r="L42" s="66" t="s">
        <v>91</v>
      </c>
      <c r="M42" s="164" t="s">
        <v>8704</v>
      </c>
      <c r="N42" s="97" t="s">
        <v>8705</v>
      </c>
      <c r="O42" s="97" t="s">
        <v>8709</v>
      </c>
      <c r="P42" s="143" t="s">
        <v>91</v>
      </c>
      <c r="Q42" s="143" t="s">
        <v>45</v>
      </c>
      <c r="R42" s="113" t="s">
        <v>6658</v>
      </c>
      <c r="S42" s="113"/>
    </row>
    <row r="43" spans="1:19" x14ac:dyDescent="0.3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35">
      <c r="A44" s="113" t="s">
        <v>52</v>
      </c>
      <c r="B44" s="76">
        <v>4</v>
      </c>
      <c r="C44" s="54" t="s">
        <v>114</v>
      </c>
      <c r="D44" s="55" t="s">
        <v>2501</v>
      </c>
      <c r="E44" s="70" t="s">
        <v>7806</v>
      </c>
      <c r="F44" s="54" t="s">
        <v>2500</v>
      </c>
      <c r="G44" s="54" t="s">
        <v>315</v>
      </c>
      <c r="H44" s="54" t="s">
        <v>2498</v>
      </c>
      <c r="I44" s="54" t="s">
        <v>2499</v>
      </c>
      <c r="J44" s="56" t="s">
        <v>7595</v>
      </c>
      <c r="K44" s="56"/>
      <c r="L44" s="54" t="s">
        <v>153</v>
      </c>
      <c r="M44" s="162">
        <v>0</v>
      </c>
      <c r="N44" s="56" t="s">
        <v>8705</v>
      </c>
      <c r="O44" s="56" t="s">
        <v>8710</v>
      </c>
      <c r="P44" s="113" t="s">
        <v>153</v>
      </c>
      <c r="Q44" s="113" t="s">
        <v>45</v>
      </c>
      <c r="R44" s="113"/>
      <c r="S44" s="113"/>
    </row>
    <row r="45" spans="1:19" x14ac:dyDescent="0.35">
      <c r="A45" s="113" t="s">
        <v>52</v>
      </c>
      <c r="B45" s="76">
        <v>5</v>
      </c>
      <c r="C45" s="86" t="s">
        <v>111</v>
      </c>
      <c r="D45" s="54" t="s">
        <v>1927</v>
      </c>
      <c r="E45" s="70" t="s">
        <v>7807</v>
      </c>
      <c r="F45" s="54" t="s">
        <v>2155</v>
      </c>
      <c r="G45" s="54" t="s">
        <v>309</v>
      </c>
      <c r="H45" s="54" t="s">
        <v>310</v>
      </c>
      <c r="I45" s="54" t="s">
        <v>2326</v>
      </c>
      <c r="J45" s="56" t="s">
        <v>7595</v>
      </c>
      <c r="K45" s="56"/>
      <c r="L45" s="54" t="s">
        <v>91</v>
      </c>
      <c r="M45" s="162">
        <v>0</v>
      </c>
      <c r="N45" s="56" t="s">
        <v>8705</v>
      </c>
      <c r="O45" s="56" t="s">
        <v>8710</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7595</v>
      </c>
      <c r="K46" s="56"/>
      <c r="L46" s="54" t="s">
        <v>91</v>
      </c>
      <c r="M46" s="162">
        <v>0</v>
      </c>
      <c r="N46" s="56" t="s">
        <v>8705</v>
      </c>
      <c r="O46" s="56" t="s">
        <v>8710</v>
      </c>
      <c r="P46" s="113" t="s">
        <v>91</v>
      </c>
      <c r="Q46" s="113" t="s">
        <v>45</v>
      </c>
      <c r="R46" s="113"/>
      <c r="S46" s="113"/>
    </row>
    <row r="47" spans="1:19" x14ac:dyDescent="0.35">
      <c r="A47" s="113" t="s">
        <v>52</v>
      </c>
      <c r="B47" s="76">
        <v>7</v>
      </c>
      <c r="C47" s="54" t="s">
        <v>112</v>
      </c>
      <c r="D47" s="54" t="s">
        <v>1928</v>
      </c>
      <c r="E47" s="70" t="s">
        <v>7809</v>
      </c>
      <c r="F47" s="54" t="s">
        <v>1928</v>
      </c>
      <c r="G47" s="54" t="s">
        <v>311</v>
      </c>
      <c r="H47" s="54" t="s">
        <v>312</v>
      </c>
      <c r="I47" s="54" t="s">
        <v>2327</v>
      </c>
      <c r="J47" s="56" t="s">
        <v>7595</v>
      </c>
      <c r="K47" s="56"/>
      <c r="L47" s="54" t="s">
        <v>91</v>
      </c>
      <c r="M47" s="162">
        <v>0</v>
      </c>
      <c r="N47" s="56" t="s">
        <v>8705</v>
      </c>
      <c r="O47" s="56" t="s">
        <v>8710</v>
      </c>
      <c r="P47" s="113" t="s">
        <v>91</v>
      </c>
      <c r="Q47" s="113" t="s">
        <v>45</v>
      </c>
      <c r="R47" s="113"/>
      <c r="S47" s="113"/>
    </row>
    <row r="48" spans="1:19" x14ac:dyDescent="0.35">
      <c r="A48" s="113" t="s">
        <v>52</v>
      </c>
      <c r="B48" s="76">
        <v>8</v>
      </c>
      <c r="C48" s="55" t="s">
        <v>115</v>
      </c>
      <c r="D48" s="55" t="s">
        <v>1930</v>
      </c>
      <c r="E48" s="62" t="s">
        <v>7808</v>
      </c>
      <c r="F48" s="55" t="s">
        <v>1930</v>
      </c>
      <c r="G48" s="55" t="s">
        <v>316</v>
      </c>
      <c r="H48" s="55" t="s">
        <v>317</v>
      </c>
      <c r="I48" s="55" t="s">
        <v>2329</v>
      </c>
      <c r="J48" s="57" t="s">
        <v>7595</v>
      </c>
      <c r="K48" s="57"/>
      <c r="L48" s="55" t="s">
        <v>91</v>
      </c>
      <c r="M48" s="165">
        <v>0</v>
      </c>
      <c r="N48" s="57" t="s">
        <v>8705</v>
      </c>
      <c r="O48" s="57" t="s">
        <v>8710</v>
      </c>
      <c r="P48" s="113" t="s">
        <v>91</v>
      </c>
      <c r="Q48" s="113" t="s">
        <v>45</v>
      </c>
      <c r="R48" s="113"/>
      <c r="S48" s="113"/>
    </row>
    <row r="49" spans="1:19" x14ac:dyDescent="0.35">
      <c r="A49" s="113" t="s">
        <v>6820</v>
      </c>
      <c r="B49" s="94">
        <v>-99</v>
      </c>
      <c r="C49" s="56" t="s">
        <v>2767</v>
      </c>
      <c r="D49" s="50" t="s">
        <v>6591</v>
      </c>
      <c r="E49" s="56"/>
      <c r="F49" s="56" t="s">
        <v>7856</v>
      </c>
      <c r="G49" s="56" t="s">
        <v>3199</v>
      </c>
      <c r="H49" s="50" t="s">
        <v>2970</v>
      </c>
      <c r="I49" s="56"/>
      <c r="J49" s="56" t="s">
        <v>3411</v>
      </c>
      <c r="K49" s="56" t="s">
        <v>7594</v>
      </c>
      <c r="L49" s="50" t="s">
        <v>91</v>
      </c>
      <c r="M49" s="160">
        <v>0</v>
      </c>
      <c r="N49" s="50" t="s">
        <v>8705</v>
      </c>
      <c r="O49" s="50"/>
      <c r="P49" s="113" t="s">
        <v>92</v>
      </c>
      <c r="Q49" s="113" t="s">
        <v>54</v>
      </c>
      <c r="R49" s="113"/>
      <c r="S49" s="113"/>
    </row>
    <row r="50" spans="1:19" x14ac:dyDescent="0.35">
      <c r="A50" s="113" t="s">
        <v>6820</v>
      </c>
      <c r="B50" s="94">
        <v>-99</v>
      </c>
      <c r="C50" s="56" t="s">
        <v>2779</v>
      </c>
      <c r="D50" s="50" t="s">
        <v>6597</v>
      </c>
      <c r="E50" s="56"/>
      <c r="F50" s="56" t="s">
        <v>7857</v>
      </c>
      <c r="G50" s="56" t="s">
        <v>3211</v>
      </c>
      <c r="H50" s="50" t="s">
        <v>2982</v>
      </c>
      <c r="I50" s="56"/>
      <c r="J50" s="56" t="s">
        <v>3411</v>
      </c>
      <c r="K50" s="56" t="s">
        <v>7594</v>
      </c>
      <c r="L50" s="50" t="s">
        <v>91</v>
      </c>
      <c r="M50" s="160">
        <v>0</v>
      </c>
      <c r="N50" s="50" t="s">
        <v>8705</v>
      </c>
      <c r="O50" s="50"/>
      <c r="P50" s="113" t="s">
        <v>92</v>
      </c>
      <c r="Q50" s="113" t="s">
        <v>54</v>
      </c>
      <c r="R50" s="113"/>
      <c r="S50" s="113"/>
    </row>
    <row r="51" spans="1:19" x14ac:dyDescent="0.35">
      <c r="A51" s="113" t="s">
        <v>6820</v>
      </c>
      <c r="B51" s="94">
        <v>-99</v>
      </c>
      <c r="C51" s="56" t="s">
        <v>2769</v>
      </c>
      <c r="D51" s="50" t="s">
        <v>6592</v>
      </c>
      <c r="E51" s="56"/>
      <c r="F51" s="56" t="s">
        <v>7858</v>
      </c>
      <c r="G51" s="56" t="s">
        <v>3201</v>
      </c>
      <c r="H51" s="50" t="s">
        <v>2972</v>
      </c>
      <c r="I51" s="56"/>
      <c r="J51" s="56" t="s">
        <v>3411</v>
      </c>
      <c r="K51" s="56" t="s">
        <v>7594</v>
      </c>
      <c r="L51" s="50" t="s">
        <v>91</v>
      </c>
      <c r="M51" s="160">
        <v>0</v>
      </c>
      <c r="N51" s="50" t="s">
        <v>8705</v>
      </c>
      <c r="O51" s="50"/>
      <c r="P51" s="113" t="s">
        <v>92</v>
      </c>
      <c r="Q51" s="113" t="s">
        <v>54</v>
      </c>
      <c r="R51" s="113"/>
      <c r="S51" s="113"/>
    </row>
    <row r="52" spans="1:19" x14ac:dyDescent="0.35">
      <c r="A52" s="113" t="s">
        <v>6820</v>
      </c>
      <c r="B52" s="94">
        <v>-99</v>
      </c>
      <c r="C52" s="56" t="s">
        <v>2771</v>
      </c>
      <c r="D52" s="50" t="s">
        <v>6593</v>
      </c>
      <c r="E52" s="56"/>
      <c r="F52" s="56" t="s">
        <v>7859</v>
      </c>
      <c r="G52" s="56" t="s">
        <v>3203</v>
      </c>
      <c r="H52" s="50" t="s">
        <v>2974</v>
      </c>
      <c r="I52" s="56"/>
      <c r="J52" s="56" t="s">
        <v>3411</v>
      </c>
      <c r="K52" s="56" t="s">
        <v>7594</v>
      </c>
      <c r="L52" s="50" t="s">
        <v>91</v>
      </c>
      <c r="M52" s="160">
        <v>0</v>
      </c>
      <c r="N52" s="50" t="s">
        <v>8705</v>
      </c>
      <c r="O52" s="50"/>
      <c r="P52" s="113" t="s">
        <v>92</v>
      </c>
      <c r="Q52" s="113" t="s">
        <v>54</v>
      </c>
      <c r="R52" s="113"/>
      <c r="S52" s="113"/>
    </row>
    <row r="53" spans="1:19" x14ac:dyDescent="0.35">
      <c r="A53" s="113" t="s">
        <v>6820</v>
      </c>
      <c r="B53" s="94">
        <v>-99</v>
      </c>
      <c r="C53" s="56" t="s">
        <v>2773</v>
      </c>
      <c r="D53" s="50" t="s">
        <v>6594</v>
      </c>
      <c r="E53" s="56"/>
      <c r="F53" s="56" t="s">
        <v>7860</v>
      </c>
      <c r="G53" s="56" t="s">
        <v>3205</v>
      </c>
      <c r="H53" s="50" t="s">
        <v>2976</v>
      </c>
      <c r="I53" s="56"/>
      <c r="J53" s="56" t="s">
        <v>3411</v>
      </c>
      <c r="K53" s="56" t="s">
        <v>7594</v>
      </c>
      <c r="L53" s="50" t="s">
        <v>91</v>
      </c>
      <c r="M53" s="160">
        <v>0</v>
      </c>
      <c r="N53" s="50" t="s">
        <v>8705</v>
      </c>
      <c r="O53" s="50"/>
      <c r="P53" s="113" t="s">
        <v>92</v>
      </c>
      <c r="Q53" s="113" t="s">
        <v>54</v>
      </c>
      <c r="R53" s="113"/>
      <c r="S53" s="113"/>
    </row>
    <row r="54" spans="1:19" x14ac:dyDescent="0.35">
      <c r="A54" s="113" t="s">
        <v>6820</v>
      </c>
      <c r="B54" s="94">
        <v>-99</v>
      </c>
      <c r="C54" s="56" t="s">
        <v>2778</v>
      </c>
      <c r="D54" s="50" t="s">
        <v>6601</v>
      </c>
      <c r="E54" s="56"/>
      <c r="F54" s="56" t="s">
        <v>3397</v>
      </c>
      <c r="G54" s="56" t="s">
        <v>3210</v>
      </c>
      <c r="H54" s="50" t="s">
        <v>2981</v>
      </c>
      <c r="I54" s="56"/>
      <c r="J54" s="56" t="s">
        <v>7595</v>
      </c>
      <c r="K54" s="56"/>
      <c r="L54" s="50" t="s">
        <v>7574</v>
      </c>
      <c r="M54" s="160">
        <v>0</v>
      </c>
      <c r="N54" s="50" t="s">
        <v>8705</v>
      </c>
      <c r="O54" s="50"/>
      <c r="P54" s="113" t="s">
        <v>3002</v>
      </c>
      <c r="Q54" s="113" t="s">
        <v>54</v>
      </c>
      <c r="R54" s="113"/>
      <c r="S54" s="113"/>
    </row>
    <row r="55" spans="1:19" x14ac:dyDescent="0.35">
      <c r="A55" s="113" t="s">
        <v>6820</v>
      </c>
      <c r="B55" s="94">
        <v>-99</v>
      </c>
      <c r="C55" s="56" t="s">
        <v>2777</v>
      </c>
      <c r="D55" s="50" t="s">
        <v>6596</v>
      </c>
      <c r="E55" s="56"/>
      <c r="F55" s="56" t="s">
        <v>7861</v>
      </c>
      <c r="G55" s="56" t="s">
        <v>3209</v>
      </c>
      <c r="H55" s="50" t="s">
        <v>2980</v>
      </c>
      <c r="I55" s="56"/>
      <c r="J55" s="56" t="s">
        <v>3411</v>
      </c>
      <c r="K55" s="56" t="s">
        <v>7594</v>
      </c>
      <c r="L55" s="50" t="s">
        <v>91</v>
      </c>
      <c r="M55" s="160">
        <v>0</v>
      </c>
      <c r="N55" s="50" t="s">
        <v>8705</v>
      </c>
      <c r="O55" s="50"/>
      <c r="P55" s="113" t="s">
        <v>92</v>
      </c>
      <c r="Q55" s="113" t="s">
        <v>54</v>
      </c>
      <c r="R55" s="113"/>
      <c r="S55" s="113"/>
    </row>
    <row r="56" spans="1:19" x14ac:dyDescent="0.35">
      <c r="A56" s="113" t="s">
        <v>6820</v>
      </c>
      <c r="B56" s="94">
        <v>-99</v>
      </c>
      <c r="C56" s="56" t="s">
        <v>2775</v>
      </c>
      <c r="D56" s="50" t="s">
        <v>6595</v>
      </c>
      <c r="E56" s="56"/>
      <c r="F56" s="56" t="s">
        <v>7862</v>
      </c>
      <c r="G56" s="56" t="s">
        <v>3207</v>
      </c>
      <c r="H56" s="50" t="s">
        <v>2978</v>
      </c>
      <c r="I56" s="56"/>
      <c r="J56" s="56" t="s">
        <v>3411</v>
      </c>
      <c r="K56" s="56" t="s">
        <v>7594</v>
      </c>
      <c r="L56" s="50" t="s">
        <v>91</v>
      </c>
      <c r="M56" s="160">
        <v>0</v>
      </c>
      <c r="N56" s="50" t="s">
        <v>8705</v>
      </c>
      <c r="O56" s="50"/>
      <c r="P56" s="113" t="s">
        <v>92</v>
      </c>
      <c r="Q56" s="113" t="s">
        <v>54</v>
      </c>
      <c r="R56" s="113"/>
      <c r="S56" s="113"/>
    </row>
    <row r="57" spans="1:19" x14ac:dyDescent="0.35">
      <c r="A57" s="113" t="s">
        <v>6820</v>
      </c>
      <c r="B57" s="94">
        <v>-99</v>
      </c>
      <c r="C57" s="56" t="s">
        <v>2781</v>
      </c>
      <c r="D57" s="50" t="s">
        <v>6598</v>
      </c>
      <c r="E57" s="56"/>
      <c r="F57" s="56" t="s">
        <v>7863</v>
      </c>
      <c r="G57" s="56" t="s">
        <v>3213</v>
      </c>
      <c r="H57" s="50" t="s">
        <v>2984</v>
      </c>
      <c r="I57" s="56"/>
      <c r="J57" s="56" t="s">
        <v>3411</v>
      </c>
      <c r="K57" s="56" t="s">
        <v>7594</v>
      </c>
      <c r="L57" s="50" t="s">
        <v>91</v>
      </c>
      <c r="M57" s="160">
        <v>0</v>
      </c>
      <c r="N57" s="50" t="s">
        <v>8705</v>
      </c>
      <c r="O57" s="50"/>
      <c r="P57" s="113" t="s">
        <v>92</v>
      </c>
      <c r="Q57" s="113" t="s">
        <v>54</v>
      </c>
      <c r="R57" s="113"/>
      <c r="S57" s="113"/>
    </row>
    <row r="58" spans="1:19" x14ac:dyDescent="0.35">
      <c r="A58" s="113" t="s">
        <v>6820</v>
      </c>
      <c r="B58" s="94">
        <v>-99</v>
      </c>
      <c r="C58" s="56" t="s">
        <v>2768</v>
      </c>
      <c r="D58" s="50" t="s">
        <v>6606</v>
      </c>
      <c r="E58" s="56"/>
      <c r="F58" s="56" t="s">
        <v>3396</v>
      </c>
      <c r="G58" s="56" t="s">
        <v>3200</v>
      </c>
      <c r="H58" s="50" t="s">
        <v>2971</v>
      </c>
      <c r="I58" s="56"/>
      <c r="J58" s="56" t="s">
        <v>7595</v>
      </c>
      <c r="K58" s="56"/>
      <c r="L58" s="50" t="s">
        <v>7574</v>
      </c>
      <c r="M58" s="160">
        <v>0</v>
      </c>
      <c r="N58" s="50" t="s">
        <v>8705</v>
      </c>
      <c r="O58" s="50"/>
      <c r="P58" s="113" t="s">
        <v>3013</v>
      </c>
      <c r="Q58" s="113" t="s">
        <v>54</v>
      </c>
      <c r="R58" s="113"/>
      <c r="S58" s="113"/>
    </row>
    <row r="59" spans="1:19" x14ac:dyDescent="0.35">
      <c r="A59" s="113" t="s">
        <v>6820</v>
      </c>
      <c r="B59" s="94">
        <v>-99</v>
      </c>
      <c r="C59" s="56" t="s">
        <v>2780</v>
      </c>
      <c r="D59" s="50" t="s">
        <v>6600</v>
      </c>
      <c r="E59" s="56" t="s">
        <v>6</v>
      </c>
      <c r="F59" s="56" t="s">
        <v>3399</v>
      </c>
      <c r="G59" s="56" t="s">
        <v>3212</v>
      </c>
      <c r="H59" s="50" t="s">
        <v>2983</v>
      </c>
      <c r="I59" s="56"/>
      <c r="J59" s="56" t="s">
        <v>7595</v>
      </c>
      <c r="K59" s="56"/>
      <c r="L59" s="50" t="s">
        <v>7574</v>
      </c>
      <c r="M59" s="160">
        <v>0</v>
      </c>
      <c r="N59" s="50" t="s">
        <v>8705</v>
      </c>
      <c r="O59" s="50"/>
      <c r="P59" s="113" t="s">
        <v>235</v>
      </c>
      <c r="Q59" s="113" t="s">
        <v>54</v>
      </c>
      <c r="R59" s="113"/>
      <c r="S59" s="113"/>
    </row>
    <row r="60" spans="1:19" x14ac:dyDescent="0.35">
      <c r="A60" s="113" t="s">
        <v>6820</v>
      </c>
      <c r="B60" s="94">
        <v>-99</v>
      </c>
      <c r="C60" s="56" t="s">
        <v>2772</v>
      </c>
      <c r="D60" s="50" t="s">
        <v>6604</v>
      </c>
      <c r="E60" s="56" t="s">
        <v>6</v>
      </c>
      <c r="F60" s="56" t="s">
        <v>3394</v>
      </c>
      <c r="G60" s="56" t="s">
        <v>3204</v>
      </c>
      <c r="H60" s="50" t="s">
        <v>2975</v>
      </c>
      <c r="I60" s="56"/>
      <c r="J60" s="56" t="s">
        <v>7595</v>
      </c>
      <c r="K60" s="56"/>
      <c r="L60" s="50" t="s">
        <v>7574</v>
      </c>
      <c r="M60" s="160">
        <v>0</v>
      </c>
      <c r="N60" s="50" t="s">
        <v>8705</v>
      </c>
      <c r="O60" s="50"/>
      <c r="P60" s="113" t="s">
        <v>235</v>
      </c>
      <c r="Q60" s="113" t="s">
        <v>54</v>
      </c>
      <c r="R60" s="113"/>
      <c r="S60" s="113"/>
    </row>
    <row r="61" spans="1:19" x14ac:dyDescent="0.35">
      <c r="A61" s="113" t="s">
        <v>6820</v>
      </c>
      <c r="B61" s="94">
        <v>-99</v>
      </c>
      <c r="C61" s="56" t="s">
        <v>2774</v>
      </c>
      <c r="D61" s="50" t="s">
        <v>6603</v>
      </c>
      <c r="E61" s="56" t="s">
        <v>6</v>
      </c>
      <c r="F61" s="56" t="s">
        <v>7653</v>
      </c>
      <c r="G61" s="56" t="s">
        <v>3206</v>
      </c>
      <c r="H61" s="50" t="s">
        <v>2977</v>
      </c>
      <c r="I61" s="56"/>
      <c r="J61" s="56" t="s">
        <v>7595</v>
      </c>
      <c r="K61" s="56"/>
      <c r="L61" s="50" t="s">
        <v>7574</v>
      </c>
      <c r="M61" s="160">
        <v>0</v>
      </c>
      <c r="N61" s="50" t="s">
        <v>8705</v>
      </c>
      <c r="O61" s="50"/>
      <c r="P61" s="113" t="s">
        <v>235</v>
      </c>
      <c r="Q61" s="113" t="s">
        <v>54</v>
      </c>
      <c r="R61" s="113"/>
      <c r="S61" s="113"/>
    </row>
    <row r="62" spans="1:19" x14ac:dyDescent="0.35">
      <c r="A62" s="113" t="s">
        <v>6820</v>
      </c>
      <c r="B62" s="94">
        <v>-99</v>
      </c>
      <c r="C62" s="56" t="s">
        <v>2776</v>
      </c>
      <c r="D62" s="50" t="s">
        <v>6602</v>
      </c>
      <c r="E62" s="56" t="s">
        <v>6</v>
      </c>
      <c r="F62" s="56" t="s">
        <v>3393</v>
      </c>
      <c r="G62" s="56" t="s">
        <v>3208</v>
      </c>
      <c r="H62" s="50" t="s">
        <v>2979</v>
      </c>
      <c r="I62" s="56"/>
      <c r="J62" s="56" t="s">
        <v>7595</v>
      </c>
      <c r="K62" s="56"/>
      <c r="L62" s="50" t="s">
        <v>7574</v>
      </c>
      <c r="M62" s="160">
        <v>0</v>
      </c>
      <c r="N62" s="50" t="s">
        <v>8705</v>
      </c>
      <c r="O62" s="50"/>
      <c r="P62" s="113" t="s">
        <v>165</v>
      </c>
      <c r="Q62" s="113" t="s">
        <v>54</v>
      </c>
      <c r="R62" s="113"/>
      <c r="S62" s="113"/>
    </row>
    <row r="63" spans="1:19" x14ac:dyDescent="0.35">
      <c r="A63" s="113" t="s">
        <v>6820</v>
      </c>
      <c r="B63" s="94">
        <v>-99</v>
      </c>
      <c r="C63" s="56" t="s">
        <v>2770</v>
      </c>
      <c r="D63" s="50" t="s">
        <v>6605</v>
      </c>
      <c r="E63" s="56" t="s">
        <v>6</v>
      </c>
      <c r="F63" s="56" t="s">
        <v>3395</v>
      </c>
      <c r="G63" s="56" t="s">
        <v>3202</v>
      </c>
      <c r="H63" s="50" t="s">
        <v>2973</v>
      </c>
      <c r="I63" s="56"/>
      <c r="J63" s="56" t="s">
        <v>7595</v>
      </c>
      <c r="K63" s="56"/>
      <c r="L63" s="50" t="s">
        <v>7574</v>
      </c>
      <c r="M63" s="160">
        <v>0</v>
      </c>
      <c r="N63" s="50" t="s">
        <v>8705</v>
      </c>
      <c r="O63" s="50"/>
      <c r="P63" s="113" t="s">
        <v>249</v>
      </c>
      <c r="Q63" s="113" t="s">
        <v>54</v>
      </c>
      <c r="R63" s="113"/>
      <c r="S63" s="113"/>
    </row>
    <row r="64" spans="1:19" x14ac:dyDescent="0.35">
      <c r="A64" s="113" t="s">
        <v>6820</v>
      </c>
      <c r="B64" s="94">
        <v>-99</v>
      </c>
      <c r="C64" s="56" t="s">
        <v>2782</v>
      </c>
      <c r="D64" s="50" t="s">
        <v>6599</v>
      </c>
      <c r="F64" s="56" t="s">
        <v>3398</v>
      </c>
      <c r="G64" s="56" t="s">
        <v>3214</v>
      </c>
      <c r="H64" s="50" t="s">
        <v>2985</v>
      </c>
      <c r="I64" s="56"/>
      <c r="J64" s="56" t="s">
        <v>7595</v>
      </c>
      <c r="K64" s="56"/>
      <c r="L64" s="50" t="s">
        <v>7574</v>
      </c>
      <c r="M64" s="160">
        <v>0</v>
      </c>
      <c r="N64" s="50" t="s">
        <v>8705</v>
      </c>
      <c r="O64" s="50"/>
      <c r="P64" s="113" t="s">
        <v>250</v>
      </c>
      <c r="Q64" s="113" t="s">
        <v>54</v>
      </c>
      <c r="R64" s="113"/>
      <c r="S64" s="113"/>
    </row>
    <row r="65" spans="1:19" x14ac:dyDescent="0.3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35">
      <c r="A66" s="142" t="s">
        <v>6820</v>
      </c>
      <c r="B66" s="94">
        <v>-99</v>
      </c>
      <c r="C66" s="50" t="s">
        <v>2765</v>
      </c>
      <c r="D66" s="113"/>
      <c r="F66" s="113"/>
      <c r="G66" s="50" t="s">
        <v>3197</v>
      </c>
      <c r="H66" s="50" t="s">
        <v>2969</v>
      </c>
      <c r="I66" s="113"/>
      <c r="J66" s="50" t="s">
        <v>7595</v>
      </c>
      <c r="K66" s="50"/>
      <c r="L66" s="50" t="s">
        <v>7576</v>
      </c>
      <c r="M66" s="160"/>
      <c r="N66" s="50"/>
      <c r="O66" s="50"/>
      <c r="P66" s="137" t="s">
        <v>3952</v>
      </c>
      <c r="Q66" s="137" t="s">
        <v>54</v>
      </c>
      <c r="R66" s="53"/>
      <c r="S66" s="53"/>
    </row>
    <row r="67" spans="1:19" x14ac:dyDescent="0.35">
      <c r="A67" s="142" t="s">
        <v>6820</v>
      </c>
      <c r="B67" s="94">
        <v>-99</v>
      </c>
      <c r="C67" s="50" t="s">
        <v>292</v>
      </c>
      <c r="D67" s="113"/>
      <c r="F67" s="113"/>
      <c r="G67" s="50" t="s">
        <v>292</v>
      </c>
      <c r="H67" s="50" t="s">
        <v>292</v>
      </c>
      <c r="I67" s="113"/>
      <c r="J67" s="50" t="s">
        <v>7595</v>
      </c>
      <c r="K67" s="50"/>
      <c r="L67" s="53" t="s">
        <v>7575</v>
      </c>
      <c r="M67" s="114" t="s">
        <v>8704</v>
      </c>
      <c r="N67" s="113" t="s">
        <v>8706</v>
      </c>
      <c r="O67" s="113"/>
      <c r="P67" s="137"/>
      <c r="Q67" s="137" t="s">
        <v>54</v>
      </c>
      <c r="R67" s="53"/>
      <c r="S67" s="53"/>
    </row>
    <row r="68" spans="1:19" x14ac:dyDescent="0.35">
      <c r="A68" s="115" t="s">
        <v>6820</v>
      </c>
      <c r="B68" s="100">
        <v>1</v>
      </c>
      <c r="C68" s="101" t="s">
        <v>93</v>
      </c>
      <c r="D68" s="101" t="s">
        <v>1923</v>
      </c>
      <c r="E68" s="102" t="s">
        <v>2130</v>
      </c>
      <c r="F68" s="101" t="s">
        <v>7896</v>
      </c>
      <c r="G68" s="101" t="s">
        <v>277</v>
      </c>
      <c r="H68" s="101" t="s">
        <v>278</v>
      </c>
      <c r="I68" s="101" t="s">
        <v>2311</v>
      </c>
      <c r="J68" s="103" t="s">
        <v>7595</v>
      </c>
      <c r="K68" s="103"/>
      <c r="L68" s="101" t="s">
        <v>91</v>
      </c>
      <c r="M68" s="161" t="s">
        <v>8704</v>
      </c>
      <c r="N68" s="103" t="s">
        <v>8706</v>
      </c>
      <c r="O68" s="103" t="s">
        <v>8709</v>
      </c>
      <c r="P68" s="115" t="s">
        <v>91</v>
      </c>
      <c r="Q68" s="115" t="s">
        <v>54</v>
      </c>
      <c r="R68" s="115"/>
      <c r="S68" s="115"/>
    </row>
    <row r="69" spans="1:19" x14ac:dyDescent="0.3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53"/>
    </row>
    <row r="70" spans="1:19" x14ac:dyDescent="0.35">
      <c r="A70" s="113" t="s">
        <v>6820</v>
      </c>
      <c r="B70" s="77">
        <v>3</v>
      </c>
      <c r="C70" s="56" t="s">
        <v>2764</v>
      </c>
      <c r="D70" s="50" t="s">
        <v>2056</v>
      </c>
      <c r="E70" s="56" t="s">
        <v>7810</v>
      </c>
      <c r="F70" s="54" t="s">
        <v>7783</v>
      </c>
      <c r="G70" s="56" t="s">
        <v>3196</v>
      </c>
      <c r="H70" s="50" t="s">
        <v>2968</v>
      </c>
      <c r="I70" s="56"/>
      <c r="J70" s="56" t="s">
        <v>7595</v>
      </c>
      <c r="K70" s="56"/>
      <c r="L70" s="50" t="s">
        <v>153</v>
      </c>
      <c r="M70" s="160" t="s">
        <v>8704</v>
      </c>
      <c r="N70" s="50" t="s">
        <v>8705</v>
      </c>
      <c r="O70" s="50" t="s">
        <v>8709</v>
      </c>
      <c r="P70" s="113" t="s">
        <v>153</v>
      </c>
      <c r="Q70" s="113" t="s">
        <v>54</v>
      </c>
      <c r="R70" s="113"/>
      <c r="S70" s="113"/>
    </row>
    <row r="71" spans="1:19" x14ac:dyDescent="0.35">
      <c r="A71" s="143" t="s">
        <v>6820</v>
      </c>
      <c r="B71" s="98">
        <v>4</v>
      </c>
      <c r="C71" s="97" t="s">
        <v>6662</v>
      </c>
      <c r="D71" s="67" t="s">
        <v>6664</v>
      </c>
      <c r="E71" s="97" t="s">
        <v>7811</v>
      </c>
      <c r="F71" s="66" t="s">
        <v>7864</v>
      </c>
      <c r="G71" s="97"/>
      <c r="H71" s="67"/>
      <c r="I71" s="97"/>
      <c r="J71" s="97" t="s">
        <v>7595</v>
      </c>
      <c r="K71" s="97"/>
      <c r="L71" s="67" t="s">
        <v>91</v>
      </c>
      <c r="M71" s="166" t="s">
        <v>8704</v>
      </c>
      <c r="N71" s="67" t="s">
        <v>8705</v>
      </c>
      <c r="O71" s="67" t="s">
        <v>8709</v>
      </c>
      <c r="P71" s="143" t="s">
        <v>92</v>
      </c>
      <c r="Q71" s="143" t="s">
        <v>54</v>
      </c>
      <c r="R71" s="143"/>
      <c r="S71" s="143"/>
    </row>
    <row r="72" spans="1:19" x14ac:dyDescent="0.35">
      <c r="A72" s="143" t="s">
        <v>6820</v>
      </c>
      <c r="B72" s="98">
        <v>5</v>
      </c>
      <c r="C72" s="97" t="s">
        <v>6666</v>
      </c>
      <c r="D72" s="67" t="s">
        <v>6665</v>
      </c>
      <c r="E72" s="97" t="s">
        <v>7812</v>
      </c>
      <c r="F72" s="66" t="s">
        <v>7814</v>
      </c>
      <c r="G72" s="97"/>
      <c r="H72" s="67"/>
      <c r="I72" s="97"/>
      <c r="J72" s="97" t="s">
        <v>7595</v>
      </c>
      <c r="K72" s="97"/>
      <c r="L72" s="67" t="s">
        <v>91</v>
      </c>
      <c r="M72" s="166" t="s">
        <v>8704</v>
      </c>
      <c r="N72" s="67" t="s">
        <v>8705</v>
      </c>
      <c r="O72" s="67" t="s">
        <v>8709</v>
      </c>
      <c r="P72" s="143" t="s">
        <v>92</v>
      </c>
      <c r="Q72" s="143" t="s">
        <v>54</v>
      </c>
      <c r="R72" s="143"/>
      <c r="S72" s="143"/>
    </row>
    <row r="73" spans="1:19" x14ac:dyDescent="0.35">
      <c r="A73" s="143" t="s">
        <v>6820</v>
      </c>
      <c r="B73" s="98">
        <v>6</v>
      </c>
      <c r="C73" s="97" t="s">
        <v>6663</v>
      </c>
      <c r="D73" s="67" t="s">
        <v>6668</v>
      </c>
      <c r="E73" s="97" t="s">
        <v>7813</v>
      </c>
      <c r="F73" s="66" t="s">
        <v>7815</v>
      </c>
      <c r="G73" s="97"/>
      <c r="H73" s="67"/>
      <c r="I73" s="97"/>
      <c r="J73" s="97" t="s">
        <v>7595</v>
      </c>
      <c r="K73" s="97"/>
      <c r="L73" s="67" t="s">
        <v>7574</v>
      </c>
      <c r="M73" s="166" t="s">
        <v>8704</v>
      </c>
      <c r="N73" s="67" t="s">
        <v>8705</v>
      </c>
      <c r="O73" s="67" t="s">
        <v>8709</v>
      </c>
      <c r="P73" s="143" t="s">
        <v>100</v>
      </c>
      <c r="Q73" s="143" t="s">
        <v>54</v>
      </c>
      <c r="R73" s="143"/>
      <c r="S73" s="143"/>
    </row>
    <row r="74" spans="1:19" x14ac:dyDescent="0.35">
      <c r="A74" s="143" t="s">
        <v>6820</v>
      </c>
      <c r="B74" s="98">
        <v>7</v>
      </c>
      <c r="C74" s="97" t="s">
        <v>6667</v>
      </c>
      <c r="D74" s="67" t="s">
        <v>6669</v>
      </c>
      <c r="E74" s="97" t="s">
        <v>7817</v>
      </c>
      <c r="F74" s="66" t="s">
        <v>7816</v>
      </c>
      <c r="G74" s="97"/>
      <c r="H74" s="67"/>
      <c r="I74" s="97"/>
      <c r="J74" s="97" t="s">
        <v>7595</v>
      </c>
      <c r="K74" s="97"/>
      <c r="L74" s="67" t="s">
        <v>91</v>
      </c>
      <c r="M74" s="166" t="s">
        <v>8704</v>
      </c>
      <c r="N74" s="67" t="s">
        <v>8705</v>
      </c>
      <c r="O74" s="67" t="s">
        <v>8709</v>
      </c>
      <c r="P74" s="143" t="s">
        <v>92</v>
      </c>
      <c r="Q74" s="143" t="s">
        <v>54</v>
      </c>
      <c r="R74" s="143"/>
      <c r="S74" s="143"/>
    </row>
    <row r="75" spans="1:19" x14ac:dyDescent="0.35">
      <c r="A75" s="115" t="s">
        <v>6820</v>
      </c>
      <c r="B75" s="100">
        <v>8</v>
      </c>
      <c r="C75" s="101" t="s">
        <v>7678</v>
      </c>
      <c r="D75" s="101" t="s">
        <v>1895</v>
      </c>
      <c r="E75" s="102" t="s">
        <v>7818</v>
      </c>
      <c r="F75" s="101" t="s">
        <v>2172</v>
      </c>
      <c r="G75" s="101"/>
      <c r="H75" s="101"/>
      <c r="I75" s="101"/>
      <c r="J75" s="103" t="s">
        <v>7595</v>
      </c>
      <c r="K75" s="103"/>
      <c r="L75" s="101" t="s">
        <v>91</v>
      </c>
      <c r="M75" s="161">
        <v>0</v>
      </c>
      <c r="N75" s="103" t="s">
        <v>8705</v>
      </c>
      <c r="O75" s="103" t="s">
        <v>8710</v>
      </c>
      <c r="P75" s="115" t="s">
        <v>91</v>
      </c>
      <c r="Q75" s="115" t="s">
        <v>54</v>
      </c>
      <c r="R75" s="115"/>
      <c r="S75" s="115"/>
    </row>
    <row r="76" spans="1:19" x14ac:dyDescent="0.3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53"/>
    </row>
    <row r="77" spans="1:19" x14ac:dyDescent="0.35">
      <c r="A77" s="115" t="s">
        <v>2793</v>
      </c>
      <c r="B77" s="100">
        <v>1</v>
      </c>
      <c r="C77" s="101" t="s">
        <v>93</v>
      </c>
      <c r="D77" s="101" t="s">
        <v>1923</v>
      </c>
      <c r="E77" s="102" t="s">
        <v>2130</v>
      </c>
      <c r="F77" s="101" t="s">
        <v>7896</v>
      </c>
      <c r="G77" s="101" t="s">
        <v>277</v>
      </c>
      <c r="H77" s="101" t="s">
        <v>278</v>
      </c>
      <c r="I77" s="101" t="s">
        <v>2311</v>
      </c>
      <c r="J77" s="103" t="s">
        <v>7595</v>
      </c>
      <c r="K77" s="103"/>
      <c r="L77" s="101" t="s">
        <v>91</v>
      </c>
      <c r="M77" s="161" t="s">
        <v>8704</v>
      </c>
      <c r="N77" s="103" t="s">
        <v>8706</v>
      </c>
      <c r="O77" s="103" t="s">
        <v>8709</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7595</v>
      </c>
      <c r="K78" s="56"/>
      <c r="L78" s="54" t="s">
        <v>7575</v>
      </c>
      <c r="M78" s="162" t="s">
        <v>8704</v>
      </c>
      <c r="N78" s="56" t="s">
        <v>8706</v>
      </c>
      <c r="O78" s="56" t="s">
        <v>8709</v>
      </c>
      <c r="P78" s="113" t="s">
        <v>100</v>
      </c>
      <c r="Q78" s="113" t="s">
        <v>54</v>
      </c>
      <c r="R78" s="113"/>
      <c r="S78" s="113"/>
    </row>
    <row r="79" spans="1:19" x14ac:dyDescent="0.35">
      <c r="A79" s="113" t="s">
        <v>2793</v>
      </c>
      <c r="B79" s="77">
        <v>3</v>
      </c>
      <c r="C79" s="85" t="s">
        <v>2762</v>
      </c>
      <c r="D79" s="54" t="s">
        <v>6419</v>
      </c>
      <c r="E79" s="56" t="s">
        <v>7819</v>
      </c>
      <c r="F79" s="54" t="s">
        <v>2174</v>
      </c>
      <c r="G79" s="56" t="s">
        <v>3194</v>
      </c>
      <c r="H79" s="50" t="s">
        <v>2966</v>
      </c>
      <c r="I79" s="56"/>
      <c r="J79" s="56" t="s">
        <v>7595</v>
      </c>
      <c r="K79" s="56"/>
      <c r="L79" s="50" t="s">
        <v>91</v>
      </c>
      <c r="M79" s="160" t="s">
        <v>8704</v>
      </c>
      <c r="N79" s="50" t="s">
        <v>8705</v>
      </c>
      <c r="O79" s="50" t="s">
        <v>8709</v>
      </c>
      <c r="P79" s="113" t="s">
        <v>91</v>
      </c>
      <c r="Q79" s="113" t="s">
        <v>54</v>
      </c>
      <c r="R79" s="113"/>
      <c r="S79" s="113"/>
    </row>
    <row r="80" spans="1:19" x14ac:dyDescent="0.35">
      <c r="A80" s="53" t="s">
        <v>2793</v>
      </c>
      <c r="B80" s="94">
        <v>4</v>
      </c>
      <c r="C80" s="56" t="s">
        <v>2763</v>
      </c>
      <c r="D80" s="50" t="s">
        <v>1895</v>
      </c>
      <c r="E80" s="57" t="s">
        <v>7818</v>
      </c>
      <c r="F80" s="54" t="s">
        <v>2172</v>
      </c>
      <c r="G80" s="56" t="s">
        <v>3195</v>
      </c>
      <c r="H80" s="50" t="s">
        <v>2967</v>
      </c>
      <c r="I80" s="56"/>
      <c r="J80" s="56" t="s">
        <v>7595</v>
      </c>
      <c r="K80" s="56"/>
      <c r="L80" s="50" t="s">
        <v>91</v>
      </c>
      <c r="M80" s="160">
        <v>0</v>
      </c>
      <c r="N80" s="50" t="s">
        <v>8705</v>
      </c>
      <c r="O80" s="50" t="s">
        <v>8710</v>
      </c>
      <c r="P80" s="113" t="s">
        <v>91</v>
      </c>
      <c r="Q80" s="113" t="s">
        <v>54</v>
      </c>
      <c r="R80" s="113"/>
      <c r="S80" s="113"/>
    </row>
    <row r="81" spans="1:19" x14ac:dyDescent="0.35">
      <c r="A81" s="111" t="s">
        <v>2791</v>
      </c>
      <c r="B81" s="94">
        <v>-99</v>
      </c>
      <c r="C81" s="56" t="s">
        <v>2686</v>
      </c>
      <c r="D81" s="50" t="s">
        <v>7780</v>
      </c>
      <c r="E81" s="56" t="s">
        <v>6</v>
      </c>
      <c r="F81" s="56"/>
      <c r="G81" s="56" t="s">
        <v>3112</v>
      </c>
      <c r="H81" s="50" t="s">
        <v>2890</v>
      </c>
      <c r="I81" s="56"/>
      <c r="J81" s="56" t="s">
        <v>7595</v>
      </c>
      <c r="K81" s="56"/>
      <c r="L81" s="50" t="s">
        <v>153</v>
      </c>
      <c r="M81" s="160">
        <v>2</v>
      </c>
      <c r="N81" s="50" t="s">
        <v>8705</v>
      </c>
      <c r="O81" s="50"/>
      <c r="P81" s="113" t="s">
        <v>153</v>
      </c>
      <c r="Q81" s="113" t="s">
        <v>54</v>
      </c>
      <c r="R81" s="113"/>
      <c r="S81" s="113"/>
    </row>
    <row r="82" spans="1:19" x14ac:dyDescent="0.35">
      <c r="A82" s="111" t="s">
        <v>2791</v>
      </c>
      <c r="B82" s="94">
        <v>-99</v>
      </c>
      <c r="C82" s="56" t="s">
        <v>2687</v>
      </c>
      <c r="D82" s="56" t="s">
        <v>7778</v>
      </c>
      <c r="E82" s="56" t="s">
        <v>6</v>
      </c>
      <c r="F82" s="54" t="s">
        <v>2172</v>
      </c>
      <c r="G82" s="56" t="s">
        <v>3113</v>
      </c>
      <c r="H82" s="50" t="s">
        <v>2891</v>
      </c>
      <c r="I82" s="56"/>
      <c r="J82" s="56" t="s">
        <v>7595</v>
      </c>
      <c r="K82" s="56"/>
      <c r="L82" s="53" t="s">
        <v>91</v>
      </c>
      <c r="M82" s="163">
        <v>0</v>
      </c>
      <c r="N82" s="53" t="s">
        <v>8705</v>
      </c>
      <c r="O82" s="53"/>
      <c r="P82" s="113" t="s">
        <v>91</v>
      </c>
      <c r="Q82" s="113" t="s">
        <v>54</v>
      </c>
      <c r="R82" s="113"/>
      <c r="S82" s="113"/>
    </row>
    <row r="83" spans="1:19" x14ac:dyDescent="0.35">
      <c r="A83" s="111" t="s">
        <v>2791</v>
      </c>
      <c r="B83" s="94">
        <v>-99</v>
      </c>
      <c r="C83" s="56" t="s">
        <v>2685</v>
      </c>
      <c r="D83" s="50" t="s">
        <v>7779</v>
      </c>
      <c r="E83" s="56" t="s">
        <v>6</v>
      </c>
      <c r="F83" s="56"/>
      <c r="G83" s="56" t="s">
        <v>3111</v>
      </c>
      <c r="H83" s="50" t="s">
        <v>2889</v>
      </c>
      <c r="I83" s="56"/>
      <c r="J83" s="56" t="s">
        <v>7595</v>
      </c>
      <c r="K83" s="56"/>
      <c r="L83" s="50" t="s">
        <v>91</v>
      </c>
      <c r="M83" s="160">
        <v>0</v>
      </c>
      <c r="N83" s="50" t="s">
        <v>8705</v>
      </c>
      <c r="O83" s="50"/>
      <c r="P83" s="113" t="s">
        <v>92</v>
      </c>
      <c r="Q83" s="113" t="s">
        <v>54</v>
      </c>
      <c r="R83" s="113"/>
      <c r="S83" s="113"/>
    </row>
    <row r="84" spans="1:19" x14ac:dyDescent="0.35">
      <c r="A84" s="113" t="s">
        <v>43</v>
      </c>
      <c r="B84" s="76">
        <v>1</v>
      </c>
      <c r="C84" s="56" t="s">
        <v>93</v>
      </c>
      <c r="D84" s="54" t="s">
        <v>1887</v>
      </c>
      <c r="E84" s="56" t="s">
        <v>2130</v>
      </c>
      <c r="F84" s="54" t="s">
        <v>7898</v>
      </c>
      <c r="G84" s="54" t="s">
        <v>277</v>
      </c>
      <c r="H84" s="54" t="s">
        <v>278</v>
      </c>
      <c r="I84" s="54" t="s">
        <v>2311</v>
      </c>
      <c r="J84" s="56" t="s">
        <v>7595</v>
      </c>
      <c r="K84" s="56"/>
      <c r="L84" s="54" t="s">
        <v>91</v>
      </c>
      <c r="M84" s="162" t="s">
        <v>8704</v>
      </c>
      <c r="N84" s="56" t="s">
        <v>8706</v>
      </c>
      <c r="O84" s="56" t="s">
        <v>8709</v>
      </c>
      <c r="P84" s="113" t="s">
        <v>91</v>
      </c>
      <c r="Q84" s="113" t="s">
        <v>45</v>
      </c>
      <c r="R84" s="113"/>
      <c r="S84" s="113"/>
    </row>
    <row r="85" spans="1:19" x14ac:dyDescent="0.35">
      <c r="A85" s="113" t="s">
        <v>43</v>
      </c>
      <c r="B85" s="76">
        <v>2</v>
      </c>
      <c r="C85" s="56" t="s">
        <v>94</v>
      </c>
      <c r="D85" s="54" t="s">
        <v>1912</v>
      </c>
      <c r="E85" s="50" t="s">
        <v>8231</v>
      </c>
      <c r="F85" s="54" t="s">
        <v>2132</v>
      </c>
      <c r="G85" s="54" t="s">
        <v>279</v>
      </c>
      <c r="H85" s="54" t="s">
        <v>280</v>
      </c>
      <c r="I85" s="54" t="s">
        <v>2132</v>
      </c>
      <c r="J85" s="56" t="s">
        <v>7595</v>
      </c>
      <c r="K85" s="56"/>
      <c r="L85" s="54" t="s">
        <v>91</v>
      </c>
      <c r="M85" s="162">
        <v>0</v>
      </c>
      <c r="N85" s="56" t="s">
        <v>8705</v>
      </c>
      <c r="O85" s="56" t="s">
        <v>8710</v>
      </c>
      <c r="P85" s="113" t="s">
        <v>91</v>
      </c>
      <c r="Q85" s="113" t="s">
        <v>45</v>
      </c>
      <c r="R85" s="113"/>
      <c r="S85" s="113"/>
    </row>
    <row r="86" spans="1:19" x14ac:dyDescent="0.35">
      <c r="A86" s="113" t="s">
        <v>43</v>
      </c>
      <c r="B86" s="76">
        <v>3</v>
      </c>
      <c r="C86" s="56" t="s">
        <v>95</v>
      </c>
      <c r="D86" s="54" t="s">
        <v>6884</v>
      </c>
      <c r="E86" s="50" t="s">
        <v>8233</v>
      </c>
      <c r="F86" s="54" t="s">
        <v>2137</v>
      </c>
      <c r="G86" s="54" t="s">
        <v>281</v>
      </c>
      <c r="H86" s="54" t="s">
        <v>282</v>
      </c>
      <c r="I86" s="54" t="s">
        <v>2467</v>
      </c>
      <c r="J86" s="56" t="s">
        <v>7595</v>
      </c>
      <c r="K86" s="56"/>
      <c r="L86" s="54" t="s">
        <v>91</v>
      </c>
      <c r="M86" s="162">
        <v>0</v>
      </c>
      <c r="N86" s="56" t="s">
        <v>8705</v>
      </c>
      <c r="O86" s="56" t="s">
        <v>8710</v>
      </c>
      <c r="P86" s="113" t="s">
        <v>91</v>
      </c>
      <c r="Q86" s="113" t="s">
        <v>45</v>
      </c>
      <c r="R86" s="113"/>
      <c r="S86" s="113"/>
    </row>
    <row r="87" spans="1:19" x14ac:dyDescent="0.35">
      <c r="A87" s="113" t="s">
        <v>43</v>
      </c>
      <c r="B87" s="76">
        <v>4</v>
      </c>
      <c r="C87" s="56" t="s">
        <v>96</v>
      </c>
      <c r="D87" s="54" t="s">
        <v>6885</v>
      </c>
      <c r="E87" s="50" t="s">
        <v>8232</v>
      </c>
      <c r="F87" s="54" t="s">
        <v>3407</v>
      </c>
      <c r="G87" s="54" t="s">
        <v>283</v>
      </c>
      <c r="H87" s="54" t="s">
        <v>284</v>
      </c>
      <c r="I87" s="54" t="s">
        <v>2468</v>
      </c>
      <c r="J87" s="56" t="s">
        <v>7595</v>
      </c>
      <c r="K87" s="56"/>
      <c r="L87" s="54" t="s">
        <v>91</v>
      </c>
      <c r="M87" s="162">
        <v>0</v>
      </c>
      <c r="N87" s="56" t="s">
        <v>8705</v>
      </c>
      <c r="O87" s="56" t="s">
        <v>8710</v>
      </c>
      <c r="P87" s="113" t="s">
        <v>91</v>
      </c>
      <c r="Q87" s="113" t="s">
        <v>45</v>
      </c>
      <c r="R87" s="113"/>
      <c r="S87" s="113"/>
    </row>
    <row r="88" spans="1:19" x14ac:dyDescent="0.35">
      <c r="A88" s="113" t="s">
        <v>43</v>
      </c>
      <c r="B88" s="76">
        <v>5</v>
      </c>
      <c r="C88" s="56" t="s">
        <v>97</v>
      </c>
      <c r="D88" s="54" t="s">
        <v>6882</v>
      </c>
      <c r="E88" s="50" t="s">
        <v>2134</v>
      </c>
      <c r="F88" s="54" t="s">
        <v>8234</v>
      </c>
      <c r="G88" s="54" t="s">
        <v>285</v>
      </c>
      <c r="H88" s="54" t="s">
        <v>286</v>
      </c>
      <c r="I88" s="54" t="s">
        <v>2312</v>
      </c>
      <c r="J88" s="56" t="s">
        <v>6886</v>
      </c>
      <c r="K88" s="56" t="s">
        <v>7594</v>
      </c>
      <c r="L88" s="54" t="s">
        <v>91</v>
      </c>
      <c r="M88" s="162">
        <v>0</v>
      </c>
      <c r="N88" s="56" t="s">
        <v>8705</v>
      </c>
      <c r="O88" s="56" t="s">
        <v>8710</v>
      </c>
      <c r="P88" s="113" t="s">
        <v>92</v>
      </c>
      <c r="Q88" s="113" t="s">
        <v>45</v>
      </c>
      <c r="R88" s="113"/>
      <c r="S88" s="113"/>
    </row>
    <row r="89" spans="1:19" x14ac:dyDescent="0.35">
      <c r="A89" s="113" t="s">
        <v>43</v>
      </c>
      <c r="B89" s="76">
        <v>6</v>
      </c>
      <c r="C89" s="56" t="s">
        <v>98</v>
      </c>
      <c r="D89" s="54" t="s">
        <v>6883</v>
      </c>
      <c r="E89" s="50" t="s">
        <v>2288</v>
      </c>
      <c r="F89" s="55" t="s">
        <v>8235</v>
      </c>
      <c r="G89" s="54" t="s">
        <v>287</v>
      </c>
      <c r="H89" s="54" t="s">
        <v>288</v>
      </c>
      <c r="I89" s="54" t="s">
        <v>2313</v>
      </c>
      <c r="J89" s="56" t="s">
        <v>6887</v>
      </c>
      <c r="K89" s="56" t="s">
        <v>7594</v>
      </c>
      <c r="L89" s="54" t="s">
        <v>91</v>
      </c>
      <c r="M89" s="162">
        <v>0</v>
      </c>
      <c r="N89" s="56" t="s">
        <v>8705</v>
      </c>
      <c r="O89" s="56" t="s">
        <v>8710</v>
      </c>
      <c r="P89" s="113" t="s">
        <v>92</v>
      </c>
      <c r="Q89" s="113" t="s">
        <v>45</v>
      </c>
      <c r="R89" s="113"/>
      <c r="S89" s="113"/>
    </row>
    <row r="90" spans="1:19" x14ac:dyDescent="0.3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3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3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3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35">
      <c r="A94" s="113" t="s">
        <v>43</v>
      </c>
      <c r="B94" s="76">
        <v>11</v>
      </c>
      <c r="C94" s="56" t="s">
        <v>99</v>
      </c>
      <c r="D94" s="54" t="s">
        <v>290</v>
      </c>
      <c r="E94" s="113" t="s">
        <v>7839</v>
      </c>
      <c r="F94" s="68" t="s">
        <v>7839</v>
      </c>
      <c r="G94" s="54" t="s">
        <v>289</v>
      </c>
      <c r="H94" s="54" t="s">
        <v>290</v>
      </c>
      <c r="I94" s="54" t="s">
        <v>2128</v>
      </c>
      <c r="J94" s="56" t="s">
        <v>7595</v>
      </c>
      <c r="K94" s="56"/>
      <c r="L94" s="54" t="s">
        <v>91</v>
      </c>
      <c r="M94" s="162">
        <v>0</v>
      </c>
      <c r="N94" s="56" t="s">
        <v>8705</v>
      </c>
      <c r="O94" s="56" t="s">
        <v>8710</v>
      </c>
      <c r="P94" s="113" t="s">
        <v>91</v>
      </c>
      <c r="Q94" s="113" t="s">
        <v>45</v>
      </c>
      <c r="R94" s="113"/>
      <c r="S94" s="113"/>
    </row>
    <row r="95" spans="1:19" x14ac:dyDescent="0.3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3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3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3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3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3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3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3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3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3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3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3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3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3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3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3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3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3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3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3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35">
      <c r="A116" s="142" t="s">
        <v>64</v>
      </c>
      <c r="B116" s="77">
        <v>-99</v>
      </c>
      <c r="C116" s="50" t="s">
        <v>6708</v>
      </c>
      <c r="D116" s="113"/>
      <c r="E116" s="50" t="s">
        <v>6</v>
      </c>
      <c r="F116" s="113"/>
      <c r="G116" s="50" t="s">
        <v>6798</v>
      </c>
      <c r="H116" s="50" t="s">
        <v>6799</v>
      </c>
      <c r="I116" s="113"/>
      <c r="J116" s="50" t="s">
        <v>7595</v>
      </c>
      <c r="K116" s="50"/>
      <c r="L116" s="50" t="s">
        <v>7576</v>
      </c>
      <c r="M116" s="160"/>
      <c r="N116" s="50"/>
      <c r="O116" s="50"/>
      <c r="P116" s="137" t="s">
        <v>3952</v>
      </c>
      <c r="Q116" s="137" t="s">
        <v>54</v>
      </c>
      <c r="R116" s="53"/>
      <c r="S116" s="53"/>
    </row>
    <row r="117" spans="1:19" x14ac:dyDescent="0.3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53"/>
    </row>
    <row r="118" spans="1:19" x14ac:dyDescent="0.3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1" t="s">
        <v>8704</v>
      </c>
      <c r="N118" s="103" t="s">
        <v>8706</v>
      </c>
      <c r="O118" s="103" t="s">
        <v>8709</v>
      </c>
      <c r="P118" s="115" t="s">
        <v>91</v>
      </c>
      <c r="Q118" s="115" t="s">
        <v>54</v>
      </c>
      <c r="R118" s="115"/>
      <c r="S118" s="115"/>
    </row>
    <row r="119" spans="1:19" x14ac:dyDescent="0.3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35">
      <c r="A120" s="113" t="s">
        <v>64</v>
      </c>
      <c r="B120" s="77">
        <v>3</v>
      </c>
      <c r="C120" s="84" t="s">
        <v>192</v>
      </c>
      <c r="D120" s="54" t="s">
        <v>6430</v>
      </c>
      <c r="E120" s="56" t="s">
        <v>8610</v>
      </c>
      <c r="F120" s="54" t="s">
        <v>2174</v>
      </c>
      <c r="G120" s="54" t="s">
        <v>446</v>
      </c>
      <c r="H120" s="54" t="s">
        <v>447</v>
      </c>
      <c r="I120" s="68" t="s">
        <v>2383</v>
      </c>
      <c r="J120" s="56" t="s">
        <v>7595</v>
      </c>
      <c r="K120" s="56"/>
      <c r="L120" s="54" t="s">
        <v>91</v>
      </c>
      <c r="M120" s="162" t="s">
        <v>8704</v>
      </c>
      <c r="N120" s="56" t="s">
        <v>8705</v>
      </c>
      <c r="O120" s="56" t="s">
        <v>8709</v>
      </c>
      <c r="P120" s="113" t="s">
        <v>91</v>
      </c>
      <c r="Q120" s="113" t="s">
        <v>54</v>
      </c>
      <c r="R120" s="113"/>
      <c r="S120" s="113"/>
    </row>
    <row r="121" spans="1:19" x14ac:dyDescent="0.35">
      <c r="A121" s="113" t="s">
        <v>64</v>
      </c>
      <c r="B121" s="77">
        <v>4</v>
      </c>
      <c r="C121" s="54" t="s">
        <v>185</v>
      </c>
      <c r="D121" s="54" t="s">
        <v>2056</v>
      </c>
      <c r="E121" s="56" t="s">
        <v>8611</v>
      </c>
      <c r="F121" s="54" t="s">
        <v>7783</v>
      </c>
      <c r="G121" s="54" t="s">
        <v>432</v>
      </c>
      <c r="H121" s="54" t="s">
        <v>433</v>
      </c>
      <c r="I121" s="68" t="s">
        <v>2376</v>
      </c>
      <c r="J121" s="56" t="s">
        <v>7595</v>
      </c>
      <c r="K121" s="56"/>
      <c r="L121" s="54" t="s">
        <v>153</v>
      </c>
      <c r="M121" s="162" t="s">
        <v>8704</v>
      </c>
      <c r="N121" s="56" t="s">
        <v>8705</v>
      </c>
      <c r="O121" s="56" t="s">
        <v>8709</v>
      </c>
      <c r="P121" s="113" t="s">
        <v>153</v>
      </c>
      <c r="Q121" s="113" t="s">
        <v>54</v>
      </c>
      <c r="R121" s="113"/>
      <c r="S121" s="113"/>
    </row>
    <row r="122" spans="1:19" x14ac:dyDescent="0.3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2">
        <v>2</v>
      </c>
      <c r="N122" s="56" t="s">
        <v>8705</v>
      </c>
      <c r="O122" s="56" t="s">
        <v>8710</v>
      </c>
      <c r="P122" s="113" t="s">
        <v>92</v>
      </c>
      <c r="Q122" s="113" t="s">
        <v>54</v>
      </c>
      <c r="R122" s="113"/>
      <c r="S122" s="113"/>
    </row>
    <row r="123" spans="1:19" x14ac:dyDescent="0.3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2">
        <v>2</v>
      </c>
      <c r="N123" s="56" t="s">
        <v>8705</v>
      </c>
      <c r="O123" s="56" t="s">
        <v>8710</v>
      </c>
      <c r="P123" s="113" t="s">
        <v>92</v>
      </c>
      <c r="Q123" s="113" t="s">
        <v>54</v>
      </c>
      <c r="R123" s="113"/>
      <c r="S123" s="113"/>
    </row>
    <row r="124" spans="1:19" x14ac:dyDescent="0.35">
      <c r="A124" s="113" t="s">
        <v>64</v>
      </c>
      <c r="B124" s="77">
        <v>7</v>
      </c>
      <c r="C124" s="54" t="s">
        <v>188</v>
      </c>
      <c r="D124" s="54" t="s">
        <v>1885</v>
      </c>
      <c r="E124" s="50" t="s">
        <v>8613</v>
      </c>
      <c r="F124" s="54" t="s">
        <v>7884</v>
      </c>
      <c r="G124" s="54" t="s">
        <v>438</v>
      </c>
      <c r="H124" s="54" t="s">
        <v>439</v>
      </c>
      <c r="I124" s="68" t="s">
        <v>2379</v>
      </c>
      <c r="J124" s="56" t="s">
        <v>7595</v>
      </c>
      <c r="K124" s="56"/>
      <c r="L124" s="50" t="s">
        <v>7574</v>
      </c>
      <c r="M124" s="160">
        <v>2</v>
      </c>
      <c r="N124" s="50" t="s">
        <v>8705</v>
      </c>
      <c r="O124" s="50" t="s">
        <v>8710</v>
      </c>
      <c r="P124" s="113" t="s">
        <v>156</v>
      </c>
      <c r="Q124" s="113" t="s">
        <v>54</v>
      </c>
      <c r="R124" s="113"/>
      <c r="S124" s="113"/>
    </row>
    <row r="125" spans="1:19" x14ac:dyDescent="0.35">
      <c r="A125" s="113" t="s">
        <v>64</v>
      </c>
      <c r="B125" s="77">
        <v>8</v>
      </c>
      <c r="C125" s="56" t="s">
        <v>2728</v>
      </c>
      <c r="D125" s="50" t="s">
        <v>3401</v>
      </c>
      <c r="E125" s="50" t="s">
        <v>8628</v>
      </c>
      <c r="F125" s="56" t="s">
        <v>3402</v>
      </c>
      <c r="G125" s="56" t="s">
        <v>3157</v>
      </c>
      <c r="H125" s="50" t="s">
        <v>2933</v>
      </c>
      <c r="I125" s="56"/>
      <c r="J125" s="56" t="s">
        <v>7595</v>
      </c>
      <c r="K125" s="56"/>
      <c r="L125" s="50" t="s">
        <v>7574</v>
      </c>
      <c r="M125" s="160">
        <v>2</v>
      </c>
      <c r="N125" s="50" t="s">
        <v>8705</v>
      </c>
      <c r="O125" s="50" t="s">
        <v>8710</v>
      </c>
      <c r="P125" s="113" t="s">
        <v>3003</v>
      </c>
      <c r="Q125" s="113" t="s">
        <v>54</v>
      </c>
      <c r="R125" s="113"/>
      <c r="S125" s="113"/>
    </row>
    <row r="126" spans="1:19" x14ac:dyDescent="0.35">
      <c r="A126" s="113" t="s">
        <v>64</v>
      </c>
      <c r="B126" s="77">
        <v>9</v>
      </c>
      <c r="C126" s="54" t="s">
        <v>189</v>
      </c>
      <c r="D126" s="54" t="s">
        <v>1886</v>
      </c>
      <c r="E126" s="50" t="s">
        <v>8629</v>
      </c>
      <c r="F126" s="54" t="s">
        <v>2210</v>
      </c>
      <c r="G126" s="54" t="s">
        <v>440</v>
      </c>
      <c r="H126" s="54" t="s">
        <v>441</v>
      </c>
      <c r="I126" s="68" t="s">
        <v>2380</v>
      </c>
      <c r="J126" s="56" t="s">
        <v>7595</v>
      </c>
      <c r="K126" s="56"/>
      <c r="L126" s="50" t="s">
        <v>7574</v>
      </c>
      <c r="M126" s="160">
        <v>2</v>
      </c>
      <c r="N126" s="50" t="s">
        <v>8705</v>
      </c>
      <c r="O126" s="50" t="s">
        <v>8710</v>
      </c>
      <c r="P126" s="113" t="s">
        <v>158</v>
      </c>
      <c r="Q126" s="113" t="s">
        <v>54</v>
      </c>
      <c r="R126" s="113"/>
      <c r="S126" s="113"/>
    </row>
    <row r="127" spans="1:19" x14ac:dyDescent="0.35">
      <c r="A127" s="113" t="s">
        <v>64</v>
      </c>
      <c r="B127" s="77">
        <v>10</v>
      </c>
      <c r="C127" s="56" t="s">
        <v>2729</v>
      </c>
      <c r="D127" s="50" t="s">
        <v>3253</v>
      </c>
      <c r="E127" s="50" t="s">
        <v>8614</v>
      </c>
      <c r="F127" s="56" t="s">
        <v>3403</v>
      </c>
      <c r="G127" s="56" t="s">
        <v>3158</v>
      </c>
      <c r="H127" s="50" t="s">
        <v>2934</v>
      </c>
      <c r="I127" s="56"/>
      <c r="J127" s="56" t="s">
        <v>7595</v>
      </c>
      <c r="K127" s="56"/>
      <c r="L127" s="50" t="s">
        <v>7574</v>
      </c>
      <c r="M127" s="160">
        <v>2</v>
      </c>
      <c r="N127" s="50" t="s">
        <v>8705</v>
      </c>
      <c r="O127" s="50" t="s">
        <v>8710</v>
      </c>
      <c r="P127" s="113" t="s">
        <v>158</v>
      </c>
      <c r="Q127" s="113" t="s">
        <v>54</v>
      </c>
      <c r="R127" s="113"/>
      <c r="S127" s="113"/>
    </row>
    <row r="128" spans="1:19" x14ac:dyDescent="0.35">
      <c r="A128" s="113" t="s">
        <v>64</v>
      </c>
      <c r="B128" s="77">
        <v>11</v>
      </c>
      <c r="C128" s="56" t="s">
        <v>2730</v>
      </c>
      <c r="D128" s="50" t="s">
        <v>3255</v>
      </c>
      <c r="E128" s="50" t="s">
        <v>8615</v>
      </c>
      <c r="F128" s="56" t="s">
        <v>3404</v>
      </c>
      <c r="G128" s="56" t="s">
        <v>3159</v>
      </c>
      <c r="H128" s="50" t="s">
        <v>2935</v>
      </c>
      <c r="I128" s="56"/>
      <c r="J128" s="56" t="s">
        <v>7595</v>
      </c>
      <c r="K128" s="56"/>
      <c r="L128" s="50" t="s">
        <v>7574</v>
      </c>
      <c r="M128" s="160">
        <v>2</v>
      </c>
      <c r="N128" s="50" t="s">
        <v>8705</v>
      </c>
      <c r="O128" s="50" t="s">
        <v>8710</v>
      </c>
      <c r="P128" s="113" t="s">
        <v>158</v>
      </c>
      <c r="Q128" s="113" t="s">
        <v>54</v>
      </c>
      <c r="R128" s="113"/>
      <c r="S128" s="113"/>
    </row>
    <row r="129" spans="1:19" x14ac:dyDescent="0.35">
      <c r="A129" s="113" t="s">
        <v>64</v>
      </c>
      <c r="B129" s="77">
        <v>12</v>
      </c>
      <c r="C129" s="56" t="s">
        <v>2731</v>
      </c>
      <c r="D129" s="50" t="s">
        <v>3254</v>
      </c>
      <c r="E129" s="50" t="s">
        <v>8616</v>
      </c>
      <c r="F129" s="56" t="s">
        <v>3405</v>
      </c>
      <c r="G129" s="56" t="s">
        <v>3160</v>
      </c>
      <c r="H129" s="50" t="s">
        <v>2936</v>
      </c>
      <c r="I129" s="56"/>
      <c r="J129" s="56" t="s">
        <v>7595</v>
      </c>
      <c r="K129" s="56"/>
      <c r="L129" s="50" t="s">
        <v>7574</v>
      </c>
      <c r="M129" s="160">
        <v>2</v>
      </c>
      <c r="N129" s="50" t="s">
        <v>8705</v>
      </c>
      <c r="O129" s="50" t="s">
        <v>8710</v>
      </c>
      <c r="P129" s="113" t="s">
        <v>158</v>
      </c>
      <c r="Q129" s="113" t="s">
        <v>54</v>
      </c>
      <c r="R129" s="113"/>
      <c r="S129" s="113"/>
    </row>
    <row r="130" spans="1:19" x14ac:dyDescent="0.3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0">
        <v>0</v>
      </c>
      <c r="N130" s="50" t="s">
        <v>8705</v>
      </c>
      <c r="O130" s="50" t="s">
        <v>8710</v>
      </c>
      <c r="P130" s="113" t="s">
        <v>183</v>
      </c>
      <c r="Q130" s="113" t="s">
        <v>54</v>
      </c>
      <c r="R130" s="113"/>
      <c r="S130" s="113"/>
    </row>
    <row r="131" spans="1:19" x14ac:dyDescent="0.3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0">
        <v>0</v>
      </c>
      <c r="N131" s="50" t="s">
        <v>8705</v>
      </c>
      <c r="O131" s="50" t="s">
        <v>8710</v>
      </c>
      <c r="P131" s="113" t="s">
        <v>184</v>
      </c>
      <c r="Q131" s="113" t="s">
        <v>54</v>
      </c>
      <c r="R131" s="113"/>
      <c r="S131" s="113"/>
    </row>
    <row r="132" spans="1:19" x14ac:dyDescent="0.35">
      <c r="A132" s="113" t="s">
        <v>64</v>
      </c>
      <c r="B132" s="77">
        <v>15</v>
      </c>
      <c r="C132" s="56" t="s">
        <v>2735</v>
      </c>
      <c r="D132" s="54" t="s">
        <v>3258</v>
      </c>
      <c r="E132" s="50" t="s">
        <v>8619</v>
      </c>
      <c r="F132" s="54" t="s">
        <v>7945</v>
      </c>
      <c r="G132" s="56" t="s">
        <v>3164</v>
      </c>
      <c r="H132" s="50" t="s">
        <v>2940</v>
      </c>
      <c r="I132" s="56"/>
      <c r="J132" s="56" t="s">
        <v>7595</v>
      </c>
      <c r="K132" s="56"/>
      <c r="L132" s="50" t="s">
        <v>7574</v>
      </c>
      <c r="M132" s="160">
        <v>0</v>
      </c>
      <c r="N132" s="50" t="s">
        <v>8705</v>
      </c>
      <c r="O132" s="50" t="s">
        <v>8710</v>
      </c>
      <c r="P132" s="113" t="s">
        <v>3007</v>
      </c>
      <c r="Q132" s="113" t="s">
        <v>54</v>
      </c>
      <c r="R132" s="113"/>
      <c r="S132" s="113"/>
    </row>
    <row r="133" spans="1:19" x14ac:dyDescent="0.35">
      <c r="A133" s="113" t="s">
        <v>64</v>
      </c>
      <c r="B133" s="77">
        <v>16</v>
      </c>
      <c r="C133" s="56" t="s">
        <v>2733</v>
      </c>
      <c r="D133" s="54" t="s">
        <v>3259</v>
      </c>
      <c r="E133" s="50" t="s">
        <v>8620</v>
      </c>
      <c r="F133" s="54" t="s">
        <v>7944</v>
      </c>
      <c r="G133" s="56" t="s">
        <v>3162</v>
      </c>
      <c r="H133" s="50" t="s">
        <v>2938</v>
      </c>
      <c r="I133" s="56"/>
      <c r="J133" s="56" t="s">
        <v>7595</v>
      </c>
      <c r="K133" s="56"/>
      <c r="L133" s="50" t="s">
        <v>7574</v>
      </c>
      <c r="M133" s="160">
        <v>0</v>
      </c>
      <c r="N133" s="50" t="s">
        <v>8705</v>
      </c>
      <c r="O133" s="50" t="s">
        <v>8710</v>
      </c>
      <c r="P133" s="113" t="s">
        <v>3005</v>
      </c>
      <c r="Q133" s="113" t="s">
        <v>54</v>
      </c>
      <c r="R133" s="113"/>
      <c r="S133" s="113"/>
    </row>
    <row r="134" spans="1:19" x14ac:dyDescent="0.35">
      <c r="A134" s="113" t="s">
        <v>64</v>
      </c>
      <c r="B134" s="77">
        <v>17</v>
      </c>
      <c r="C134" s="56" t="s">
        <v>2738</v>
      </c>
      <c r="D134" s="54" t="s">
        <v>3260</v>
      </c>
      <c r="E134" s="50" t="s">
        <v>8621</v>
      </c>
      <c r="F134" s="54" t="s">
        <v>7946</v>
      </c>
      <c r="G134" s="56" t="s">
        <v>3167</v>
      </c>
      <c r="H134" s="50" t="s">
        <v>2943</v>
      </c>
      <c r="I134" s="56"/>
      <c r="J134" s="56" t="s">
        <v>7595</v>
      </c>
      <c r="K134" s="56"/>
      <c r="L134" s="50" t="s">
        <v>7574</v>
      </c>
      <c r="M134" s="160">
        <v>0</v>
      </c>
      <c r="N134" s="50" t="s">
        <v>8705</v>
      </c>
      <c r="O134" s="50" t="s">
        <v>8710</v>
      </c>
      <c r="P134" s="113" t="s">
        <v>3010</v>
      </c>
      <c r="Q134" s="113" t="s">
        <v>54</v>
      </c>
      <c r="R134" s="113"/>
      <c r="S134" s="113"/>
    </row>
    <row r="135" spans="1:19" x14ac:dyDescent="0.35">
      <c r="A135" s="113" t="s">
        <v>64</v>
      </c>
      <c r="B135" s="77">
        <v>18</v>
      </c>
      <c r="C135" s="56" t="s">
        <v>2734</v>
      </c>
      <c r="D135" s="54" t="s">
        <v>3261</v>
      </c>
      <c r="E135" s="50" t="s">
        <v>8622</v>
      </c>
      <c r="F135" s="54" t="s">
        <v>7947</v>
      </c>
      <c r="G135" s="56" t="s">
        <v>3163</v>
      </c>
      <c r="H135" s="50" t="s">
        <v>2939</v>
      </c>
      <c r="I135" s="56"/>
      <c r="J135" s="56" t="s">
        <v>7595</v>
      </c>
      <c r="K135" s="56"/>
      <c r="L135" s="50" t="s">
        <v>7574</v>
      </c>
      <c r="M135" s="160">
        <v>0</v>
      </c>
      <c r="N135" s="50" t="s">
        <v>8705</v>
      </c>
      <c r="O135" s="50" t="s">
        <v>8710</v>
      </c>
      <c r="P135" s="113" t="s">
        <v>3006</v>
      </c>
      <c r="Q135" s="113" t="s">
        <v>54</v>
      </c>
      <c r="R135" s="113"/>
      <c r="S135" s="113"/>
    </row>
    <row r="136" spans="1:19" x14ac:dyDescent="0.35">
      <c r="A136" s="113" t="s">
        <v>64</v>
      </c>
      <c r="B136" s="77">
        <v>19</v>
      </c>
      <c r="C136" s="56" t="s">
        <v>2737</v>
      </c>
      <c r="D136" s="54" t="s">
        <v>3262</v>
      </c>
      <c r="E136" s="50" t="s">
        <v>8623</v>
      </c>
      <c r="F136" s="54" t="s">
        <v>7948</v>
      </c>
      <c r="G136" s="56" t="s">
        <v>3166</v>
      </c>
      <c r="H136" s="50" t="s">
        <v>2942</v>
      </c>
      <c r="I136" s="56"/>
      <c r="J136" s="56" t="s">
        <v>7595</v>
      </c>
      <c r="K136" s="56"/>
      <c r="L136" s="50" t="s">
        <v>7574</v>
      </c>
      <c r="M136" s="160">
        <v>0</v>
      </c>
      <c r="N136" s="50" t="s">
        <v>8705</v>
      </c>
      <c r="O136" s="50" t="s">
        <v>8710</v>
      </c>
      <c r="P136" s="113" t="s">
        <v>3009</v>
      </c>
      <c r="Q136" s="113" t="s">
        <v>54</v>
      </c>
      <c r="R136" s="113"/>
      <c r="S136" s="113"/>
    </row>
    <row r="137" spans="1:19" x14ac:dyDescent="0.35">
      <c r="A137" s="113" t="s">
        <v>64</v>
      </c>
      <c r="B137" s="77">
        <v>20</v>
      </c>
      <c r="C137" s="56" t="s">
        <v>2732</v>
      </c>
      <c r="D137" s="54" t="s">
        <v>3263</v>
      </c>
      <c r="E137" s="50" t="s">
        <v>8624</v>
      </c>
      <c r="F137" s="54" t="s">
        <v>7949</v>
      </c>
      <c r="G137" s="56" t="s">
        <v>3161</v>
      </c>
      <c r="H137" s="50" t="s">
        <v>2937</v>
      </c>
      <c r="I137" s="56"/>
      <c r="J137" s="56" t="s">
        <v>7595</v>
      </c>
      <c r="K137" s="56"/>
      <c r="L137" s="50" t="s">
        <v>7574</v>
      </c>
      <c r="M137" s="160">
        <v>0</v>
      </c>
      <c r="N137" s="50" t="s">
        <v>8705</v>
      </c>
      <c r="O137" s="50" t="s">
        <v>8710</v>
      </c>
      <c r="P137" s="113" t="s">
        <v>3004</v>
      </c>
      <c r="Q137" s="113" t="s">
        <v>54</v>
      </c>
      <c r="R137" s="113"/>
      <c r="S137" s="113"/>
    </row>
    <row r="138" spans="1:19" x14ac:dyDescent="0.35">
      <c r="A138" s="113" t="s">
        <v>64</v>
      </c>
      <c r="B138" s="77">
        <v>21</v>
      </c>
      <c r="C138" s="56" t="s">
        <v>2736</v>
      </c>
      <c r="D138" s="54" t="s">
        <v>3264</v>
      </c>
      <c r="E138" s="50" t="s">
        <v>8625</v>
      </c>
      <c r="F138" s="54" t="s">
        <v>7950</v>
      </c>
      <c r="G138" s="56" t="s">
        <v>3165</v>
      </c>
      <c r="H138" s="50" t="s">
        <v>2941</v>
      </c>
      <c r="I138" s="56"/>
      <c r="J138" s="56" t="s">
        <v>7595</v>
      </c>
      <c r="K138" s="56"/>
      <c r="L138" s="50" t="s">
        <v>7574</v>
      </c>
      <c r="M138" s="160">
        <v>0</v>
      </c>
      <c r="N138" s="50" t="s">
        <v>8705</v>
      </c>
      <c r="O138" s="50" t="s">
        <v>8710</v>
      </c>
      <c r="P138" s="113" t="s">
        <v>3008</v>
      </c>
      <c r="Q138" s="113" t="s">
        <v>54</v>
      </c>
      <c r="R138" s="113"/>
      <c r="S138" s="113"/>
    </row>
    <row r="139" spans="1:19" x14ac:dyDescent="0.35">
      <c r="A139" s="113" t="s">
        <v>64</v>
      </c>
      <c r="B139" s="77">
        <v>22</v>
      </c>
      <c r="C139" s="56" t="s">
        <v>2739</v>
      </c>
      <c r="D139" s="54" t="s">
        <v>6607</v>
      </c>
      <c r="E139" s="50" t="s">
        <v>8626</v>
      </c>
      <c r="F139" s="54" t="s">
        <v>3406</v>
      </c>
      <c r="G139" s="56" t="s">
        <v>3168</v>
      </c>
      <c r="H139" s="50" t="s">
        <v>2944</v>
      </c>
      <c r="I139" s="56"/>
      <c r="J139" s="56" t="s">
        <v>7595</v>
      </c>
      <c r="K139" s="56"/>
      <c r="L139" s="50" t="s">
        <v>7574</v>
      </c>
      <c r="M139" s="160">
        <v>0</v>
      </c>
      <c r="N139" s="50" t="s">
        <v>8705</v>
      </c>
      <c r="O139" s="50" t="s">
        <v>8710</v>
      </c>
      <c r="P139" s="113" t="s">
        <v>3011</v>
      </c>
      <c r="Q139" s="113" t="s">
        <v>54</v>
      </c>
      <c r="R139" s="113"/>
      <c r="S139" s="113"/>
    </row>
    <row r="140" spans="1:19" x14ac:dyDescent="0.3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0">
        <v>0</v>
      </c>
      <c r="N140" s="50" t="s">
        <v>8705</v>
      </c>
      <c r="O140" s="50" t="s">
        <v>8710</v>
      </c>
      <c r="P140" s="113" t="s">
        <v>92</v>
      </c>
      <c r="Q140" s="113" t="s">
        <v>54</v>
      </c>
      <c r="R140" s="113"/>
      <c r="S140" s="113"/>
    </row>
    <row r="141" spans="1:19" x14ac:dyDescent="0.35">
      <c r="A141" s="115" t="s">
        <v>64</v>
      </c>
      <c r="B141" s="100">
        <v>24</v>
      </c>
      <c r="C141" s="101" t="s">
        <v>7677</v>
      </c>
      <c r="D141" s="101" t="s">
        <v>1895</v>
      </c>
      <c r="E141" s="102" t="s">
        <v>7801</v>
      </c>
      <c r="F141" s="101"/>
      <c r="G141" s="101"/>
      <c r="H141" s="101"/>
      <c r="I141" s="101"/>
      <c r="J141" s="103" t="s">
        <v>7595</v>
      </c>
      <c r="K141" s="103"/>
      <c r="L141" s="101" t="s">
        <v>91</v>
      </c>
      <c r="M141" s="161">
        <v>0</v>
      </c>
      <c r="N141" s="103" t="s">
        <v>8705</v>
      </c>
      <c r="O141" s="103" t="s">
        <v>8710</v>
      </c>
      <c r="P141" s="115" t="s">
        <v>91</v>
      </c>
      <c r="Q141" s="115" t="s">
        <v>54</v>
      </c>
      <c r="R141" s="115"/>
      <c r="S141" s="115"/>
    </row>
    <row r="142" spans="1:19" x14ac:dyDescent="0.35">
      <c r="A142" s="113" t="s">
        <v>63</v>
      </c>
      <c r="B142" s="77">
        <v>-99</v>
      </c>
      <c r="C142" s="56" t="s">
        <v>2719</v>
      </c>
      <c r="D142" s="50" t="s">
        <v>3245</v>
      </c>
      <c r="E142" s="56"/>
      <c r="F142" s="69" t="s">
        <v>7889</v>
      </c>
      <c r="G142" s="56" t="s">
        <v>3147</v>
      </c>
      <c r="H142" s="50" t="s">
        <v>2924</v>
      </c>
      <c r="I142" s="56"/>
      <c r="J142" s="56" t="s">
        <v>7595</v>
      </c>
      <c r="K142" s="56"/>
      <c r="L142" s="50" t="s">
        <v>7574</v>
      </c>
      <c r="M142" s="160">
        <v>0</v>
      </c>
      <c r="N142" s="50" t="s">
        <v>8708</v>
      </c>
      <c r="O142" s="50"/>
      <c r="P142" s="113" t="s">
        <v>3007</v>
      </c>
      <c r="Q142" s="113" t="s">
        <v>54</v>
      </c>
      <c r="R142" s="113" t="s">
        <v>8694</v>
      </c>
      <c r="S142" s="113"/>
    </row>
    <row r="143" spans="1:19" x14ac:dyDescent="0.35">
      <c r="A143" s="113" t="s">
        <v>63</v>
      </c>
      <c r="B143" s="77">
        <v>-99</v>
      </c>
      <c r="C143" s="56" t="s">
        <v>2717</v>
      </c>
      <c r="D143" s="50" t="s">
        <v>3246</v>
      </c>
      <c r="E143" s="56"/>
      <c r="F143" s="69" t="s">
        <v>7890</v>
      </c>
      <c r="G143" s="56" t="s">
        <v>3145</v>
      </c>
      <c r="H143" s="50" t="s">
        <v>2922</v>
      </c>
      <c r="I143" s="56"/>
      <c r="J143" s="56" t="s">
        <v>7595</v>
      </c>
      <c r="K143" s="56"/>
      <c r="L143" s="50" t="s">
        <v>7574</v>
      </c>
      <c r="M143" s="160">
        <v>0</v>
      </c>
      <c r="N143" s="50" t="s">
        <v>8708</v>
      </c>
      <c r="O143" s="50"/>
      <c r="P143" s="113" t="s">
        <v>3005</v>
      </c>
      <c r="Q143" s="113" t="s">
        <v>54</v>
      </c>
      <c r="R143" s="113" t="s">
        <v>8694</v>
      </c>
      <c r="S143" s="113"/>
    </row>
    <row r="144" spans="1:19" x14ac:dyDescent="0.35">
      <c r="A144" s="113" t="s">
        <v>63</v>
      </c>
      <c r="B144" s="77">
        <v>-99</v>
      </c>
      <c r="C144" s="56" t="s">
        <v>2724</v>
      </c>
      <c r="D144" s="53" t="s">
        <v>6609</v>
      </c>
      <c r="E144" s="56"/>
      <c r="F144" s="69" t="s">
        <v>7852</v>
      </c>
      <c r="G144" s="56" t="s">
        <v>3152</v>
      </c>
      <c r="H144" s="50" t="s">
        <v>2929</v>
      </c>
      <c r="I144" s="56"/>
      <c r="J144" s="56" t="s">
        <v>3696</v>
      </c>
      <c r="K144" s="56" t="s">
        <v>7594</v>
      </c>
      <c r="L144" s="50" t="s">
        <v>91</v>
      </c>
      <c r="M144" s="160">
        <v>0</v>
      </c>
      <c r="N144" s="50" t="s">
        <v>8708</v>
      </c>
      <c r="O144" s="50"/>
      <c r="P144" s="113" t="s">
        <v>92</v>
      </c>
      <c r="Q144" s="113" t="s">
        <v>54</v>
      </c>
      <c r="R144" s="113" t="s">
        <v>8694</v>
      </c>
      <c r="S144" s="113"/>
    </row>
    <row r="145" spans="1:19" x14ac:dyDescent="0.35">
      <c r="A145" s="113" t="s">
        <v>63</v>
      </c>
      <c r="B145" s="77">
        <v>-99</v>
      </c>
      <c r="C145" s="56" t="s">
        <v>2712</v>
      </c>
      <c r="D145" s="50"/>
      <c r="E145" s="56" t="s">
        <v>7802</v>
      </c>
      <c r="F145" s="56"/>
      <c r="G145" s="56" t="s">
        <v>3140</v>
      </c>
      <c r="H145" s="50" t="s">
        <v>2917</v>
      </c>
      <c r="I145" s="56"/>
      <c r="J145" s="56" t="s">
        <v>3412</v>
      </c>
      <c r="K145" s="56" t="s">
        <v>7594</v>
      </c>
      <c r="L145" s="50" t="s">
        <v>91</v>
      </c>
      <c r="M145" s="160">
        <v>0</v>
      </c>
      <c r="N145" s="50" t="s">
        <v>8705</v>
      </c>
      <c r="O145" s="50"/>
      <c r="P145" s="113" t="s">
        <v>92</v>
      </c>
      <c r="Q145" s="113" t="s">
        <v>54</v>
      </c>
      <c r="R145" s="113"/>
      <c r="S145" s="113"/>
    </row>
    <row r="146" spans="1:19" x14ac:dyDescent="0.35">
      <c r="A146" s="113" t="s">
        <v>63</v>
      </c>
      <c r="B146" s="79">
        <v>-99</v>
      </c>
      <c r="C146" s="56" t="s">
        <v>2723</v>
      </c>
      <c r="D146" s="53" t="s">
        <v>6590</v>
      </c>
      <c r="E146" s="56"/>
      <c r="F146" s="69" t="s">
        <v>7851</v>
      </c>
      <c r="G146" s="56" t="s">
        <v>3151</v>
      </c>
      <c r="H146" s="53" t="s">
        <v>2928</v>
      </c>
      <c r="I146" s="56"/>
      <c r="J146" s="56" t="s">
        <v>7595</v>
      </c>
      <c r="K146" s="56"/>
      <c r="L146" s="50" t="s">
        <v>7574</v>
      </c>
      <c r="M146" s="160">
        <v>0</v>
      </c>
      <c r="N146" s="50" t="s">
        <v>8708</v>
      </c>
      <c r="O146" s="50"/>
      <c r="P146" s="113" t="s">
        <v>3011</v>
      </c>
      <c r="Q146" s="113" t="s">
        <v>54</v>
      </c>
      <c r="R146" s="113" t="s">
        <v>8694</v>
      </c>
      <c r="S146" s="113"/>
    </row>
    <row r="147" spans="1:19" x14ac:dyDescent="0.3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53"/>
    </row>
    <row r="148" spans="1:19" x14ac:dyDescent="0.35">
      <c r="A148" s="113" t="s">
        <v>63</v>
      </c>
      <c r="B148" s="77">
        <v>-99</v>
      </c>
      <c r="C148" s="56" t="s">
        <v>2722</v>
      </c>
      <c r="D148" s="50" t="s">
        <v>3247</v>
      </c>
      <c r="E148" s="56"/>
      <c r="F148" s="69" t="s">
        <v>7891</v>
      </c>
      <c r="G148" s="56" t="s">
        <v>3150</v>
      </c>
      <c r="H148" s="50" t="s">
        <v>2927</v>
      </c>
      <c r="I148" s="56"/>
      <c r="J148" s="56" t="s">
        <v>7595</v>
      </c>
      <c r="K148" s="56"/>
      <c r="L148" s="50" t="s">
        <v>7574</v>
      </c>
      <c r="M148" s="160">
        <v>0</v>
      </c>
      <c r="N148" s="50" t="s">
        <v>8708</v>
      </c>
      <c r="O148" s="50"/>
      <c r="P148" s="113" t="s">
        <v>3010</v>
      </c>
      <c r="Q148" s="113" t="s">
        <v>54</v>
      </c>
      <c r="R148" s="113" t="s">
        <v>8694</v>
      </c>
      <c r="S148" s="113"/>
    </row>
    <row r="149" spans="1:19" x14ac:dyDescent="0.35">
      <c r="A149" s="113" t="s">
        <v>63</v>
      </c>
      <c r="B149" s="77">
        <v>-99</v>
      </c>
      <c r="C149" s="56" t="s">
        <v>2718</v>
      </c>
      <c r="D149" s="50" t="s">
        <v>3248</v>
      </c>
      <c r="E149" s="56"/>
      <c r="F149" s="69" t="s">
        <v>7892</v>
      </c>
      <c r="G149" s="56" t="s">
        <v>3146</v>
      </c>
      <c r="H149" s="50" t="s">
        <v>2923</v>
      </c>
      <c r="I149" s="56"/>
      <c r="J149" s="56" t="s">
        <v>7595</v>
      </c>
      <c r="K149" s="56"/>
      <c r="L149" s="50" t="s">
        <v>7574</v>
      </c>
      <c r="M149" s="160">
        <v>0</v>
      </c>
      <c r="N149" s="50" t="s">
        <v>8708</v>
      </c>
      <c r="O149" s="50"/>
      <c r="P149" s="113" t="s">
        <v>3006</v>
      </c>
      <c r="Q149" s="113" t="s">
        <v>54</v>
      </c>
      <c r="R149" s="113" t="s">
        <v>8694</v>
      </c>
      <c r="S149" s="113"/>
    </row>
    <row r="150" spans="1:19" x14ac:dyDescent="0.35">
      <c r="A150" s="113" t="s">
        <v>63</v>
      </c>
      <c r="B150" s="77">
        <v>-99</v>
      </c>
      <c r="C150" s="56" t="s">
        <v>2721</v>
      </c>
      <c r="D150" s="50" t="s">
        <v>3251</v>
      </c>
      <c r="E150" s="56"/>
      <c r="F150" s="69" t="s">
        <v>7893</v>
      </c>
      <c r="G150" s="56" t="s">
        <v>3149</v>
      </c>
      <c r="H150" s="50" t="s">
        <v>2926</v>
      </c>
      <c r="I150" s="56"/>
      <c r="J150" s="56" t="s">
        <v>7595</v>
      </c>
      <c r="K150" s="56"/>
      <c r="L150" s="50" t="s">
        <v>7574</v>
      </c>
      <c r="M150" s="160">
        <v>0</v>
      </c>
      <c r="N150" s="50" t="s">
        <v>8708</v>
      </c>
      <c r="O150" s="50"/>
      <c r="P150" s="113" t="s">
        <v>3009</v>
      </c>
      <c r="Q150" s="113" t="s">
        <v>54</v>
      </c>
      <c r="R150" s="113" t="s">
        <v>8694</v>
      </c>
      <c r="S150" s="113"/>
    </row>
    <row r="151" spans="1:19" x14ac:dyDescent="0.3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35">
      <c r="A152" s="113" t="s">
        <v>63</v>
      </c>
      <c r="B152" s="77">
        <v>-99</v>
      </c>
      <c r="C152" s="56" t="s">
        <v>2713</v>
      </c>
      <c r="D152" s="50" t="s">
        <v>3241</v>
      </c>
      <c r="E152" s="56"/>
      <c r="F152" s="69" t="s">
        <v>7886</v>
      </c>
      <c r="G152" s="56" t="s">
        <v>3141</v>
      </c>
      <c r="H152" s="50" t="s">
        <v>2918</v>
      </c>
      <c r="I152" s="56"/>
      <c r="J152" s="56" t="s">
        <v>7595</v>
      </c>
      <c r="K152" s="56"/>
      <c r="L152" s="50" t="s">
        <v>7574</v>
      </c>
      <c r="M152" s="160">
        <v>0</v>
      </c>
      <c r="N152" s="50" t="s">
        <v>8708</v>
      </c>
      <c r="O152" s="50"/>
      <c r="P152" s="113" t="s">
        <v>158</v>
      </c>
      <c r="Q152" s="113" t="s">
        <v>54</v>
      </c>
      <c r="R152" s="113" t="s">
        <v>8694</v>
      </c>
      <c r="S152" s="113"/>
    </row>
    <row r="153" spans="1:19" x14ac:dyDescent="0.3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35">
      <c r="A154" s="113" t="s">
        <v>63</v>
      </c>
      <c r="B154" s="77">
        <v>-99</v>
      </c>
      <c r="C154" s="56" t="s">
        <v>2714</v>
      </c>
      <c r="D154" s="50" t="s">
        <v>3243</v>
      </c>
      <c r="E154" s="56"/>
      <c r="F154" s="69" t="s">
        <v>7887</v>
      </c>
      <c r="G154" s="56" t="s">
        <v>3142</v>
      </c>
      <c r="H154" s="50" t="s">
        <v>2919</v>
      </c>
      <c r="I154" s="56"/>
      <c r="J154" s="56" t="s">
        <v>7595</v>
      </c>
      <c r="K154" s="56"/>
      <c r="L154" s="50" t="s">
        <v>7574</v>
      </c>
      <c r="M154" s="160">
        <v>0</v>
      </c>
      <c r="N154" s="50" t="s">
        <v>8708</v>
      </c>
      <c r="O154" s="50"/>
      <c r="P154" s="113" t="s">
        <v>183</v>
      </c>
      <c r="Q154" s="113" t="s">
        <v>54</v>
      </c>
      <c r="R154" s="113" t="s">
        <v>8694</v>
      </c>
      <c r="S154" s="113"/>
    </row>
    <row r="155" spans="1:19" x14ac:dyDescent="0.3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35">
      <c r="A156" s="113" t="s">
        <v>63</v>
      </c>
      <c r="B156" s="77">
        <v>-99</v>
      </c>
      <c r="C156" s="56" t="s">
        <v>2715</v>
      </c>
      <c r="D156" s="50" t="s">
        <v>6672</v>
      </c>
      <c r="E156" s="56"/>
      <c r="F156" s="69" t="s">
        <v>7888</v>
      </c>
      <c r="G156" s="56" t="s">
        <v>3143</v>
      </c>
      <c r="H156" s="50" t="s">
        <v>2920</v>
      </c>
      <c r="I156" s="56"/>
      <c r="J156" s="56" t="s">
        <v>7595</v>
      </c>
      <c r="K156" s="56"/>
      <c r="L156" s="50" t="s">
        <v>7574</v>
      </c>
      <c r="M156" s="160">
        <v>0</v>
      </c>
      <c r="N156" s="50" t="s">
        <v>8708</v>
      </c>
      <c r="O156" s="50"/>
      <c r="P156" s="113" t="s">
        <v>184</v>
      </c>
      <c r="Q156" s="113" t="s">
        <v>54</v>
      </c>
      <c r="R156" s="113" t="s">
        <v>8694</v>
      </c>
      <c r="S156" s="113"/>
    </row>
    <row r="157" spans="1:19" x14ac:dyDescent="0.35">
      <c r="A157" s="113" t="s">
        <v>63</v>
      </c>
      <c r="B157" s="77">
        <v>-99</v>
      </c>
      <c r="C157" s="56" t="s">
        <v>2716</v>
      </c>
      <c r="D157" s="50" t="s">
        <v>3249</v>
      </c>
      <c r="E157" s="56"/>
      <c r="F157" s="69" t="s">
        <v>7894</v>
      </c>
      <c r="G157" s="56" t="s">
        <v>3144</v>
      </c>
      <c r="H157" s="50" t="s">
        <v>2921</v>
      </c>
      <c r="I157" s="56"/>
      <c r="J157" s="56" t="s">
        <v>7595</v>
      </c>
      <c r="K157" s="56"/>
      <c r="L157" s="50" t="s">
        <v>7574</v>
      </c>
      <c r="M157" s="160">
        <v>0</v>
      </c>
      <c r="N157" s="50" t="s">
        <v>8708</v>
      </c>
      <c r="O157" s="50"/>
      <c r="P157" s="113" t="s">
        <v>3004</v>
      </c>
      <c r="Q157" s="113" t="s">
        <v>54</v>
      </c>
      <c r="R157" s="113" t="s">
        <v>8694</v>
      </c>
      <c r="S157" s="113"/>
    </row>
    <row r="158" spans="1:19" x14ac:dyDescent="0.35">
      <c r="A158" s="113" t="s">
        <v>63</v>
      </c>
      <c r="B158" s="77">
        <v>-99</v>
      </c>
      <c r="C158" s="56" t="s">
        <v>2720</v>
      </c>
      <c r="D158" s="50" t="s">
        <v>3250</v>
      </c>
      <c r="E158" s="56"/>
      <c r="F158" s="69" t="s">
        <v>7895</v>
      </c>
      <c r="G158" s="56" t="s">
        <v>3148</v>
      </c>
      <c r="H158" s="50" t="s">
        <v>2925</v>
      </c>
      <c r="I158" s="56"/>
      <c r="J158" s="56" t="s">
        <v>7595</v>
      </c>
      <c r="K158" s="56"/>
      <c r="L158" s="50" t="s">
        <v>7574</v>
      </c>
      <c r="M158" s="160">
        <v>0</v>
      </c>
      <c r="N158" s="50" t="s">
        <v>8708</v>
      </c>
      <c r="O158" s="50"/>
      <c r="P158" s="113" t="s">
        <v>3008</v>
      </c>
      <c r="Q158" s="113" t="s">
        <v>54</v>
      </c>
      <c r="R158" s="113" t="s">
        <v>8694</v>
      </c>
      <c r="S158" s="113"/>
    </row>
    <row r="159" spans="1:19" x14ac:dyDescent="0.3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1" t="s">
        <v>8704</v>
      </c>
      <c r="N159" s="103" t="s">
        <v>8706</v>
      </c>
      <c r="O159" s="103" t="s">
        <v>8709</v>
      </c>
      <c r="P159" s="115" t="s">
        <v>91</v>
      </c>
      <c r="Q159" s="115" t="s">
        <v>54</v>
      </c>
      <c r="R159" s="115"/>
      <c r="S159" s="115"/>
    </row>
    <row r="160" spans="1:19" x14ac:dyDescent="0.35">
      <c r="A160" s="113" t="s">
        <v>63</v>
      </c>
      <c r="B160" s="77">
        <v>2</v>
      </c>
      <c r="C160" s="54" t="s">
        <v>124</v>
      </c>
      <c r="D160" s="54" t="s">
        <v>1922</v>
      </c>
      <c r="E160" s="50" t="s">
        <v>8609</v>
      </c>
      <c r="F160" s="54" t="s">
        <v>2146</v>
      </c>
      <c r="G160" s="54" t="s">
        <v>334</v>
      </c>
      <c r="H160" s="54" t="s">
        <v>335</v>
      </c>
      <c r="I160" s="68" t="s">
        <v>2333</v>
      </c>
      <c r="J160" s="56" t="s">
        <v>7595</v>
      </c>
      <c r="K160" s="56"/>
      <c r="L160" s="99" t="s">
        <v>7575</v>
      </c>
      <c r="M160" s="167" t="s">
        <v>8704</v>
      </c>
      <c r="N160" s="99" t="s">
        <v>8706</v>
      </c>
      <c r="O160" s="99" t="s">
        <v>8709</v>
      </c>
      <c r="P160" s="113" t="s">
        <v>100</v>
      </c>
      <c r="Q160" s="113" t="s">
        <v>54</v>
      </c>
      <c r="R160" s="113"/>
      <c r="S160" s="113"/>
    </row>
    <row r="161" spans="1:19" x14ac:dyDescent="0.35">
      <c r="A161" s="113" t="s">
        <v>63</v>
      </c>
      <c r="B161" s="77">
        <v>3</v>
      </c>
      <c r="C161" s="85" t="s">
        <v>2052</v>
      </c>
      <c r="D161" s="50" t="s">
        <v>6417</v>
      </c>
      <c r="E161" s="56" t="s">
        <v>8691</v>
      </c>
      <c r="F161" s="69" t="s">
        <v>7844</v>
      </c>
      <c r="G161" s="56" t="s">
        <v>3138</v>
      </c>
      <c r="H161" s="50" t="s">
        <v>2915</v>
      </c>
      <c r="I161" s="56"/>
      <c r="J161" s="56" t="s">
        <v>7595</v>
      </c>
      <c r="K161" s="56"/>
      <c r="L161" s="50" t="s">
        <v>91</v>
      </c>
      <c r="M161" s="160" t="s">
        <v>8704</v>
      </c>
      <c r="N161" s="50" t="s">
        <v>8705</v>
      </c>
      <c r="O161" s="50" t="s">
        <v>8709</v>
      </c>
      <c r="P161" s="113" t="s">
        <v>91</v>
      </c>
      <c r="Q161" s="113" t="s">
        <v>54</v>
      </c>
      <c r="R161" s="113"/>
      <c r="S161" s="113"/>
    </row>
    <row r="162" spans="1:19" x14ac:dyDescent="0.35">
      <c r="A162" s="113" t="s">
        <v>63</v>
      </c>
      <c r="B162" s="77">
        <v>4</v>
      </c>
      <c r="C162" s="54" t="s">
        <v>181</v>
      </c>
      <c r="D162" s="54" t="s">
        <v>6676</v>
      </c>
      <c r="E162" s="56" t="s">
        <v>8690</v>
      </c>
      <c r="F162" s="68" t="s">
        <v>7845</v>
      </c>
      <c r="G162" s="54" t="s">
        <v>429</v>
      </c>
      <c r="H162" s="54" t="s">
        <v>430</v>
      </c>
      <c r="I162" s="68" t="s">
        <v>2374</v>
      </c>
      <c r="J162" s="56" t="s">
        <v>3413</v>
      </c>
      <c r="K162" s="56" t="s">
        <v>7594</v>
      </c>
      <c r="L162" s="50" t="s">
        <v>91</v>
      </c>
      <c r="M162" s="160">
        <v>0</v>
      </c>
      <c r="N162" s="50" t="s">
        <v>8705</v>
      </c>
      <c r="O162" s="50" t="s">
        <v>8710</v>
      </c>
      <c r="P162" s="113" t="s">
        <v>92</v>
      </c>
      <c r="Q162" s="113" t="s">
        <v>54</v>
      </c>
      <c r="R162" s="113"/>
      <c r="S162" s="113"/>
    </row>
    <row r="163" spans="1:19" x14ac:dyDescent="0.35">
      <c r="A163" s="113" t="s">
        <v>63</v>
      </c>
      <c r="B163" s="77">
        <v>5</v>
      </c>
      <c r="C163" s="55" t="s">
        <v>182</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35">
      <c r="A164" s="113" t="s">
        <v>63</v>
      </c>
      <c r="B164" s="77">
        <v>6</v>
      </c>
      <c r="C164" s="56" t="s">
        <v>2711</v>
      </c>
      <c r="D164" s="50" t="s">
        <v>3240</v>
      </c>
      <c r="E164" s="54" t="s">
        <v>8692</v>
      </c>
      <c r="F164" s="69" t="s">
        <v>7847</v>
      </c>
      <c r="G164" s="56" t="s">
        <v>3139</v>
      </c>
      <c r="H164" s="50" t="s">
        <v>2916</v>
      </c>
      <c r="I164" s="56"/>
      <c r="J164" s="56" t="s">
        <v>7595</v>
      </c>
      <c r="K164" s="56"/>
      <c r="L164" s="50" t="s">
        <v>7574</v>
      </c>
      <c r="M164" s="160">
        <v>0</v>
      </c>
      <c r="N164" s="50" t="s">
        <v>8705</v>
      </c>
      <c r="O164" s="50" t="s">
        <v>8710</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7595</v>
      </c>
      <c r="K165" s="56"/>
      <c r="L165" s="54" t="s">
        <v>91</v>
      </c>
      <c r="M165" s="162">
        <v>0</v>
      </c>
      <c r="N165" s="56" t="s">
        <v>8705</v>
      </c>
      <c r="O165" s="56" t="s">
        <v>8710</v>
      </c>
      <c r="P165" s="113" t="s">
        <v>91</v>
      </c>
      <c r="Q165" s="113" t="s">
        <v>54</v>
      </c>
      <c r="R165" s="113"/>
      <c r="S165" s="113"/>
    </row>
    <row r="166" spans="1:19" x14ac:dyDescent="0.3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53"/>
    </row>
    <row r="167" spans="1:19" x14ac:dyDescent="0.3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3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1" t="s">
        <v>8704</v>
      </c>
      <c r="N168" s="103" t="s">
        <v>8706</v>
      </c>
      <c r="O168" s="103" t="s">
        <v>8709</v>
      </c>
      <c r="P168" s="115" t="s">
        <v>91</v>
      </c>
      <c r="Q168" s="115" t="s">
        <v>54</v>
      </c>
      <c r="R168" s="115"/>
      <c r="S168" s="115"/>
    </row>
    <row r="169" spans="1:19" x14ac:dyDescent="0.35">
      <c r="A169" s="113" t="s">
        <v>56</v>
      </c>
      <c r="B169" s="77">
        <v>2</v>
      </c>
      <c r="C169" s="54" t="s">
        <v>119</v>
      </c>
      <c r="D169" s="56" t="s">
        <v>1922</v>
      </c>
      <c r="E169" s="50" t="s">
        <v>8607</v>
      </c>
      <c r="F169" s="54" t="s">
        <v>2146</v>
      </c>
      <c r="G169" s="54" t="s">
        <v>324</v>
      </c>
      <c r="H169" s="54" t="s">
        <v>325</v>
      </c>
      <c r="I169" s="68" t="s">
        <v>2330</v>
      </c>
      <c r="J169" s="56" t="s">
        <v>7595</v>
      </c>
      <c r="K169" s="56"/>
      <c r="L169" s="54" t="s">
        <v>7575</v>
      </c>
      <c r="M169" s="162" t="s">
        <v>8704</v>
      </c>
      <c r="N169" s="56" t="s">
        <v>8706</v>
      </c>
      <c r="O169" s="56" t="s">
        <v>8709</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0" t="s">
        <v>8704</v>
      </c>
      <c r="N170" s="50" t="s">
        <v>8705</v>
      </c>
      <c r="O170" s="50" t="s">
        <v>8709</v>
      </c>
      <c r="P170" s="113" t="s">
        <v>91</v>
      </c>
      <c r="Q170" s="113" t="s">
        <v>54</v>
      </c>
      <c r="R170" s="113" t="s">
        <v>8711</v>
      </c>
      <c r="S170" s="113"/>
    </row>
    <row r="171" spans="1:19" x14ac:dyDescent="0.3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2" t="s">
        <v>8704</v>
      </c>
      <c r="N171" s="56" t="s">
        <v>8706</v>
      </c>
      <c r="O171" s="56" t="s">
        <v>8709</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2" t="s">
        <v>8704</v>
      </c>
      <c r="N172" s="56" t="s">
        <v>8706</v>
      </c>
      <c r="O172" s="56" t="s">
        <v>8709</v>
      </c>
      <c r="P172" s="113" t="s">
        <v>92</v>
      </c>
      <c r="Q172" s="113" t="s">
        <v>54</v>
      </c>
      <c r="R172" s="113"/>
      <c r="S172" s="113"/>
    </row>
    <row r="173" spans="1:19" x14ac:dyDescent="0.35">
      <c r="A173" s="113" t="s">
        <v>56</v>
      </c>
      <c r="B173" s="77">
        <v>6</v>
      </c>
      <c r="C173" s="84" t="s">
        <v>141</v>
      </c>
      <c r="D173" s="56" t="s">
        <v>362</v>
      </c>
      <c r="E173" s="56" t="s">
        <v>8590</v>
      </c>
      <c r="F173" s="54" t="s">
        <v>2160</v>
      </c>
      <c r="G173" s="54" t="s">
        <v>361</v>
      </c>
      <c r="H173" s="54" t="s">
        <v>362</v>
      </c>
      <c r="I173" s="68" t="s">
        <v>2160</v>
      </c>
      <c r="J173" s="56" t="s">
        <v>7595</v>
      </c>
      <c r="K173" s="56"/>
      <c r="L173" s="54" t="s">
        <v>91</v>
      </c>
      <c r="M173" s="162" t="s">
        <v>8704</v>
      </c>
      <c r="N173" s="56" t="s">
        <v>8705</v>
      </c>
      <c r="O173" s="56" t="s">
        <v>8709</v>
      </c>
      <c r="P173" s="113" t="s">
        <v>91</v>
      </c>
      <c r="Q173" s="113" t="s">
        <v>54</v>
      </c>
      <c r="R173" s="113"/>
      <c r="S173" s="113"/>
    </row>
    <row r="174" spans="1:19" x14ac:dyDescent="0.35">
      <c r="A174" s="113" t="s">
        <v>56</v>
      </c>
      <c r="B174" s="77">
        <v>7</v>
      </c>
      <c r="C174" s="54" t="s">
        <v>142</v>
      </c>
      <c r="D174" s="56" t="s">
        <v>1932</v>
      </c>
      <c r="E174" s="56" t="s">
        <v>8589</v>
      </c>
      <c r="F174" s="54" t="s">
        <v>2162</v>
      </c>
      <c r="G174" s="54" t="s">
        <v>363</v>
      </c>
      <c r="H174" s="54" t="s">
        <v>364</v>
      </c>
      <c r="I174" s="68" t="s">
        <v>2340</v>
      </c>
      <c r="J174" s="56" t="s">
        <v>7595</v>
      </c>
      <c r="K174" s="56"/>
      <c r="L174" s="54" t="s">
        <v>91</v>
      </c>
      <c r="M174" s="162">
        <v>0</v>
      </c>
      <c r="N174" s="56" t="s">
        <v>8705</v>
      </c>
      <c r="O174" s="56" t="s">
        <v>8710</v>
      </c>
      <c r="P174" s="113" t="s">
        <v>91</v>
      </c>
      <c r="Q174" s="113" t="s">
        <v>54</v>
      </c>
      <c r="R174" s="113"/>
      <c r="S174" s="113"/>
    </row>
    <row r="175" spans="1:19" x14ac:dyDescent="0.35">
      <c r="A175" s="113" t="s">
        <v>56</v>
      </c>
      <c r="B175" s="77">
        <v>8</v>
      </c>
      <c r="C175" s="56" t="s">
        <v>2609</v>
      </c>
      <c r="D175" s="50" t="s">
        <v>7928</v>
      </c>
      <c r="E175" s="57"/>
      <c r="F175" s="56" t="s">
        <v>7927</v>
      </c>
      <c r="G175" s="56" t="s">
        <v>3032</v>
      </c>
      <c r="H175" s="50" t="s">
        <v>2813</v>
      </c>
      <c r="I175" s="56"/>
      <c r="J175" s="56" t="s">
        <v>7595</v>
      </c>
      <c r="K175" s="56"/>
      <c r="L175" s="50" t="s">
        <v>91</v>
      </c>
      <c r="M175" s="160">
        <v>0</v>
      </c>
      <c r="N175" s="50" t="s">
        <v>8705</v>
      </c>
      <c r="O175" s="50" t="s">
        <v>8710</v>
      </c>
      <c r="P175" s="113" t="s">
        <v>91</v>
      </c>
      <c r="Q175" s="113" t="s">
        <v>54</v>
      </c>
      <c r="R175" s="113"/>
      <c r="S175" s="113"/>
    </row>
    <row r="176" spans="1:19" x14ac:dyDescent="0.35">
      <c r="A176" s="113" t="s">
        <v>56</v>
      </c>
      <c r="B176" s="77">
        <v>9</v>
      </c>
      <c r="C176" s="54" t="s">
        <v>143</v>
      </c>
      <c r="D176" s="56" t="s">
        <v>1941</v>
      </c>
      <c r="E176" s="56" t="s">
        <v>8588</v>
      </c>
      <c r="F176" s="54" t="s">
        <v>2163</v>
      </c>
      <c r="G176" s="54" t="s">
        <v>365</v>
      </c>
      <c r="H176" s="54" t="s">
        <v>366</v>
      </c>
      <c r="I176" s="68" t="s">
        <v>2341</v>
      </c>
      <c r="J176" s="56" t="s">
        <v>7595</v>
      </c>
      <c r="K176" s="56"/>
      <c r="L176" s="54" t="s">
        <v>91</v>
      </c>
      <c r="M176" s="162">
        <v>0</v>
      </c>
      <c r="N176" s="56" t="s">
        <v>8705</v>
      </c>
      <c r="O176" s="56" t="s">
        <v>8710</v>
      </c>
      <c r="P176" s="113" t="s">
        <v>91</v>
      </c>
      <c r="Q176" s="113" t="s">
        <v>54</v>
      </c>
      <c r="R176" s="113"/>
      <c r="S176" s="113"/>
    </row>
    <row r="177" spans="1:19" x14ac:dyDescent="0.35">
      <c r="A177" s="113" t="s">
        <v>56</v>
      </c>
      <c r="B177" s="77">
        <v>10</v>
      </c>
      <c r="C177" s="54" t="s">
        <v>144</v>
      </c>
      <c r="D177" s="56" t="s">
        <v>1935</v>
      </c>
      <c r="E177" s="56" t="s">
        <v>8251</v>
      </c>
      <c r="F177" s="54" t="s">
        <v>2164</v>
      </c>
      <c r="G177" s="54" t="s">
        <v>367</v>
      </c>
      <c r="H177" s="54" t="s">
        <v>368</v>
      </c>
      <c r="I177" s="68" t="s">
        <v>2342</v>
      </c>
      <c r="J177" s="56" t="s">
        <v>7595</v>
      </c>
      <c r="K177" s="56"/>
      <c r="L177" s="50" t="s">
        <v>7574</v>
      </c>
      <c r="M177" s="160">
        <v>2</v>
      </c>
      <c r="N177" s="50" t="s">
        <v>8705</v>
      </c>
      <c r="O177" s="50" t="s">
        <v>8710</v>
      </c>
      <c r="P177" s="113" t="s">
        <v>138</v>
      </c>
      <c r="Q177" s="113" t="s">
        <v>54</v>
      </c>
      <c r="R177" s="113"/>
      <c r="S177" s="113"/>
    </row>
    <row r="178" spans="1:19" x14ac:dyDescent="0.35">
      <c r="A178" s="113" t="s">
        <v>56</v>
      </c>
      <c r="B178" s="77">
        <v>11</v>
      </c>
      <c r="C178" s="54" t="s">
        <v>145</v>
      </c>
      <c r="D178" s="56" t="s">
        <v>1936</v>
      </c>
      <c r="E178" s="56" t="s">
        <v>8252</v>
      </c>
      <c r="F178" s="54" t="s">
        <v>2165</v>
      </c>
      <c r="G178" s="54" t="s">
        <v>369</v>
      </c>
      <c r="H178" s="54" t="s">
        <v>370</v>
      </c>
      <c r="I178" s="68" t="s">
        <v>2343</v>
      </c>
      <c r="J178" s="56" t="s">
        <v>7595</v>
      </c>
      <c r="K178" s="56"/>
      <c r="L178" s="50" t="s">
        <v>7574</v>
      </c>
      <c r="M178" s="160">
        <v>2</v>
      </c>
      <c r="N178" s="50" t="s">
        <v>8705</v>
      </c>
      <c r="O178" s="50" t="s">
        <v>8710</v>
      </c>
      <c r="P178" s="113" t="s">
        <v>138</v>
      </c>
      <c r="Q178" s="113" t="s">
        <v>54</v>
      </c>
      <c r="R178" s="113"/>
      <c r="S178" s="113"/>
    </row>
    <row r="179" spans="1:19" x14ac:dyDescent="0.3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0">
        <v>1</v>
      </c>
      <c r="N179" s="50" t="s">
        <v>8705</v>
      </c>
      <c r="O179" s="50" t="s">
        <v>8710</v>
      </c>
      <c r="P179" s="113" t="s">
        <v>139</v>
      </c>
      <c r="Q179" s="113" t="s">
        <v>54</v>
      </c>
      <c r="R179" s="113"/>
      <c r="S179" s="113"/>
    </row>
    <row r="180" spans="1:19" x14ac:dyDescent="0.35">
      <c r="A180" s="113" t="s">
        <v>56</v>
      </c>
      <c r="B180" s="77">
        <v>13</v>
      </c>
      <c r="C180" s="56" t="s">
        <v>2612</v>
      </c>
      <c r="D180" s="50" t="s">
        <v>3770</v>
      </c>
      <c r="E180" s="56" t="s">
        <v>8260</v>
      </c>
      <c r="F180" s="69" t="s">
        <v>7904</v>
      </c>
      <c r="G180" s="56" t="s">
        <v>3035</v>
      </c>
      <c r="H180" s="50" t="s">
        <v>2816</v>
      </c>
      <c r="I180" s="56"/>
      <c r="J180" s="56" t="s">
        <v>7595</v>
      </c>
      <c r="K180" s="56"/>
      <c r="L180" s="50" t="s">
        <v>91</v>
      </c>
      <c r="M180" s="160">
        <v>0</v>
      </c>
      <c r="N180" s="50" t="s">
        <v>8705</v>
      </c>
      <c r="O180" s="50" t="s">
        <v>8710</v>
      </c>
      <c r="P180" s="113" t="s">
        <v>91</v>
      </c>
      <c r="Q180" s="113" t="s">
        <v>54</v>
      </c>
      <c r="R180" s="113"/>
      <c r="S180" s="113"/>
    </row>
    <row r="181" spans="1:19" x14ac:dyDescent="0.35">
      <c r="A181" s="113" t="s">
        <v>56</v>
      </c>
      <c r="B181" s="77">
        <v>14</v>
      </c>
      <c r="C181" s="56" t="s">
        <v>2611</v>
      </c>
      <c r="D181" s="50" t="s">
        <v>3771</v>
      </c>
      <c r="E181" s="56" t="s">
        <v>8261</v>
      </c>
      <c r="F181" s="69" t="s">
        <v>7905</v>
      </c>
      <c r="G181" s="56" t="s">
        <v>3034</v>
      </c>
      <c r="H181" s="50" t="s">
        <v>2815</v>
      </c>
      <c r="I181" s="56"/>
      <c r="J181" s="56" t="s">
        <v>7595</v>
      </c>
      <c r="K181" s="56"/>
      <c r="L181" s="50" t="s">
        <v>91</v>
      </c>
      <c r="M181" s="160">
        <v>0</v>
      </c>
      <c r="N181" s="50" t="s">
        <v>8705</v>
      </c>
      <c r="O181" s="50" t="s">
        <v>8710</v>
      </c>
      <c r="P181" s="113" t="s">
        <v>91</v>
      </c>
      <c r="Q181" s="113" t="s">
        <v>54</v>
      </c>
      <c r="R181" s="113"/>
      <c r="S181" s="113"/>
    </row>
    <row r="182" spans="1:19" x14ac:dyDescent="0.3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0">
        <v>0</v>
      </c>
      <c r="N182" s="50" t="s">
        <v>8705</v>
      </c>
      <c r="O182" s="50" t="s">
        <v>8710</v>
      </c>
      <c r="P182" s="113" t="s">
        <v>91</v>
      </c>
      <c r="Q182" s="113" t="s">
        <v>54</v>
      </c>
      <c r="R182" s="113"/>
      <c r="S182" s="113"/>
    </row>
    <row r="183" spans="1:19" x14ac:dyDescent="0.35">
      <c r="A183" s="113" t="s">
        <v>56</v>
      </c>
      <c r="B183" s="77">
        <v>16</v>
      </c>
      <c r="C183" s="57" t="s">
        <v>2613</v>
      </c>
      <c r="D183" s="50" t="s">
        <v>3772</v>
      </c>
      <c r="E183" s="56" t="s">
        <v>7907</v>
      </c>
      <c r="F183" s="69" t="s">
        <v>7907</v>
      </c>
      <c r="G183" s="56" t="s">
        <v>3036</v>
      </c>
      <c r="H183" s="50" t="s">
        <v>2817</v>
      </c>
      <c r="I183" s="56"/>
      <c r="J183" s="57" t="s">
        <v>7595</v>
      </c>
      <c r="K183" s="57"/>
      <c r="L183" s="50" t="s">
        <v>91</v>
      </c>
      <c r="M183" s="160">
        <v>0</v>
      </c>
      <c r="N183" s="50" t="s">
        <v>8705</v>
      </c>
      <c r="O183" s="50" t="s">
        <v>8710</v>
      </c>
      <c r="P183" s="113" t="s">
        <v>92</v>
      </c>
      <c r="Q183" s="113" t="s">
        <v>54</v>
      </c>
      <c r="R183" s="113"/>
      <c r="S183" s="113"/>
    </row>
    <row r="184" spans="1:19" x14ac:dyDescent="0.3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0">
        <v>0</v>
      </c>
      <c r="N184" s="50" t="s">
        <v>8705</v>
      </c>
      <c r="O184" s="50" t="s">
        <v>8710</v>
      </c>
      <c r="P184" s="113" t="s">
        <v>140</v>
      </c>
      <c r="Q184" s="113" t="s">
        <v>54</v>
      </c>
      <c r="R184" s="113"/>
      <c r="S184" s="113"/>
    </row>
    <row r="185" spans="1:19" x14ac:dyDescent="0.35">
      <c r="A185" s="113" t="s">
        <v>56</v>
      </c>
      <c r="B185" s="77">
        <v>18</v>
      </c>
      <c r="C185" s="56" t="s">
        <v>2614</v>
      </c>
      <c r="D185" s="50" t="s">
        <v>3227</v>
      </c>
      <c r="E185" s="56" t="s">
        <v>8267</v>
      </c>
      <c r="F185" s="69" t="s">
        <v>7908</v>
      </c>
      <c r="G185" s="56" t="s">
        <v>3037</v>
      </c>
      <c r="H185" s="50" t="s">
        <v>2818</v>
      </c>
      <c r="I185" s="56"/>
      <c r="J185" s="56" t="s">
        <v>7595</v>
      </c>
      <c r="K185" s="56"/>
      <c r="L185" s="50" t="s">
        <v>7574</v>
      </c>
      <c r="M185" s="160">
        <v>0</v>
      </c>
      <c r="N185" s="50" t="s">
        <v>8705</v>
      </c>
      <c r="O185" s="50" t="s">
        <v>8710</v>
      </c>
      <c r="P185" s="113" t="s">
        <v>139</v>
      </c>
      <c r="Q185" s="113" t="s">
        <v>54</v>
      </c>
      <c r="R185" s="113"/>
      <c r="S185" s="113"/>
    </row>
    <row r="186" spans="1:19" x14ac:dyDescent="0.35">
      <c r="A186" s="113" t="s">
        <v>56</v>
      </c>
      <c r="B186" s="77">
        <v>19</v>
      </c>
      <c r="C186" s="56" t="s">
        <v>2615</v>
      </c>
      <c r="D186" s="62" t="s">
        <v>3230</v>
      </c>
      <c r="E186" s="56" t="s">
        <v>8268</v>
      </c>
      <c r="F186" s="69" t="s">
        <v>7909</v>
      </c>
      <c r="G186" s="56" t="s">
        <v>3038</v>
      </c>
      <c r="H186" s="50" t="s">
        <v>2819</v>
      </c>
      <c r="I186" s="56"/>
      <c r="J186" s="56" t="s">
        <v>7595</v>
      </c>
      <c r="K186" s="56"/>
      <c r="L186" s="50" t="s">
        <v>91</v>
      </c>
      <c r="M186" s="160">
        <v>0</v>
      </c>
      <c r="N186" s="50" t="s">
        <v>8705</v>
      </c>
      <c r="O186" s="50" t="s">
        <v>8710</v>
      </c>
      <c r="P186" s="113" t="s">
        <v>91</v>
      </c>
      <c r="Q186" s="113" t="s">
        <v>54</v>
      </c>
      <c r="R186" s="113"/>
      <c r="S186" s="113"/>
    </row>
    <row r="187" spans="1:19" x14ac:dyDescent="0.35">
      <c r="A187" s="113" t="s">
        <v>56</v>
      </c>
      <c r="B187" s="77">
        <v>20</v>
      </c>
      <c r="C187" s="56" t="s">
        <v>2617</v>
      </c>
      <c r="D187" s="50" t="s">
        <v>3233</v>
      </c>
      <c r="E187" s="56" t="s">
        <v>8264</v>
      </c>
      <c r="F187" s="69" t="s">
        <v>7910</v>
      </c>
      <c r="G187" s="56" t="s">
        <v>3040</v>
      </c>
      <c r="H187" s="50" t="s">
        <v>2821</v>
      </c>
      <c r="I187" s="56"/>
      <c r="J187" s="56" t="s">
        <v>7595</v>
      </c>
      <c r="K187" s="56"/>
      <c r="L187" s="50" t="s">
        <v>7574</v>
      </c>
      <c r="M187" s="160">
        <v>0</v>
      </c>
      <c r="N187" s="50" t="s">
        <v>8705</v>
      </c>
      <c r="O187" s="50" t="s">
        <v>8710</v>
      </c>
      <c r="P187" s="113" t="s">
        <v>2291</v>
      </c>
      <c r="Q187" s="113" t="s">
        <v>54</v>
      </c>
      <c r="R187" s="113"/>
      <c r="S187" s="113"/>
    </row>
    <row r="188" spans="1:19" x14ac:dyDescent="0.35">
      <c r="A188" s="113" t="s">
        <v>56</v>
      </c>
      <c r="B188" s="77">
        <v>21</v>
      </c>
      <c r="C188" s="56" t="s">
        <v>2618</v>
      </c>
      <c r="D188" s="50" t="s">
        <v>3234</v>
      </c>
      <c r="E188" s="56" t="s">
        <v>8254</v>
      </c>
      <c r="F188" s="69" t="s">
        <v>7911</v>
      </c>
      <c r="G188" s="56" t="s">
        <v>3041</v>
      </c>
      <c r="H188" s="50" t="s">
        <v>2822</v>
      </c>
      <c r="I188" s="56"/>
      <c r="J188" s="56" t="s">
        <v>7595</v>
      </c>
      <c r="K188" s="56"/>
      <c r="L188" s="50" t="s">
        <v>7574</v>
      </c>
      <c r="M188" s="160">
        <v>0</v>
      </c>
      <c r="N188" s="50" t="s">
        <v>8705</v>
      </c>
      <c r="O188" s="50" t="s">
        <v>8710</v>
      </c>
      <c r="P188" s="113" t="s">
        <v>164</v>
      </c>
      <c r="Q188" s="113" t="s">
        <v>54</v>
      </c>
      <c r="R188" s="113"/>
      <c r="S188" s="113"/>
    </row>
    <row r="189" spans="1:19" x14ac:dyDescent="0.35">
      <c r="A189" s="113" t="s">
        <v>56</v>
      </c>
      <c r="B189" s="77">
        <v>22</v>
      </c>
      <c r="C189" s="56" t="s">
        <v>2619</v>
      </c>
      <c r="D189" s="50" t="s">
        <v>2823</v>
      </c>
      <c r="E189" s="56" t="s">
        <v>8269</v>
      </c>
      <c r="F189" s="69" t="s">
        <v>7912</v>
      </c>
      <c r="G189" s="56" t="s">
        <v>3042</v>
      </c>
      <c r="H189" s="50" t="s">
        <v>2823</v>
      </c>
      <c r="I189" s="56"/>
      <c r="J189" s="56" t="s">
        <v>7595</v>
      </c>
      <c r="K189" s="56"/>
      <c r="L189" s="50" t="s">
        <v>7574</v>
      </c>
      <c r="M189" s="160">
        <v>0</v>
      </c>
      <c r="N189" s="50" t="s">
        <v>8705</v>
      </c>
      <c r="O189" s="50" t="s">
        <v>8710</v>
      </c>
      <c r="P189" s="113" t="s">
        <v>100</v>
      </c>
      <c r="Q189" s="113" t="s">
        <v>54</v>
      </c>
      <c r="R189" s="113"/>
      <c r="S189" s="113"/>
    </row>
    <row r="190" spans="1:19" x14ac:dyDescent="0.35">
      <c r="A190" s="113" t="s">
        <v>56</v>
      </c>
      <c r="B190" s="77">
        <v>23</v>
      </c>
      <c r="C190" s="56" t="s">
        <v>2620</v>
      </c>
      <c r="D190" s="50" t="s">
        <v>3231</v>
      </c>
      <c r="E190" s="56" t="s">
        <v>8270</v>
      </c>
      <c r="F190" s="69" t="s">
        <v>7913</v>
      </c>
      <c r="G190" s="56" t="s">
        <v>3043</v>
      </c>
      <c r="H190" s="50" t="s">
        <v>2824</v>
      </c>
      <c r="I190" s="56"/>
      <c r="J190" s="56" t="s">
        <v>7595</v>
      </c>
      <c r="K190" s="56"/>
      <c r="L190" s="50" t="s">
        <v>7574</v>
      </c>
      <c r="M190" s="160">
        <v>0</v>
      </c>
      <c r="N190" s="50" t="s">
        <v>8705</v>
      </c>
      <c r="O190" s="50" t="s">
        <v>8710</v>
      </c>
      <c r="P190" s="113" t="s">
        <v>156</v>
      </c>
      <c r="Q190" s="113" t="s">
        <v>54</v>
      </c>
      <c r="R190" s="113"/>
      <c r="S190" s="113"/>
    </row>
    <row r="191" spans="1:19" x14ac:dyDescent="0.35">
      <c r="A191" s="113" t="s">
        <v>56</v>
      </c>
      <c r="B191" s="77">
        <v>24</v>
      </c>
      <c r="C191" s="56" t="s">
        <v>2621</v>
      </c>
      <c r="D191" s="50" t="s">
        <v>3235</v>
      </c>
      <c r="E191" s="56" t="s">
        <v>8277</v>
      </c>
      <c r="F191" s="69" t="s">
        <v>7914</v>
      </c>
      <c r="G191" s="56" t="s">
        <v>3044</v>
      </c>
      <c r="H191" s="50" t="s">
        <v>2825</v>
      </c>
      <c r="I191" s="56"/>
      <c r="J191" s="56" t="s">
        <v>7595</v>
      </c>
      <c r="K191" s="56"/>
      <c r="L191" s="50" t="s">
        <v>7574</v>
      </c>
      <c r="M191" s="160">
        <v>0</v>
      </c>
      <c r="N191" s="50" t="s">
        <v>8705</v>
      </c>
      <c r="O191" s="50" t="s">
        <v>8710</v>
      </c>
      <c r="P191" s="113" t="s">
        <v>100</v>
      </c>
      <c r="Q191" s="113" t="s">
        <v>54</v>
      </c>
      <c r="R191" s="113"/>
      <c r="S191" s="113"/>
    </row>
    <row r="192" spans="1:19" x14ac:dyDescent="0.3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0">
        <v>0</v>
      </c>
      <c r="N192" s="50" t="s">
        <v>8705</v>
      </c>
      <c r="O192" s="50" t="s">
        <v>8710</v>
      </c>
      <c r="P192" s="113" t="s">
        <v>92</v>
      </c>
      <c r="Q192" s="113" t="s">
        <v>54</v>
      </c>
      <c r="R192" s="113"/>
      <c r="S192" s="113"/>
    </row>
    <row r="193" spans="1:19" x14ac:dyDescent="0.35">
      <c r="A193" s="113" t="s">
        <v>56</v>
      </c>
      <c r="B193" s="77">
        <v>26</v>
      </c>
      <c r="C193" s="56" t="s">
        <v>2625</v>
      </c>
      <c r="D193" s="50" t="s">
        <v>3237</v>
      </c>
      <c r="E193" s="56" t="s">
        <v>8255</v>
      </c>
      <c r="F193" s="69" t="s">
        <v>7916</v>
      </c>
      <c r="G193" s="56" t="s">
        <v>3048</v>
      </c>
      <c r="H193" s="50" t="s">
        <v>2829</v>
      </c>
      <c r="I193" s="56"/>
      <c r="J193" s="56" t="s">
        <v>7595</v>
      </c>
      <c r="K193" s="56"/>
      <c r="L193" s="50" t="s">
        <v>7574</v>
      </c>
      <c r="M193" s="160">
        <v>0</v>
      </c>
      <c r="N193" s="50" t="s">
        <v>8705</v>
      </c>
      <c r="O193" s="50" t="s">
        <v>8710</v>
      </c>
      <c r="P193" s="113" t="s">
        <v>156</v>
      </c>
      <c r="Q193" s="113" t="s">
        <v>54</v>
      </c>
      <c r="R193" s="113"/>
      <c r="S193" s="113"/>
    </row>
    <row r="194" spans="1:19" x14ac:dyDescent="0.35">
      <c r="A194" s="113" t="s">
        <v>56</v>
      </c>
      <c r="B194" s="77">
        <v>27</v>
      </c>
      <c r="C194" s="56" t="s">
        <v>2626</v>
      </c>
      <c r="D194" s="50" t="s">
        <v>3228</v>
      </c>
      <c r="E194" s="56" t="s">
        <v>8256</v>
      </c>
      <c r="F194" s="69" t="s">
        <v>7917</v>
      </c>
      <c r="G194" s="56" t="s">
        <v>3049</v>
      </c>
      <c r="H194" s="50" t="s">
        <v>2830</v>
      </c>
      <c r="I194" s="56"/>
      <c r="J194" s="56" t="s">
        <v>7595</v>
      </c>
      <c r="K194" s="56"/>
      <c r="L194" s="50" t="s">
        <v>7574</v>
      </c>
      <c r="M194" s="160">
        <v>0</v>
      </c>
      <c r="N194" s="50" t="s">
        <v>8705</v>
      </c>
      <c r="O194" s="50" t="s">
        <v>8710</v>
      </c>
      <c r="P194" s="113" t="s">
        <v>139</v>
      </c>
      <c r="Q194" s="113" t="s">
        <v>54</v>
      </c>
      <c r="R194" s="113"/>
      <c r="S194" s="113"/>
    </row>
    <row r="195" spans="1:19" x14ac:dyDescent="0.35">
      <c r="A195" s="113" t="s">
        <v>56</v>
      </c>
      <c r="B195" s="77">
        <v>28</v>
      </c>
      <c r="C195" s="56" t="s">
        <v>2627</v>
      </c>
      <c r="D195" s="50" t="s">
        <v>3229</v>
      </c>
      <c r="E195" s="56" t="s">
        <v>8257</v>
      </c>
      <c r="F195" s="69" t="s">
        <v>7918</v>
      </c>
      <c r="G195" s="56" t="s">
        <v>3050</v>
      </c>
      <c r="H195" s="50" t="s">
        <v>2831</v>
      </c>
      <c r="I195" s="56"/>
      <c r="J195" s="56" t="s">
        <v>7595</v>
      </c>
      <c r="K195" s="56"/>
      <c r="L195" s="50" t="s">
        <v>7574</v>
      </c>
      <c r="M195" s="160">
        <v>0</v>
      </c>
      <c r="N195" s="50" t="s">
        <v>8705</v>
      </c>
      <c r="O195" s="50" t="s">
        <v>8710</v>
      </c>
      <c r="P195" s="113" t="s">
        <v>156</v>
      </c>
      <c r="Q195" s="113" t="s">
        <v>54</v>
      </c>
      <c r="R195" s="113"/>
      <c r="S195" s="113"/>
    </row>
    <row r="196" spans="1:19" x14ac:dyDescent="0.3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68">
        <v>0</v>
      </c>
      <c r="N196" s="62" t="s">
        <v>8705</v>
      </c>
      <c r="O196" s="62" t="s">
        <v>8710</v>
      </c>
      <c r="P196" s="113" t="s">
        <v>92</v>
      </c>
      <c r="Q196" s="113" t="s">
        <v>54</v>
      </c>
      <c r="R196" s="113"/>
      <c r="S196" s="113"/>
    </row>
    <row r="197" spans="1:19" x14ac:dyDescent="0.35">
      <c r="A197" s="113" t="s">
        <v>56</v>
      </c>
      <c r="B197" s="77">
        <v>30</v>
      </c>
      <c r="C197" s="56" t="s">
        <v>2622</v>
      </c>
      <c r="D197" s="50" t="s">
        <v>3239</v>
      </c>
      <c r="E197" s="56" t="s">
        <v>8272</v>
      </c>
      <c r="F197" s="69" t="s">
        <v>7920</v>
      </c>
      <c r="G197" s="56" t="s">
        <v>3045</v>
      </c>
      <c r="H197" s="50" t="s">
        <v>2826</v>
      </c>
      <c r="I197" s="56"/>
      <c r="J197" s="56" t="s">
        <v>7595</v>
      </c>
      <c r="K197" s="56"/>
      <c r="L197" s="50" t="s">
        <v>7575</v>
      </c>
      <c r="M197" s="160">
        <v>0</v>
      </c>
      <c r="N197" s="50" t="s">
        <v>8705</v>
      </c>
      <c r="O197" s="50" t="s">
        <v>8710</v>
      </c>
      <c r="P197" s="113" t="s">
        <v>7577</v>
      </c>
      <c r="Q197" s="113" t="s">
        <v>54</v>
      </c>
      <c r="R197" s="113"/>
      <c r="S197" s="113"/>
    </row>
    <row r="198" spans="1:19" x14ac:dyDescent="0.35">
      <c r="A198" s="113" t="s">
        <v>56</v>
      </c>
      <c r="B198" s="77">
        <v>31</v>
      </c>
      <c r="C198" s="56" t="s">
        <v>2616</v>
      </c>
      <c r="D198" s="50" t="s">
        <v>2820</v>
      </c>
      <c r="E198" s="56" t="s">
        <v>8258</v>
      </c>
      <c r="F198" s="69" t="s">
        <v>7921</v>
      </c>
      <c r="G198" s="56" t="s">
        <v>3039</v>
      </c>
      <c r="H198" s="50" t="s">
        <v>2820</v>
      </c>
      <c r="I198" s="56"/>
      <c r="J198" s="56" t="s">
        <v>7595</v>
      </c>
      <c r="K198" s="56"/>
      <c r="L198" s="50" t="s">
        <v>7574</v>
      </c>
      <c r="M198" s="160">
        <v>0</v>
      </c>
      <c r="N198" s="50" t="s">
        <v>8705</v>
      </c>
      <c r="O198" s="50" t="s">
        <v>8710</v>
      </c>
      <c r="P198" s="113" t="s">
        <v>2994</v>
      </c>
      <c r="Q198" s="113" t="s">
        <v>54</v>
      </c>
      <c r="R198" s="113"/>
      <c r="S198" s="113"/>
    </row>
    <row r="199" spans="1:19" x14ac:dyDescent="0.3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2">
        <v>0</v>
      </c>
      <c r="N199" s="56" t="s">
        <v>8705</v>
      </c>
      <c r="O199" s="56" t="s">
        <v>8710</v>
      </c>
      <c r="P199" s="113" t="s">
        <v>92</v>
      </c>
      <c r="Q199" s="113" t="s">
        <v>54</v>
      </c>
      <c r="R199" s="113"/>
      <c r="S199" s="113"/>
    </row>
    <row r="200" spans="1:19" x14ac:dyDescent="0.35">
      <c r="A200" s="113" t="s">
        <v>56</v>
      </c>
      <c r="B200" s="77">
        <v>33</v>
      </c>
      <c r="C200" s="56" t="s">
        <v>2631</v>
      </c>
      <c r="D200" s="50" t="s">
        <v>3238</v>
      </c>
      <c r="E200" s="56" t="s">
        <v>2227</v>
      </c>
      <c r="F200" s="69" t="s">
        <v>7923</v>
      </c>
      <c r="G200" s="56" t="s">
        <v>3054</v>
      </c>
      <c r="H200" s="50" t="s">
        <v>509</v>
      </c>
      <c r="I200" s="56"/>
      <c r="J200" s="56" t="s">
        <v>7595</v>
      </c>
      <c r="K200" s="56"/>
      <c r="L200" s="50" t="s">
        <v>7574</v>
      </c>
      <c r="M200" s="160">
        <v>0</v>
      </c>
      <c r="N200" s="50" t="s">
        <v>8705</v>
      </c>
      <c r="O200" s="50" t="s">
        <v>8710</v>
      </c>
      <c r="P200" s="113" t="s">
        <v>156</v>
      </c>
      <c r="Q200" s="113" t="s">
        <v>54</v>
      </c>
      <c r="R200" s="113"/>
      <c r="S200" s="113"/>
    </row>
    <row r="201" spans="1:19" x14ac:dyDescent="0.35">
      <c r="A201" s="113" t="s">
        <v>56</v>
      </c>
      <c r="B201" s="77">
        <v>34</v>
      </c>
      <c r="C201" s="56" t="s">
        <v>2630</v>
      </c>
      <c r="D201" s="50" t="s">
        <v>3232</v>
      </c>
      <c r="E201" s="56" t="s">
        <v>8274</v>
      </c>
      <c r="F201" s="69" t="s">
        <v>7924</v>
      </c>
      <c r="G201" s="56" t="s">
        <v>3053</v>
      </c>
      <c r="H201" s="50" t="s">
        <v>2834</v>
      </c>
      <c r="I201" s="56"/>
      <c r="J201" s="56" t="s">
        <v>7595</v>
      </c>
      <c r="K201" s="56"/>
      <c r="L201" s="50" t="s">
        <v>7574</v>
      </c>
      <c r="M201" s="160">
        <v>0</v>
      </c>
      <c r="N201" s="50" t="s">
        <v>8705</v>
      </c>
      <c r="O201" s="50" t="s">
        <v>8710</v>
      </c>
      <c r="P201" s="113" t="s">
        <v>156</v>
      </c>
      <c r="Q201" s="113" t="s">
        <v>54</v>
      </c>
      <c r="R201" s="113"/>
      <c r="S201" s="113"/>
    </row>
    <row r="202" spans="1:19" x14ac:dyDescent="0.35">
      <c r="A202" s="113" t="s">
        <v>56</v>
      </c>
      <c r="B202" s="77">
        <v>35</v>
      </c>
      <c r="C202" s="56" t="s">
        <v>2629</v>
      </c>
      <c r="D202" s="50" t="s">
        <v>3773</v>
      </c>
      <c r="E202" s="56" t="s">
        <v>8275</v>
      </c>
      <c r="F202" s="69" t="s">
        <v>7925</v>
      </c>
      <c r="G202" s="56" t="s">
        <v>3052</v>
      </c>
      <c r="H202" s="50" t="s">
        <v>2833</v>
      </c>
      <c r="I202" s="56"/>
      <c r="J202" s="56" t="s">
        <v>7595</v>
      </c>
      <c r="K202" s="56"/>
      <c r="L202" s="50" t="s">
        <v>91</v>
      </c>
      <c r="M202" s="160">
        <v>0</v>
      </c>
      <c r="N202" s="50" t="s">
        <v>8705</v>
      </c>
      <c r="O202" s="50" t="s">
        <v>8710</v>
      </c>
      <c r="P202" s="113" t="s">
        <v>91</v>
      </c>
      <c r="Q202" s="113" t="s">
        <v>54</v>
      </c>
      <c r="R202" s="113"/>
      <c r="S202" s="113"/>
    </row>
    <row r="203" spans="1:19" x14ac:dyDescent="0.35">
      <c r="A203" s="113" t="s">
        <v>56</v>
      </c>
      <c r="B203" s="77">
        <v>36</v>
      </c>
      <c r="C203" s="56" t="s">
        <v>2628</v>
      </c>
      <c r="D203" s="50" t="s">
        <v>3774</v>
      </c>
      <c r="E203" s="56" t="s">
        <v>8276</v>
      </c>
      <c r="F203" s="69" t="s">
        <v>7926</v>
      </c>
      <c r="G203" s="56" t="s">
        <v>3051</v>
      </c>
      <c r="H203" s="50" t="s">
        <v>2832</v>
      </c>
      <c r="I203" s="56"/>
      <c r="J203" s="56" t="s">
        <v>7595</v>
      </c>
      <c r="K203" s="56"/>
      <c r="L203" s="50" t="s">
        <v>91</v>
      </c>
      <c r="M203" s="160">
        <v>0</v>
      </c>
      <c r="N203" s="50" t="s">
        <v>8705</v>
      </c>
      <c r="O203" s="50" t="s">
        <v>8710</v>
      </c>
      <c r="P203" s="113" t="s">
        <v>91</v>
      </c>
      <c r="Q203" s="113" t="s">
        <v>54</v>
      </c>
      <c r="R203" s="113"/>
      <c r="S203" s="113"/>
    </row>
    <row r="204" spans="1:19" x14ac:dyDescent="0.3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0">
        <v>0</v>
      </c>
      <c r="N204" s="50" t="s">
        <v>8705</v>
      </c>
      <c r="O204" s="50" t="s">
        <v>8710</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7595</v>
      </c>
      <c r="K205" s="56"/>
      <c r="L205" s="54" t="s">
        <v>91</v>
      </c>
      <c r="M205" s="162">
        <v>0</v>
      </c>
      <c r="N205" s="56" t="s">
        <v>8705</v>
      </c>
      <c r="O205" s="56" t="s">
        <v>8710</v>
      </c>
      <c r="P205" s="113" t="s">
        <v>91</v>
      </c>
      <c r="Q205" s="113" t="s">
        <v>54</v>
      </c>
      <c r="R205" s="113"/>
      <c r="S205" s="113"/>
    </row>
    <row r="206" spans="1:19" x14ac:dyDescent="0.3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53"/>
    </row>
    <row r="207" spans="1:19" x14ac:dyDescent="0.3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1" t="s">
        <v>8704</v>
      </c>
      <c r="N207" s="103" t="s">
        <v>8706</v>
      </c>
      <c r="O207" s="103" t="s">
        <v>8709</v>
      </c>
      <c r="P207" s="115" t="s">
        <v>91</v>
      </c>
      <c r="Q207" s="115" t="s">
        <v>54</v>
      </c>
      <c r="R207" s="115"/>
      <c r="S207" s="115"/>
    </row>
    <row r="208" spans="1:19" x14ac:dyDescent="0.35">
      <c r="A208" s="113" t="s">
        <v>55</v>
      </c>
      <c r="B208" s="77">
        <v>2</v>
      </c>
      <c r="C208" s="54" t="s">
        <v>132</v>
      </c>
      <c r="D208" s="56" t="s">
        <v>1922</v>
      </c>
      <c r="E208" s="50" t="s">
        <v>8280</v>
      </c>
      <c r="F208" s="54" t="s">
        <v>2146</v>
      </c>
      <c r="G208" s="54" t="s">
        <v>322</v>
      </c>
      <c r="H208" s="54" t="s">
        <v>350</v>
      </c>
      <c r="I208" s="54" t="s">
        <v>2483</v>
      </c>
      <c r="J208" s="56" t="s">
        <v>7595</v>
      </c>
      <c r="K208" s="56"/>
      <c r="L208" s="99" t="s">
        <v>7575</v>
      </c>
      <c r="M208" s="167" t="s">
        <v>8704</v>
      </c>
      <c r="N208" s="99" t="s">
        <v>8706</v>
      </c>
      <c r="O208" s="99" t="s">
        <v>8709</v>
      </c>
      <c r="P208" s="113" t="s">
        <v>100</v>
      </c>
      <c r="Q208" s="113" t="s">
        <v>54</v>
      </c>
      <c r="R208" s="113"/>
      <c r="S208" s="113"/>
    </row>
    <row r="209" spans="1:19" x14ac:dyDescent="0.3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2">
        <v>2</v>
      </c>
      <c r="N209" s="56" t="s">
        <v>8705</v>
      </c>
      <c r="O209" s="56" t="s">
        <v>8710</v>
      </c>
      <c r="P209" s="113" t="s">
        <v>92</v>
      </c>
      <c r="Q209" s="113" t="s">
        <v>54</v>
      </c>
      <c r="R209" s="113"/>
      <c r="S209" s="113"/>
    </row>
    <row r="210" spans="1:19" x14ac:dyDescent="0.35">
      <c r="A210" s="113" t="s">
        <v>55</v>
      </c>
      <c r="B210" s="77">
        <v>4</v>
      </c>
      <c r="C210" s="54" t="s">
        <v>134</v>
      </c>
      <c r="D210" s="56" t="s">
        <v>1945</v>
      </c>
      <c r="E210" s="50" t="s">
        <v>7930</v>
      </c>
      <c r="F210" s="68" t="s">
        <v>7930</v>
      </c>
      <c r="G210" s="54" t="s">
        <v>353</v>
      </c>
      <c r="H210" s="54" t="s">
        <v>354</v>
      </c>
      <c r="I210" s="54" t="s">
        <v>2496</v>
      </c>
      <c r="J210" s="56" t="s">
        <v>7595</v>
      </c>
      <c r="K210" s="56"/>
      <c r="L210" s="54" t="s">
        <v>91</v>
      </c>
      <c r="M210" s="162">
        <v>1</v>
      </c>
      <c r="N210" s="56" t="s">
        <v>8705</v>
      </c>
      <c r="O210" s="56" t="s">
        <v>8710</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7595</v>
      </c>
      <c r="K211" s="56"/>
      <c r="L211" s="54" t="s">
        <v>91</v>
      </c>
      <c r="M211" s="162">
        <v>2</v>
      </c>
      <c r="N211" s="56" t="s">
        <v>8705</v>
      </c>
      <c r="O211" s="56" t="s">
        <v>8710</v>
      </c>
      <c r="P211" s="113" t="s">
        <v>91</v>
      </c>
      <c r="Q211" s="113" t="s">
        <v>54</v>
      </c>
      <c r="R211" s="113"/>
      <c r="S211" s="113"/>
    </row>
    <row r="212" spans="1:19" x14ac:dyDescent="0.35">
      <c r="A212" s="113" t="s">
        <v>55</v>
      </c>
      <c r="B212" s="77">
        <v>6</v>
      </c>
      <c r="C212" s="56" t="s">
        <v>2597</v>
      </c>
      <c r="D212" s="53" t="s">
        <v>3381</v>
      </c>
      <c r="E212" s="56" t="s">
        <v>8281</v>
      </c>
      <c r="F212" s="69" t="s">
        <v>7931</v>
      </c>
      <c r="G212" s="56" t="s">
        <v>3020</v>
      </c>
      <c r="H212" s="50" t="s">
        <v>2802</v>
      </c>
      <c r="I212" s="56"/>
      <c r="J212" s="56" t="s">
        <v>7595</v>
      </c>
      <c r="K212" s="56"/>
      <c r="L212" s="50" t="s">
        <v>91</v>
      </c>
      <c r="M212" s="160">
        <v>0</v>
      </c>
      <c r="N212" s="50" t="s">
        <v>8705</v>
      </c>
      <c r="O212" s="50" t="s">
        <v>8710</v>
      </c>
      <c r="P212" s="113" t="s">
        <v>91</v>
      </c>
      <c r="Q212" s="113" t="s">
        <v>54</v>
      </c>
      <c r="R212" s="113"/>
      <c r="S212" s="113"/>
    </row>
    <row r="213" spans="1:19" x14ac:dyDescent="0.35">
      <c r="A213" s="113" t="s">
        <v>55</v>
      </c>
      <c r="B213" s="77">
        <v>7</v>
      </c>
      <c r="C213" s="56" t="s">
        <v>2598</v>
      </c>
      <c r="D213" s="73" t="s">
        <v>3382</v>
      </c>
      <c r="E213" s="56" t="s">
        <v>7932</v>
      </c>
      <c r="F213" s="69" t="s">
        <v>7932</v>
      </c>
      <c r="G213" s="56" t="s">
        <v>3021</v>
      </c>
      <c r="H213" s="50"/>
      <c r="I213" s="56"/>
      <c r="J213" s="56" t="s">
        <v>7595</v>
      </c>
      <c r="K213" s="56"/>
      <c r="L213" s="50" t="s">
        <v>91</v>
      </c>
      <c r="M213" s="160">
        <v>0</v>
      </c>
      <c r="N213" s="50" t="s">
        <v>8705</v>
      </c>
      <c r="O213" s="50" t="s">
        <v>8710</v>
      </c>
      <c r="P213" s="113" t="s">
        <v>91</v>
      </c>
      <c r="Q213" s="113" t="s">
        <v>54</v>
      </c>
      <c r="R213" s="113"/>
      <c r="S213" s="113"/>
    </row>
    <row r="214" spans="1:19" x14ac:dyDescent="0.35">
      <c r="A214" s="113" t="s">
        <v>55</v>
      </c>
      <c r="B214" s="77">
        <v>8</v>
      </c>
      <c r="C214" s="56" t="s">
        <v>2599</v>
      </c>
      <c r="D214" s="72" t="s">
        <v>3383</v>
      </c>
      <c r="E214" s="56" t="s">
        <v>7933</v>
      </c>
      <c r="F214" s="69" t="s">
        <v>7933</v>
      </c>
      <c r="G214" s="56" t="s">
        <v>3022</v>
      </c>
      <c r="H214" s="50" t="s">
        <v>2803</v>
      </c>
      <c r="I214" s="56"/>
      <c r="J214" s="56" t="s">
        <v>7595</v>
      </c>
      <c r="K214" s="56"/>
      <c r="L214" s="50" t="s">
        <v>91</v>
      </c>
      <c r="M214" s="160">
        <v>0</v>
      </c>
      <c r="N214" s="50" t="s">
        <v>8705</v>
      </c>
      <c r="O214" s="50" t="s">
        <v>8710</v>
      </c>
      <c r="P214" s="113" t="s">
        <v>91</v>
      </c>
      <c r="Q214" s="113" t="s">
        <v>54</v>
      </c>
      <c r="R214" s="113"/>
      <c r="S214" s="113"/>
    </row>
    <row r="215" spans="1:19" x14ac:dyDescent="0.35">
      <c r="A215" s="113" t="s">
        <v>55</v>
      </c>
      <c r="B215" s="77">
        <v>9</v>
      </c>
      <c r="C215" s="56" t="s">
        <v>2601</v>
      </c>
      <c r="D215" s="50" t="s">
        <v>3387</v>
      </c>
      <c r="E215" s="56" t="s">
        <v>8282</v>
      </c>
      <c r="F215" s="69" t="s">
        <v>7934</v>
      </c>
      <c r="G215" s="56" t="s">
        <v>3024</v>
      </c>
      <c r="H215" s="53" t="s">
        <v>2805</v>
      </c>
      <c r="I215" s="56"/>
      <c r="J215" s="56" t="s">
        <v>7595</v>
      </c>
      <c r="K215" s="56"/>
      <c r="L215" s="50" t="s">
        <v>7576</v>
      </c>
      <c r="M215" s="160">
        <v>0</v>
      </c>
      <c r="N215" s="50" t="s">
        <v>8705</v>
      </c>
      <c r="O215" s="50" t="s">
        <v>8710</v>
      </c>
      <c r="P215" s="113" t="s">
        <v>3952</v>
      </c>
      <c r="Q215" s="113" t="s">
        <v>54</v>
      </c>
      <c r="R215" s="113"/>
      <c r="S215" s="113"/>
    </row>
    <row r="216" spans="1:19" x14ac:dyDescent="0.35">
      <c r="A216" s="113" t="s">
        <v>55</v>
      </c>
      <c r="B216" s="77">
        <v>10</v>
      </c>
      <c r="C216" s="56" t="s">
        <v>2602</v>
      </c>
      <c r="D216" s="50" t="s">
        <v>3384</v>
      </c>
      <c r="E216" s="56" t="s">
        <v>8283</v>
      </c>
      <c r="F216" s="69" t="s">
        <v>7935</v>
      </c>
      <c r="G216" s="56" t="s">
        <v>3025</v>
      </c>
      <c r="H216" s="72" t="s">
        <v>2806</v>
      </c>
      <c r="I216" s="56"/>
      <c r="J216" s="56" t="s">
        <v>7595</v>
      </c>
      <c r="K216" s="56"/>
      <c r="L216" s="50" t="s">
        <v>91</v>
      </c>
      <c r="M216" s="160">
        <v>0</v>
      </c>
      <c r="N216" s="50" t="s">
        <v>8705</v>
      </c>
      <c r="O216" s="50" t="s">
        <v>8710</v>
      </c>
      <c r="P216" s="113" t="s">
        <v>91</v>
      </c>
      <c r="Q216" s="113" t="s">
        <v>54</v>
      </c>
      <c r="R216" s="113"/>
      <c r="S216" s="113"/>
    </row>
    <row r="217" spans="1:19" x14ac:dyDescent="0.35">
      <c r="A217" s="113" t="s">
        <v>55</v>
      </c>
      <c r="B217" s="77">
        <v>11</v>
      </c>
      <c r="C217" s="56" t="s">
        <v>2603</v>
      </c>
      <c r="D217" s="50" t="s">
        <v>3392</v>
      </c>
      <c r="E217" s="56" t="s">
        <v>8284</v>
      </c>
      <c r="F217" s="69" t="s">
        <v>7936</v>
      </c>
      <c r="G217" s="56" t="s">
        <v>3026</v>
      </c>
      <c r="H217" s="72" t="s">
        <v>2807</v>
      </c>
      <c r="I217" s="56"/>
      <c r="J217" s="56" t="s">
        <v>7595</v>
      </c>
      <c r="K217" s="56"/>
      <c r="L217" s="50" t="s">
        <v>91</v>
      </c>
      <c r="M217" s="160">
        <v>0</v>
      </c>
      <c r="N217" s="50" t="s">
        <v>8705</v>
      </c>
      <c r="O217" s="50" t="s">
        <v>8710</v>
      </c>
      <c r="P217" s="113" t="s">
        <v>91</v>
      </c>
      <c r="Q217" s="113" t="s">
        <v>54</v>
      </c>
      <c r="R217" s="113"/>
      <c r="S217" s="113"/>
    </row>
    <row r="218" spans="1:19" x14ac:dyDescent="0.35">
      <c r="A218" s="113" t="s">
        <v>55</v>
      </c>
      <c r="B218" s="77">
        <v>12</v>
      </c>
      <c r="C218" s="56" t="s">
        <v>2604</v>
      </c>
      <c r="D218" s="50" t="s">
        <v>3385</v>
      </c>
      <c r="E218" s="56" t="s">
        <v>8285</v>
      </c>
      <c r="F218" s="69" t="s">
        <v>7937</v>
      </c>
      <c r="G218" s="56" t="s">
        <v>3027</v>
      </c>
      <c r="H218" s="72" t="s">
        <v>2808</v>
      </c>
      <c r="I218" s="56"/>
      <c r="J218" s="56" t="s">
        <v>7595</v>
      </c>
      <c r="K218" s="56"/>
      <c r="L218" s="50" t="s">
        <v>91</v>
      </c>
      <c r="M218" s="160">
        <v>0</v>
      </c>
      <c r="N218" s="50" t="s">
        <v>8705</v>
      </c>
      <c r="O218" s="50" t="s">
        <v>8710</v>
      </c>
      <c r="P218" s="113" t="s">
        <v>91</v>
      </c>
      <c r="Q218" s="113" t="s">
        <v>54</v>
      </c>
      <c r="R218" s="113"/>
      <c r="S218" s="113"/>
    </row>
    <row r="219" spans="1:19" x14ac:dyDescent="0.35">
      <c r="A219" s="113" t="s">
        <v>55</v>
      </c>
      <c r="B219" s="77">
        <v>13</v>
      </c>
      <c r="C219" s="56" t="s">
        <v>2605</v>
      </c>
      <c r="D219" s="50" t="s">
        <v>3389</v>
      </c>
      <c r="E219" s="56" t="s">
        <v>8286</v>
      </c>
      <c r="F219" s="69" t="s">
        <v>7938</v>
      </c>
      <c r="G219" s="56" t="s">
        <v>3028</v>
      </c>
      <c r="H219" s="72" t="s">
        <v>2809</v>
      </c>
      <c r="I219" s="56"/>
      <c r="J219" s="56" t="s">
        <v>7595</v>
      </c>
      <c r="K219" s="56"/>
      <c r="L219" s="50" t="s">
        <v>91</v>
      </c>
      <c r="M219" s="160">
        <v>0</v>
      </c>
      <c r="N219" s="50" t="s">
        <v>8705</v>
      </c>
      <c r="O219" s="50" t="s">
        <v>8710</v>
      </c>
      <c r="P219" s="113" t="s">
        <v>91</v>
      </c>
      <c r="Q219" s="113" t="s">
        <v>54</v>
      </c>
      <c r="R219" s="113"/>
      <c r="S219" s="113"/>
    </row>
    <row r="220" spans="1:19" x14ac:dyDescent="0.35">
      <c r="A220" s="113" t="s">
        <v>55</v>
      </c>
      <c r="B220" s="77">
        <v>14</v>
      </c>
      <c r="C220" s="56" t="s">
        <v>2606</v>
      </c>
      <c r="D220" s="50" t="s">
        <v>3390</v>
      </c>
      <c r="E220" s="56" t="s">
        <v>8278</v>
      </c>
      <c r="F220" s="69" t="s">
        <v>7939</v>
      </c>
      <c r="G220" s="56" t="s">
        <v>3029</v>
      </c>
      <c r="H220" s="72" t="s">
        <v>2810</v>
      </c>
      <c r="I220" s="56"/>
      <c r="J220" s="56" t="s">
        <v>7595</v>
      </c>
      <c r="K220" s="56"/>
      <c r="L220" s="53" t="s">
        <v>91</v>
      </c>
      <c r="M220" s="163">
        <v>0</v>
      </c>
      <c r="N220" s="53" t="s">
        <v>8705</v>
      </c>
      <c r="O220" s="53" t="s">
        <v>8710</v>
      </c>
      <c r="P220" s="113" t="s">
        <v>91</v>
      </c>
      <c r="Q220" s="113" t="s">
        <v>54</v>
      </c>
      <c r="R220" s="113"/>
      <c r="S220" s="113"/>
    </row>
    <row r="221" spans="1:19" x14ac:dyDescent="0.35">
      <c r="A221" s="113" t="s">
        <v>55</v>
      </c>
      <c r="B221" s="77">
        <v>15</v>
      </c>
      <c r="C221" s="56" t="s">
        <v>2596</v>
      </c>
      <c r="D221" s="50" t="s">
        <v>3380</v>
      </c>
      <c r="E221" s="56" t="s">
        <v>8287</v>
      </c>
      <c r="F221" s="69" t="s">
        <v>7940</v>
      </c>
      <c r="G221" s="56" t="s">
        <v>3019</v>
      </c>
      <c r="H221" s="50" t="s">
        <v>2801</v>
      </c>
      <c r="I221" s="56"/>
      <c r="J221" s="56" t="s">
        <v>7595</v>
      </c>
      <c r="K221" s="56"/>
      <c r="L221" s="50" t="s">
        <v>7574</v>
      </c>
      <c r="M221" s="160">
        <v>0</v>
      </c>
      <c r="N221" s="50" t="s">
        <v>8705</v>
      </c>
      <c r="O221" s="50" t="s">
        <v>8710</v>
      </c>
      <c r="P221" s="113" t="s">
        <v>7578</v>
      </c>
      <c r="Q221" s="113" t="s">
        <v>54</v>
      </c>
      <c r="R221" s="113"/>
      <c r="S221" s="113"/>
    </row>
    <row r="222" spans="1:19" x14ac:dyDescent="0.35">
      <c r="A222" s="113" t="s">
        <v>55</v>
      </c>
      <c r="B222" s="77">
        <v>16</v>
      </c>
      <c r="C222" s="56" t="s">
        <v>2600</v>
      </c>
      <c r="D222" s="72" t="s">
        <v>3386</v>
      </c>
      <c r="E222" s="56" t="s">
        <v>8288</v>
      </c>
      <c r="F222" s="69" t="s">
        <v>7941</v>
      </c>
      <c r="G222" s="56" t="s">
        <v>3023</v>
      </c>
      <c r="H222" s="50" t="s">
        <v>2804</v>
      </c>
      <c r="I222" s="56"/>
      <c r="J222" s="56" t="s">
        <v>7595</v>
      </c>
      <c r="K222" s="56"/>
      <c r="L222" s="50" t="s">
        <v>7574</v>
      </c>
      <c r="M222" s="160">
        <v>0</v>
      </c>
      <c r="N222" s="50" t="s">
        <v>8705</v>
      </c>
      <c r="O222" s="50" t="s">
        <v>8710</v>
      </c>
      <c r="P222" s="113" t="s">
        <v>1873</v>
      </c>
      <c r="Q222" s="113" t="s">
        <v>54</v>
      </c>
      <c r="R222" s="113"/>
      <c r="S222" s="113"/>
    </row>
    <row r="223" spans="1:19" x14ac:dyDescent="0.3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5">
        <v>0</v>
      </c>
      <c r="N223" s="57" t="s">
        <v>8705</v>
      </c>
      <c r="O223" s="57" t="s">
        <v>8710</v>
      </c>
      <c r="P223" s="113" t="s">
        <v>92</v>
      </c>
      <c r="Q223" s="113" t="s">
        <v>54</v>
      </c>
      <c r="R223" s="113"/>
      <c r="S223" s="113"/>
    </row>
    <row r="224" spans="1:19" x14ac:dyDescent="0.35">
      <c r="A224" s="113" t="s">
        <v>55</v>
      </c>
      <c r="B224" s="77">
        <v>18</v>
      </c>
      <c r="C224" s="54" t="s">
        <v>136</v>
      </c>
      <c r="D224" s="56" t="s">
        <v>1895</v>
      </c>
      <c r="E224" s="56" t="s">
        <v>8290</v>
      </c>
      <c r="F224" s="68" t="s">
        <v>2172</v>
      </c>
      <c r="G224" s="54" t="s">
        <v>357</v>
      </c>
      <c r="H224" s="54" t="s">
        <v>358</v>
      </c>
      <c r="I224" s="54" t="s">
        <v>2497</v>
      </c>
      <c r="J224" s="56" t="s">
        <v>7595</v>
      </c>
      <c r="K224" s="56"/>
      <c r="L224" s="54" t="s">
        <v>91</v>
      </c>
      <c r="M224" s="162">
        <v>0</v>
      </c>
      <c r="N224" s="56" t="s">
        <v>8705</v>
      </c>
      <c r="O224" s="56" t="s">
        <v>8710</v>
      </c>
      <c r="P224" s="113" t="s">
        <v>91</v>
      </c>
      <c r="Q224" s="113" t="s">
        <v>54</v>
      </c>
      <c r="R224" s="113"/>
      <c r="S224" s="113"/>
    </row>
    <row r="225" spans="1:19" x14ac:dyDescent="0.35">
      <c r="A225" s="113" t="s">
        <v>66</v>
      </c>
      <c r="B225" s="77">
        <v>-99</v>
      </c>
      <c r="C225" s="57" t="s">
        <v>2784</v>
      </c>
      <c r="D225" s="54" t="s">
        <v>6674</v>
      </c>
      <c r="E225" s="56"/>
      <c r="F225" s="56"/>
      <c r="G225" s="56" t="s">
        <v>3216</v>
      </c>
      <c r="H225" s="50" t="s">
        <v>2987</v>
      </c>
      <c r="I225" s="56"/>
      <c r="J225" s="56" t="s">
        <v>3419</v>
      </c>
      <c r="K225" s="56" t="s">
        <v>7594</v>
      </c>
      <c r="L225" s="50" t="s">
        <v>91</v>
      </c>
      <c r="M225" s="160">
        <v>0</v>
      </c>
      <c r="N225" s="50" t="s">
        <v>8705</v>
      </c>
      <c r="O225" s="50"/>
      <c r="P225" s="113" t="s">
        <v>92</v>
      </c>
      <c r="Q225" s="113" t="s">
        <v>54</v>
      </c>
      <c r="R225" s="113"/>
      <c r="S225" s="113"/>
    </row>
    <row r="226" spans="1:19" x14ac:dyDescent="0.35">
      <c r="A226" s="142" t="s">
        <v>66</v>
      </c>
      <c r="B226" s="77">
        <v>-99</v>
      </c>
      <c r="C226" s="50" t="s">
        <v>6719</v>
      </c>
      <c r="D226" s="113"/>
      <c r="E226" s="50"/>
      <c r="F226" s="113"/>
      <c r="G226" s="50" t="s">
        <v>6824</v>
      </c>
      <c r="H226" s="50" t="s">
        <v>6825</v>
      </c>
      <c r="I226" s="113"/>
      <c r="J226" s="50" t="s">
        <v>7595</v>
      </c>
      <c r="K226" s="50"/>
      <c r="L226" s="50" t="s">
        <v>7575</v>
      </c>
      <c r="M226" s="160"/>
      <c r="N226" s="50"/>
      <c r="O226" s="50"/>
      <c r="P226" s="137" t="s">
        <v>7578</v>
      </c>
      <c r="Q226" s="137" t="s">
        <v>54</v>
      </c>
      <c r="R226" s="53"/>
      <c r="S226" s="53"/>
    </row>
    <row r="227" spans="1:19" x14ac:dyDescent="0.35">
      <c r="A227" s="142" t="s">
        <v>66</v>
      </c>
      <c r="B227" s="77">
        <v>-99</v>
      </c>
      <c r="C227" s="50" t="s">
        <v>6718</v>
      </c>
      <c r="D227" s="113"/>
      <c r="E227" s="50"/>
      <c r="F227" s="113"/>
      <c r="G227" s="50" t="s">
        <v>6822</v>
      </c>
      <c r="H227" s="50" t="s">
        <v>6823</v>
      </c>
      <c r="I227" s="113"/>
      <c r="J227" s="50" t="s">
        <v>7595</v>
      </c>
      <c r="K227" s="50"/>
      <c r="L227" s="50" t="s">
        <v>7576</v>
      </c>
      <c r="M227" s="160"/>
      <c r="N227" s="50"/>
      <c r="O227" s="50"/>
      <c r="P227" s="137" t="s">
        <v>3952</v>
      </c>
      <c r="Q227" s="137" t="s">
        <v>54</v>
      </c>
      <c r="R227" s="53"/>
      <c r="S227" s="53"/>
    </row>
    <row r="228" spans="1:19" x14ac:dyDescent="0.3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53"/>
    </row>
    <row r="229" spans="1:19" x14ac:dyDescent="0.3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1" t="s">
        <v>8704</v>
      </c>
      <c r="N229" s="103" t="s">
        <v>8706</v>
      </c>
      <c r="O229" s="103" t="s">
        <v>8709</v>
      </c>
      <c r="P229" s="115" t="s">
        <v>91</v>
      </c>
      <c r="Q229" s="115" t="s">
        <v>54</v>
      </c>
      <c r="R229" s="115"/>
      <c r="S229" s="115"/>
    </row>
    <row r="230" spans="1:19" x14ac:dyDescent="0.35">
      <c r="A230" s="113" t="s">
        <v>66</v>
      </c>
      <c r="B230" s="77">
        <v>2</v>
      </c>
      <c r="C230" s="54" t="s">
        <v>129</v>
      </c>
      <c r="D230" s="54" t="s">
        <v>1950</v>
      </c>
      <c r="E230" s="56" t="s">
        <v>8302</v>
      </c>
      <c r="F230" s="54" t="s">
        <v>7854</v>
      </c>
      <c r="G230" s="54" t="s">
        <v>344</v>
      </c>
      <c r="H230" s="54" t="s">
        <v>456</v>
      </c>
      <c r="I230" s="68" t="s">
        <v>2387</v>
      </c>
      <c r="J230" s="56" t="s">
        <v>7595</v>
      </c>
      <c r="K230" s="56"/>
      <c r="L230" s="99" t="s">
        <v>7575</v>
      </c>
      <c r="M230" s="167" t="s">
        <v>8704</v>
      </c>
      <c r="N230" s="99" t="s">
        <v>8706</v>
      </c>
      <c r="O230" s="99" t="s">
        <v>8709</v>
      </c>
      <c r="P230" s="113" t="s">
        <v>100</v>
      </c>
      <c r="Q230" s="113" t="s">
        <v>54</v>
      </c>
      <c r="R230" s="113"/>
      <c r="S230" s="113"/>
    </row>
    <row r="231" spans="1:19" x14ac:dyDescent="0.35">
      <c r="A231" s="113" t="s">
        <v>66</v>
      </c>
      <c r="B231" s="77">
        <v>3</v>
      </c>
      <c r="C231" s="54" t="s">
        <v>196</v>
      </c>
      <c r="D231" s="54" t="s">
        <v>2056</v>
      </c>
      <c r="E231" s="56" t="s">
        <v>7803</v>
      </c>
      <c r="F231" s="54" t="s">
        <v>7783</v>
      </c>
      <c r="G231" s="54" t="s">
        <v>454</v>
      </c>
      <c r="H231" s="54" t="s">
        <v>455</v>
      </c>
      <c r="I231" s="68" t="s">
        <v>2386</v>
      </c>
      <c r="J231" s="56" t="s">
        <v>7595</v>
      </c>
      <c r="K231" s="56"/>
      <c r="L231" s="54" t="s">
        <v>153</v>
      </c>
      <c r="M231" s="162" t="s">
        <v>8704</v>
      </c>
      <c r="N231" s="56" t="s">
        <v>8705</v>
      </c>
      <c r="O231" s="56" t="s">
        <v>8709</v>
      </c>
      <c r="P231" s="113" t="s">
        <v>153</v>
      </c>
      <c r="Q231" s="113" t="s">
        <v>54</v>
      </c>
      <c r="R231" s="113"/>
      <c r="S231" s="113"/>
    </row>
    <row r="232" spans="1:19" x14ac:dyDescent="0.3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0">
        <v>0</v>
      </c>
      <c r="N232" s="50" t="s">
        <v>8705</v>
      </c>
      <c r="O232" s="50" t="s">
        <v>8710</v>
      </c>
      <c r="P232" s="113" t="s">
        <v>92</v>
      </c>
      <c r="Q232" s="113" t="s">
        <v>54</v>
      </c>
      <c r="R232" s="113" t="s">
        <v>7775</v>
      </c>
      <c r="S232" s="113"/>
    </row>
    <row r="233" spans="1:19" x14ac:dyDescent="0.3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2">
        <v>0</v>
      </c>
      <c r="N233" s="56" t="s">
        <v>8705</v>
      </c>
      <c r="O233" s="56" t="s">
        <v>8710</v>
      </c>
      <c r="P233" s="113" t="s">
        <v>92</v>
      </c>
      <c r="Q233" s="113" t="s">
        <v>54</v>
      </c>
      <c r="R233" s="113"/>
      <c r="S233" s="113"/>
    </row>
    <row r="234" spans="1:19" x14ac:dyDescent="0.3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2">
        <v>0</v>
      </c>
      <c r="N234" s="56" t="s">
        <v>8705</v>
      </c>
      <c r="O234" s="56" t="s">
        <v>8710</v>
      </c>
      <c r="P234" s="113" t="s">
        <v>92</v>
      </c>
      <c r="Q234" s="113" t="s">
        <v>54</v>
      </c>
      <c r="R234" s="113"/>
      <c r="S234" s="113"/>
    </row>
    <row r="235" spans="1:19" x14ac:dyDescent="0.3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2">
        <v>0</v>
      </c>
      <c r="N235" s="56" t="s">
        <v>8705</v>
      </c>
      <c r="O235" s="56" t="s">
        <v>8710</v>
      </c>
      <c r="P235" s="113" t="s">
        <v>92</v>
      </c>
      <c r="Q235" s="113" t="s">
        <v>54</v>
      </c>
      <c r="R235" s="113"/>
      <c r="S235" s="113"/>
    </row>
    <row r="236" spans="1:19" x14ac:dyDescent="0.35">
      <c r="A236" s="113" t="s">
        <v>66</v>
      </c>
      <c r="B236" s="77">
        <v>9</v>
      </c>
      <c r="C236" s="56" t="s">
        <v>2786</v>
      </c>
      <c r="D236" s="50" t="s">
        <v>3268</v>
      </c>
      <c r="E236" s="56" t="s">
        <v>8291</v>
      </c>
      <c r="F236" s="69" t="s">
        <v>7954</v>
      </c>
      <c r="G236" s="56" t="s">
        <v>3218</v>
      </c>
      <c r="H236" s="50" t="s">
        <v>2989</v>
      </c>
      <c r="I236" s="56"/>
      <c r="J236" s="56" t="s">
        <v>7595</v>
      </c>
      <c r="K236" s="56"/>
      <c r="L236" s="50" t="s">
        <v>7574</v>
      </c>
      <c r="M236" s="160">
        <v>0</v>
      </c>
      <c r="N236" s="50" t="s">
        <v>8705</v>
      </c>
      <c r="O236" s="50" t="s">
        <v>8710</v>
      </c>
      <c r="P236" s="113" t="s">
        <v>2291</v>
      </c>
      <c r="Q236" s="113" t="s">
        <v>54</v>
      </c>
      <c r="R236" s="113"/>
      <c r="S236" s="113"/>
    </row>
    <row r="237" spans="1:19" x14ac:dyDescent="0.35">
      <c r="A237" s="113" t="s">
        <v>66</v>
      </c>
      <c r="B237" s="77">
        <v>10</v>
      </c>
      <c r="C237" s="56" t="s">
        <v>2787</v>
      </c>
      <c r="D237" s="50" t="s">
        <v>3269</v>
      </c>
      <c r="E237" s="56" t="s">
        <v>8292</v>
      </c>
      <c r="F237" s="69" t="s">
        <v>7955</v>
      </c>
      <c r="G237" s="56" t="s">
        <v>3219</v>
      </c>
      <c r="H237" s="50" t="s">
        <v>2990</v>
      </c>
      <c r="I237" s="56"/>
      <c r="J237" s="56" t="s">
        <v>7595</v>
      </c>
      <c r="K237" s="56"/>
      <c r="L237" s="50" t="s">
        <v>7574</v>
      </c>
      <c r="M237" s="160">
        <v>0</v>
      </c>
      <c r="N237" s="50" t="s">
        <v>8705</v>
      </c>
      <c r="O237" s="50" t="s">
        <v>8710</v>
      </c>
      <c r="P237" s="113" t="s">
        <v>262</v>
      </c>
      <c r="Q237" s="113" t="s">
        <v>54</v>
      </c>
      <c r="R237" s="113"/>
      <c r="S237" s="113"/>
    </row>
    <row r="238" spans="1:19" x14ac:dyDescent="0.3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0">
        <v>0</v>
      </c>
      <c r="N238" s="50" t="s">
        <v>8705</v>
      </c>
      <c r="O238" s="50" t="s">
        <v>8710</v>
      </c>
      <c r="P238" s="113" t="s">
        <v>195</v>
      </c>
      <c r="Q238" s="113" t="s">
        <v>54</v>
      </c>
      <c r="R238" s="113"/>
      <c r="S238" s="113"/>
    </row>
    <row r="239" spans="1:19" x14ac:dyDescent="0.3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0">
        <v>0</v>
      </c>
      <c r="N239" s="50" t="s">
        <v>8705</v>
      </c>
      <c r="O239" s="50" t="s">
        <v>8710</v>
      </c>
      <c r="P239" s="113" t="s">
        <v>195</v>
      </c>
      <c r="Q239" s="113" t="s">
        <v>54</v>
      </c>
      <c r="R239" s="113"/>
      <c r="S239" s="113"/>
    </row>
    <row r="240" spans="1:19" x14ac:dyDescent="0.3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0">
        <v>0</v>
      </c>
      <c r="N240" s="50" t="s">
        <v>8705</v>
      </c>
      <c r="O240" s="50" t="s">
        <v>8710</v>
      </c>
      <c r="P240" s="113" t="s">
        <v>92</v>
      </c>
      <c r="Q240" s="113" t="s">
        <v>54</v>
      </c>
      <c r="R240" s="113"/>
      <c r="S240" s="113"/>
    </row>
    <row r="241" spans="1:19" x14ac:dyDescent="0.35">
      <c r="A241" s="113" t="s">
        <v>66</v>
      </c>
      <c r="B241" s="77">
        <v>15</v>
      </c>
      <c r="C241" s="56" t="s">
        <v>2789</v>
      </c>
      <c r="D241" s="50" t="s">
        <v>3270</v>
      </c>
      <c r="E241" s="56" t="s">
        <v>8298</v>
      </c>
      <c r="F241" s="69" t="s">
        <v>7957</v>
      </c>
      <c r="G241" s="56" t="s">
        <v>3223</v>
      </c>
      <c r="H241" s="50" t="s">
        <v>2992</v>
      </c>
      <c r="I241" s="56"/>
      <c r="J241" s="56" t="s">
        <v>7595</v>
      </c>
      <c r="K241" s="56"/>
      <c r="L241" s="50" t="s">
        <v>7574</v>
      </c>
      <c r="M241" s="160">
        <v>0</v>
      </c>
      <c r="N241" s="50" t="s">
        <v>8705</v>
      </c>
      <c r="O241" s="50" t="s">
        <v>8710</v>
      </c>
      <c r="P241" s="113" t="s">
        <v>156</v>
      </c>
      <c r="Q241" s="113" t="s">
        <v>54</v>
      </c>
      <c r="R241" s="113"/>
      <c r="S241" s="113"/>
    </row>
    <row r="242" spans="1:19" x14ac:dyDescent="0.35">
      <c r="A242" s="115" t="s">
        <v>66</v>
      </c>
      <c r="B242" s="100">
        <v>16</v>
      </c>
      <c r="C242" s="101" t="s">
        <v>7681</v>
      </c>
      <c r="D242" s="101" t="s">
        <v>1895</v>
      </c>
      <c r="E242" s="102" t="s">
        <v>8305</v>
      </c>
      <c r="F242" s="101" t="s">
        <v>2172</v>
      </c>
      <c r="G242" s="101"/>
      <c r="H242" s="101"/>
      <c r="I242" s="101"/>
      <c r="J242" s="103" t="s">
        <v>7595</v>
      </c>
      <c r="K242" s="103"/>
      <c r="L242" s="101" t="s">
        <v>91</v>
      </c>
      <c r="M242" s="161">
        <v>0</v>
      </c>
      <c r="N242" s="103" t="s">
        <v>8705</v>
      </c>
      <c r="O242" s="103" t="s">
        <v>8710</v>
      </c>
      <c r="P242" s="115" t="s">
        <v>91</v>
      </c>
      <c r="Q242" s="115" t="s">
        <v>54</v>
      </c>
      <c r="R242" s="115"/>
      <c r="S242" s="115"/>
    </row>
    <row r="243" spans="1:19" x14ac:dyDescent="0.3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53"/>
    </row>
    <row r="244" spans="1:19" x14ac:dyDescent="0.3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1" t="s">
        <v>8704</v>
      </c>
      <c r="N244" s="103" t="s">
        <v>8706</v>
      </c>
      <c r="O244" s="103" t="s">
        <v>8709</v>
      </c>
      <c r="P244" s="115" t="s">
        <v>91</v>
      </c>
      <c r="Q244" s="115" t="s">
        <v>54</v>
      </c>
      <c r="R244" s="115"/>
      <c r="S244" s="115"/>
    </row>
    <row r="245" spans="1:19" x14ac:dyDescent="0.35">
      <c r="A245" s="113" t="s">
        <v>65</v>
      </c>
      <c r="B245" s="77">
        <v>2</v>
      </c>
      <c r="C245" s="54" t="s">
        <v>129</v>
      </c>
      <c r="D245" s="54" t="s">
        <v>1922</v>
      </c>
      <c r="E245" s="56" t="s">
        <v>8302</v>
      </c>
      <c r="F245" s="54" t="s">
        <v>2146</v>
      </c>
      <c r="G245" s="54" t="s">
        <v>344</v>
      </c>
      <c r="H245" s="54" t="s">
        <v>345</v>
      </c>
      <c r="I245" s="68" t="s">
        <v>2337</v>
      </c>
      <c r="J245" s="56" t="s">
        <v>7595</v>
      </c>
      <c r="K245" s="56"/>
      <c r="L245" s="99" t="s">
        <v>7575</v>
      </c>
      <c r="M245" s="167" t="s">
        <v>8704</v>
      </c>
      <c r="N245" s="99" t="s">
        <v>8706</v>
      </c>
      <c r="O245" s="99" t="s">
        <v>8709</v>
      </c>
      <c r="P245" s="113" t="s">
        <v>100</v>
      </c>
      <c r="Q245" s="113" t="s">
        <v>54</v>
      </c>
      <c r="R245" s="113"/>
      <c r="S245" s="113"/>
    </row>
    <row r="246" spans="1:19" x14ac:dyDescent="0.35">
      <c r="A246" s="113" t="s">
        <v>65</v>
      </c>
      <c r="B246" s="77">
        <v>3</v>
      </c>
      <c r="C246" s="84" t="s">
        <v>193</v>
      </c>
      <c r="D246" s="54" t="s">
        <v>6418</v>
      </c>
      <c r="E246" s="56" t="s">
        <v>8303</v>
      </c>
      <c r="F246" s="54" t="s">
        <v>7958</v>
      </c>
      <c r="G246" s="54" t="s">
        <v>450</v>
      </c>
      <c r="H246" s="54" t="s">
        <v>451</v>
      </c>
      <c r="I246" s="68" t="s">
        <v>2384</v>
      </c>
      <c r="J246" s="56" t="s">
        <v>7595</v>
      </c>
      <c r="K246" s="56"/>
      <c r="L246" s="54" t="s">
        <v>91</v>
      </c>
      <c r="M246" s="162" t="s">
        <v>8704</v>
      </c>
      <c r="N246" s="56" t="s">
        <v>8705</v>
      </c>
      <c r="O246" s="56" t="s">
        <v>8709</v>
      </c>
      <c r="P246" s="113" t="s">
        <v>91</v>
      </c>
      <c r="Q246" s="113" t="s">
        <v>54</v>
      </c>
      <c r="R246" s="113"/>
      <c r="S246" s="113"/>
    </row>
    <row r="247" spans="1:19" x14ac:dyDescent="0.35">
      <c r="A247" s="113" t="s">
        <v>65</v>
      </c>
      <c r="B247" s="77">
        <v>4</v>
      </c>
      <c r="C247" s="57" t="s">
        <v>2783</v>
      </c>
      <c r="D247" s="62" t="s">
        <v>3272</v>
      </c>
      <c r="E247" s="56" t="s">
        <v>8304</v>
      </c>
      <c r="F247" s="56" t="s">
        <v>7959</v>
      </c>
      <c r="G247" s="56" t="s">
        <v>3215</v>
      </c>
      <c r="H247" s="50" t="s">
        <v>2986</v>
      </c>
      <c r="I247" s="56"/>
      <c r="J247" s="56" t="s">
        <v>7595</v>
      </c>
      <c r="K247" s="56"/>
      <c r="L247" s="50" t="s">
        <v>91</v>
      </c>
      <c r="M247" s="160">
        <v>0</v>
      </c>
      <c r="N247" s="50" t="s">
        <v>8705</v>
      </c>
      <c r="O247" s="50" t="s">
        <v>8710</v>
      </c>
      <c r="P247" s="113" t="s">
        <v>91</v>
      </c>
      <c r="Q247" s="113" t="s">
        <v>54</v>
      </c>
      <c r="R247" s="113"/>
      <c r="S247" s="113"/>
    </row>
    <row r="248" spans="1:19" x14ac:dyDescent="0.35">
      <c r="A248" s="113" t="s">
        <v>65</v>
      </c>
      <c r="B248" s="77">
        <v>5</v>
      </c>
      <c r="C248" s="54" t="s">
        <v>194</v>
      </c>
      <c r="D248" s="54" t="s">
        <v>6673</v>
      </c>
      <c r="E248" s="56" t="s">
        <v>8305</v>
      </c>
      <c r="F248" s="54" t="s">
        <v>7960</v>
      </c>
      <c r="G248" s="54" t="s">
        <v>452</v>
      </c>
      <c r="H248" s="54" t="s">
        <v>453</v>
      </c>
      <c r="I248" s="68" t="s">
        <v>2385</v>
      </c>
      <c r="J248" s="56" t="s">
        <v>7595</v>
      </c>
      <c r="K248" s="56"/>
      <c r="L248" s="54" t="s">
        <v>91</v>
      </c>
      <c r="M248" s="162">
        <v>0</v>
      </c>
      <c r="N248" s="56" t="s">
        <v>8705</v>
      </c>
      <c r="O248" s="56" t="s">
        <v>8710</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53"/>
    </row>
    <row r="250" spans="1:19" x14ac:dyDescent="0.35">
      <c r="A250" s="115" t="s">
        <v>58</v>
      </c>
      <c r="B250" s="100">
        <v>1</v>
      </c>
      <c r="C250" s="101" t="s">
        <v>93</v>
      </c>
      <c r="D250" s="103" t="s">
        <v>1923</v>
      </c>
      <c r="E250" s="102" t="s">
        <v>2130</v>
      </c>
      <c r="F250" s="101" t="s">
        <v>7896</v>
      </c>
      <c r="G250" s="101" t="s">
        <v>277</v>
      </c>
      <c r="H250" s="101" t="s">
        <v>278</v>
      </c>
      <c r="I250" s="101" t="s">
        <v>2311</v>
      </c>
      <c r="J250" s="103" t="s">
        <v>7595</v>
      </c>
      <c r="K250" s="103"/>
      <c r="L250" s="101" t="s">
        <v>91</v>
      </c>
      <c r="M250" s="161" t="s">
        <v>8704</v>
      </c>
      <c r="N250" s="103" t="s">
        <v>8706</v>
      </c>
      <c r="O250" s="103" t="s">
        <v>8709</v>
      </c>
      <c r="P250" s="115" t="s">
        <v>91</v>
      </c>
      <c r="Q250" s="115" t="s">
        <v>54</v>
      </c>
      <c r="R250" s="115"/>
      <c r="S250" s="115"/>
    </row>
    <row r="251" spans="1:19" x14ac:dyDescent="0.35">
      <c r="A251" s="113" t="s">
        <v>58</v>
      </c>
      <c r="B251" s="77">
        <v>2</v>
      </c>
      <c r="C251" s="54" t="s">
        <v>121</v>
      </c>
      <c r="D251" s="56" t="s">
        <v>1950</v>
      </c>
      <c r="E251" s="56" t="s">
        <v>8306</v>
      </c>
      <c r="F251" s="54" t="s">
        <v>7854</v>
      </c>
      <c r="G251" s="54" t="s">
        <v>328</v>
      </c>
      <c r="H251" s="54" t="s">
        <v>390</v>
      </c>
      <c r="I251" s="68" t="s">
        <v>2354</v>
      </c>
      <c r="J251" s="56" t="s">
        <v>7595</v>
      </c>
      <c r="K251" s="56"/>
      <c r="L251" s="99" t="s">
        <v>7575</v>
      </c>
      <c r="M251" s="167" t="s">
        <v>8704</v>
      </c>
      <c r="N251" s="99" t="s">
        <v>8706</v>
      </c>
      <c r="O251" s="99" t="s">
        <v>8709</v>
      </c>
      <c r="P251" s="113" t="s">
        <v>100</v>
      </c>
      <c r="Q251" s="113" t="s">
        <v>54</v>
      </c>
      <c r="R251" s="113"/>
      <c r="S251" s="113"/>
    </row>
    <row r="252" spans="1:19" x14ac:dyDescent="0.35">
      <c r="A252" s="113" t="s">
        <v>58</v>
      </c>
      <c r="B252" s="77">
        <v>3</v>
      </c>
      <c r="C252" s="54" t="s">
        <v>159</v>
      </c>
      <c r="D252" s="56" t="s">
        <v>1889</v>
      </c>
      <c r="E252" s="56" t="s">
        <v>8354</v>
      </c>
      <c r="F252" s="68" t="s">
        <v>2195</v>
      </c>
      <c r="G252" s="54" t="s">
        <v>391</v>
      </c>
      <c r="H252" s="54" t="s">
        <v>392</v>
      </c>
      <c r="I252" s="68" t="s">
        <v>2355</v>
      </c>
      <c r="J252" s="56" t="s">
        <v>7595</v>
      </c>
      <c r="K252" s="56"/>
      <c r="L252" s="50" t="s">
        <v>7574</v>
      </c>
      <c r="M252" s="160" t="s">
        <v>8704</v>
      </c>
      <c r="N252" s="50" t="s">
        <v>8705</v>
      </c>
      <c r="O252" s="50" t="s">
        <v>8709</v>
      </c>
      <c r="P252" s="113" t="s">
        <v>156</v>
      </c>
      <c r="Q252" s="113" t="s">
        <v>54</v>
      </c>
      <c r="R252" s="113"/>
      <c r="S252" s="113"/>
    </row>
    <row r="253" spans="1:19" x14ac:dyDescent="0.35">
      <c r="A253" s="113" t="s">
        <v>58</v>
      </c>
      <c r="B253" s="77">
        <v>4</v>
      </c>
      <c r="C253" s="54" t="s">
        <v>160</v>
      </c>
      <c r="D253" s="56" t="s">
        <v>1890</v>
      </c>
      <c r="E253" s="56" t="s">
        <v>8355</v>
      </c>
      <c r="F253" s="68" t="s">
        <v>2196</v>
      </c>
      <c r="G253" s="54" t="s">
        <v>393</v>
      </c>
      <c r="H253" s="54" t="s">
        <v>394</v>
      </c>
      <c r="I253" s="68" t="s">
        <v>2356</v>
      </c>
      <c r="J253" s="56" t="s">
        <v>7595</v>
      </c>
      <c r="K253" s="56"/>
      <c r="L253" s="50" t="s">
        <v>7574</v>
      </c>
      <c r="M253" s="160" t="s">
        <v>8704</v>
      </c>
      <c r="N253" s="50" t="s">
        <v>8705</v>
      </c>
      <c r="O253" s="50" t="s">
        <v>8709</v>
      </c>
      <c r="P253" s="113" t="s">
        <v>156</v>
      </c>
      <c r="Q253" s="113" t="s">
        <v>54</v>
      </c>
      <c r="R253" s="113"/>
      <c r="S253" s="113"/>
    </row>
    <row r="254" spans="1:19" x14ac:dyDescent="0.35">
      <c r="A254" s="113" t="s">
        <v>58</v>
      </c>
      <c r="B254" s="77">
        <v>5</v>
      </c>
      <c r="C254" s="56" t="s">
        <v>2684</v>
      </c>
      <c r="D254" s="50" t="s">
        <v>7654</v>
      </c>
      <c r="E254" s="56" t="s">
        <v>8307</v>
      </c>
      <c r="F254" s="69" t="s">
        <v>7961</v>
      </c>
      <c r="G254" s="56" t="s">
        <v>3110</v>
      </c>
      <c r="H254" s="50" t="s">
        <v>2888</v>
      </c>
      <c r="I254" s="56"/>
      <c r="J254" s="56" t="s">
        <v>7595</v>
      </c>
      <c r="K254" s="56"/>
      <c r="L254" s="50" t="s">
        <v>7574</v>
      </c>
      <c r="M254" s="160">
        <v>0</v>
      </c>
      <c r="N254" s="50" t="s">
        <v>8705</v>
      </c>
      <c r="O254" s="50" t="s">
        <v>8710</v>
      </c>
      <c r="P254" s="113" t="s">
        <v>235</v>
      </c>
      <c r="Q254" s="113" t="s">
        <v>54</v>
      </c>
      <c r="R254" s="113"/>
      <c r="S254" s="113"/>
    </row>
    <row r="255" spans="1:19" x14ac:dyDescent="0.35">
      <c r="A255" s="113" t="s">
        <v>58</v>
      </c>
      <c r="B255" s="77">
        <v>6</v>
      </c>
      <c r="C255" s="54" t="s">
        <v>161</v>
      </c>
      <c r="D255" s="56" t="s">
        <v>1891</v>
      </c>
      <c r="E255" s="56" t="s">
        <v>8308</v>
      </c>
      <c r="F255" s="68" t="s">
        <v>2197</v>
      </c>
      <c r="G255" s="54" t="s">
        <v>395</v>
      </c>
      <c r="H255" s="54" t="s">
        <v>396</v>
      </c>
      <c r="I255" s="68" t="s">
        <v>2357</v>
      </c>
      <c r="J255" s="56" t="s">
        <v>7595</v>
      </c>
      <c r="K255" s="56"/>
      <c r="L255" s="50" t="s">
        <v>7574</v>
      </c>
      <c r="M255" s="160">
        <v>1</v>
      </c>
      <c r="N255" s="50" t="s">
        <v>8705</v>
      </c>
      <c r="O255" s="50" t="s">
        <v>8710</v>
      </c>
      <c r="P255" s="113" t="s">
        <v>157</v>
      </c>
      <c r="Q255" s="113" t="s">
        <v>54</v>
      </c>
      <c r="R255" s="113"/>
      <c r="S255" s="113"/>
    </row>
    <row r="256" spans="1:19" x14ac:dyDescent="0.35">
      <c r="A256" s="113" t="s">
        <v>58</v>
      </c>
      <c r="B256" s="79">
        <v>7</v>
      </c>
      <c r="C256" s="54" t="s">
        <v>162</v>
      </c>
      <c r="D256" s="56" t="s">
        <v>3277</v>
      </c>
      <c r="E256" s="56" t="s">
        <v>8309</v>
      </c>
      <c r="F256" s="68" t="s">
        <v>2198</v>
      </c>
      <c r="G256" s="54" t="s">
        <v>397</v>
      </c>
      <c r="H256" s="54" t="s">
        <v>398</v>
      </c>
      <c r="I256" s="68" t="s">
        <v>2358</v>
      </c>
      <c r="J256" s="56" t="s">
        <v>7595</v>
      </c>
      <c r="K256" s="56"/>
      <c r="L256" s="50" t="s">
        <v>7574</v>
      </c>
      <c r="M256" s="160">
        <v>0</v>
      </c>
      <c r="N256" s="50" t="s">
        <v>8705</v>
      </c>
      <c r="O256" s="50" t="s">
        <v>8710</v>
      </c>
      <c r="P256" s="113" t="s">
        <v>158</v>
      </c>
      <c r="Q256" s="113" t="s">
        <v>54</v>
      </c>
      <c r="R256" s="113"/>
      <c r="S256" s="113"/>
    </row>
    <row r="257" spans="1:19" x14ac:dyDescent="0.35">
      <c r="A257" s="113" t="s">
        <v>58</v>
      </c>
      <c r="B257" s="77">
        <v>8</v>
      </c>
      <c r="C257" s="56" t="s">
        <v>2679</v>
      </c>
      <c r="D257" s="50" t="s">
        <v>7964</v>
      </c>
      <c r="E257" s="56" t="s">
        <v>8313</v>
      </c>
      <c r="F257" s="69" t="s">
        <v>7965</v>
      </c>
      <c r="G257" s="56" t="s">
        <v>3105</v>
      </c>
      <c r="H257" s="50" t="s">
        <v>2883</v>
      </c>
      <c r="I257" s="56"/>
      <c r="J257" s="56" t="s">
        <v>7595</v>
      </c>
      <c r="K257" s="56"/>
      <c r="L257" s="50" t="s">
        <v>7574</v>
      </c>
      <c r="M257" s="160">
        <v>0</v>
      </c>
      <c r="N257" s="50" t="s">
        <v>8705</v>
      </c>
      <c r="O257" s="50" t="s">
        <v>8710</v>
      </c>
      <c r="P257" s="113" t="s">
        <v>3002</v>
      </c>
      <c r="Q257" s="113" t="s">
        <v>54</v>
      </c>
      <c r="R257" s="113"/>
      <c r="S257" s="113"/>
    </row>
    <row r="258" spans="1:19" x14ac:dyDescent="0.35">
      <c r="A258" s="113" t="s">
        <v>58</v>
      </c>
      <c r="B258" s="79">
        <v>9</v>
      </c>
      <c r="C258" s="56" t="s">
        <v>2681</v>
      </c>
      <c r="D258" s="50" t="s">
        <v>7963</v>
      </c>
      <c r="E258" s="56" t="s">
        <v>8312</v>
      </c>
      <c r="F258" s="69" t="s">
        <v>7966</v>
      </c>
      <c r="G258" s="56" t="s">
        <v>3107</v>
      </c>
      <c r="H258" s="50" t="s">
        <v>2885</v>
      </c>
      <c r="I258" s="56"/>
      <c r="J258" s="56" t="s">
        <v>7595</v>
      </c>
      <c r="K258" s="56"/>
      <c r="L258" s="50" t="s">
        <v>7574</v>
      </c>
      <c r="M258" s="160">
        <v>0</v>
      </c>
      <c r="N258" s="50" t="s">
        <v>8705</v>
      </c>
      <c r="O258" s="50" t="s">
        <v>8710</v>
      </c>
      <c r="P258" s="113" t="s">
        <v>158</v>
      </c>
      <c r="Q258" s="113" t="s">
        <v>54</v>
      </c>
      <c r="R258" s="113"/>
      <c r="S258" s="113"/>
    </row>
    <row r="259" spans="1:19" x14ac:dyDescent="0.35">
      <c r="A259" s="113" t="s">
        <v>58</v>
      </c>
      <c r="B259" s="79">
        <v>10</v>
      </c>
      <c r="C259" s="56" t="s">
        <v>2680</v>
      </c>
      <c r="D259" s="50" t="s">
        <v>7967</v>
      </c>
      <c r="E259" s="56" t="s">
        <v>8310</v>
      </c>
      <c r="F259" s="69" t="s">
        <v>7969</v>
      </c>
      <c r="G259" s="56" t="s">
        <v>3106</v>
      </c>
      <c r="H259" s="50" t="s">
        <v>2884</v>
      </c>
      <c r="I259" s="56"/>
      <c r="J259" s="56" t="s">
        <v>7595</v>
      </c>
      <c r="K259" s="56"/>
      <c r="L259" s="50" t="s">
        <v>7574</v>
      </c>
      <c r="M259" s="160">
        <v>0</v>
      </c>
      <c r="N259" s="50" t="s">
        <v>8705</v>
      </c>
      <c r="O259" s="50" t="s">
        <v>8710</v>
      </c>
      <c r="P259" s="113" t="s">
        <v>3002</v>
      </c>
      <c r="Q259" s="113" t="s">
        <v>54</v>
      </c>
      <c r="R259" s="113"/>
      <c r="S259" s="113"/>
    </row>
    <row r="260" spans="1:19" x14ac:dyDescent="0.35">
      <c r="A260" s="113" t="s">
        <v>58</v>
      </c>
      <c r="B260" s="79">
        <v>11</v>
      </c>
      <c r="C260" s="56" t="s">
        <v>2682</v>
      </c>
      <c r="D260" s="50" t="s">
        <v>7968</v>
      </c>
      <c r="E260" s="56" t="s">
        <v>8311</v>
      </c>
      <c r="F260" s="69" t="s">
        <v>7970</v>
      </c>
      <c r="G260" s="56" t="s">
        <v>3108</v>
      </c>
      <c r="H260" s="50" t="s">
        <v>2886</v>
      </c>
      <c r="I260" s="56"/>
      <c r="J260" s="56" t="s">
        <v>7595</v>
      </c>
      <c r="K260" s="56"/>
      <c r="L260" s="50" t="s">
        <v>7574</v>
      </c>
      <c r="M260" s="160">
        <v>0</v>
      </c>
      <c r="N260" s="50" t="s">
        <v>8705</v>
      </c>
      <c r="O260" s="50" t="s">
        <v>8710</v>
      </c>
      <c r="P260" s="113" t="s">
        <v>158</v>
      </c>
      <c r="Q260" s="113" t="s">
        <v>54</v>
      </c>
      <c r="R260" s="113"/>
      <c r="S260" s="113"/>
    </row>
    <row r="261" spans="1:19" x14ac:dyDescent="0.35">
      <c r="A261" s="113" t="s">
        <v>58</v>
      </c>
      <c r="B261" s="77">
        <v>12</v>
      </c>
      <c r="C261" s="56" t="s">
        <v>2683</v>
      </c>
      <c r="D261" s="50" t="s">
        <v>3278</v>
      </c>
      <c r="E261" s="56" t="s">
        <v>8314</v>
      </c>
      <c r="F261" s="69" t="s">
        <v>7962</v>
      </c>
      <c r="G261" s="56" t="s">
        <v>3109</v>
      </c>
      <c r="H261" s="50" t="s">
        <v>2887</v>
      </c>
      <c r="I261" s="56"/>
      <c r="J261" s="56" t="s">
        <v>7595</v>
      </c>
      <c r="K261" s="56"/>
      <c r="L261" s="50" t="s">
        <v>7574</v>
      </c>
      <c r="M261" s="160">
        <v>1</v>
      </c>
      <c r="N261" s="50" t="s">
        <v>8705</v>
      </c>
      <c r="O261" s="50" t="s">
        <v>8710</v>
      </c>
      <c r="P261" s="113" t="s">
        <v>195</v>
      </c>
      <c r="Q261" s="113" t="s">
        <v>54</v>
      </c>
      <c r="R261" s="113"/>
      <c r="S261" s="113"/>
    </row>
    <row r="262" spans="1:19" x14ac:dyDescent="0.35">
      <c r="A262" s="115" t="s">
        <v>58</v>
      </c>
      <c r="B262" s="100">
        <v>13</v>
      </c>
      <c r="C262" s="101" t="s">
        <v>7682</v>
      </c>
      <c r="D262" s="101" t="s">
        <v>1895</v>
      </c>
      <c r="E262" s="102" t="s">
        <v>8353</v>
      </c>
      <c r="F262" s="101" t="s">
        <v>2172</v>
      </c>
      <c r="G262" s="101"/>
      <c r="H262" s="101"/>
      <c r="I262" s="101"/>
      <c r="J262" s="103" t="s">
        <v>7595</v>
      </c>
      <c r="K262" s="103"/>
      <c r="L262" s="101" t="s">
        <v>91</v>
      </c>
      <c r="M262" s="161">
        <v>0</v>
      </c>
      <c r="N262" s="103" t="s">
        <v>8705</v>
      </c>
      <c r="O262" s="103" t="s">
        <v>8710</v>
      </c>
      <c r="P262" s="115" t="s">
        <v>91</v>
      </c>
      <c r="Q262" s="115" t="s">
        <v>54</v>
      </c>
      <c r="R262" s="115"/>
      <c r="S262" s="115"/>
    </row>
    <row r="263" spans="1:19" x14ac:dyDescent="0.35">
      <c r="A263" s="141" t="s">
        <v>57</v>
      </c>
      <c r="B263" s="77">
        <v>-99</v>
      </c>
      <c r="C263" s="50" t="s">
        <v>6690</v>
      </c>
      <c r="D263" s="113"/>
      <c r="E263" s="50"/>
      <c r="F263" s="113"/>
      <c r="G263" s="50" t="s">
        <v>6761</v>
      </c>
      <c r="H263" s="50" t="s">
        <v>6762</v>
      </c>
      <c r="I263" s="113"/>
      <c r="J263" s="50" t="s">
        <v>7595</v>
      </c>
      <c r="K263" s="50"/>
      <c r="L263" s="139" t="s">
        <v>7575</v>
      </c>
      <c r="M263" s="169"/>
      <c r="N263" s="139"/>
      <c r="O263" s="139"/>
      <c r="P263" s="137" t="s">
        <v>3000</v>
      </c>
      <c r="Q263" s="137" t="s">
        <v>54</v>
      </c>
      <c r="R263" s="53"/>
      <c r="S263" s="53"/>
    </row>
    <row r="264" spans="1:19" x14ac:dyDescent="0.3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53"/>
    </row>
    <row r="265" spans="1:19" x14ac:dyDescent="0.3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35">
      <c r="A266" s="141" t="s">
        <v>57</v>
      </c>
      <c r="B266" s="77">
        <v>-99</v>
      </c>
      <c r="C266" s="50" t="s">
        <v>6691</v>
      </c>
      <c r="D266" s="113"/>
      <c r="E266" s="50"/>
      <c r="F266" s="113"/>
      <c r="G266" s="50" t="s">
        <v>6763</v>
      </c>
      <c r="H266" s="50" t="s">
        <v>6764</v>
      </c>
      <c r="I266" s="113"/>
      <c r="J266" s="50" t="s">
        <v>7595</v>
      </c>
      <c r="K266" s="50"/>
      <c r="L266" s="50" t="s">
        <v>7576</v>
      </c>
      <c r="M266" s="160"/>
      <c r="N266" s="50"/>
      <c r="O266" s="50"/>
      <c r="P266" s="137" t="s">
        <v>3952</v>
      </c>
      <c r="Q266" s="137" t="s">
        <v>54</v>
      </c>
      <c r="R266" s="53"/>
      <c r="S266" s="53"/>
    </row>
    <row r="267" spans="1:19" x14ac:dyDescent="0.35">
      <c r="A267" s="141" t="s">
        <v>57</v>
      </c>
      <c r="B267" s="77">
        <v>-99</v>
      </c>
      <c r="C267" s="50" t="s">
        <v>6692</v>
      </c>
      <c r="D267" s="113"/>
      <c r="E267" s="50"/>
      <c r="F267" s="113"/>
      <c r="G267" s="50" t="s">
        <v>6765</v>
      </c>
      <c r="H267" s="50" t="s">
        <v>6766</v>
      </c>
      <c r="I267" s="113"/>
      <c r="J267" s="50" t="s">
        <v>7595</v>
      </c>
      <c r="K267" s="50"/>
      <c r="L267" s="139" t="s">
        <v>7575</v>
      </c>
      <c r="M267" s="169"/>
      <c r="N267" s="139"/>
      <c r="O267" s="139"/>
      <c r="P267" s="137" t="s">
        <v>3000</v>
      </c>
      <c r="Q267" s="137" t="s">
        <v>54</v>
      </c>
      <c r="R267" s="53"/>
      <c r="S267" s="53"/>
    </row>
    <row r="268" spans="1:19" x14ac:dyDescent="0.3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1" t="s">
        <v>8704</v>
      </c>
      <c r="N268" s="103" t="s">
        <v>8706</v>
      </c>
      <c r="O268" s="103" t="s">
        <v>8709</v>
      </c>
      <c r="P268" s="115" t="s">
        <v>91</v>
      </c>
      <c r="Q268" s="115" t="s">
        <v>54</v>
      </c>
      <c r="R268" s="115"/>
      <c r="S268" s="115"/>
    </row>
    <row r="269" spans="1:19" x14ac:dyDescent="0.35">
      <c r="A269" s="113" t="s">
        <v>57</v>
      </c>
      <c r="B269" s="77">
        <v>2</v>
      </c>
      <c r="C269" s="54" t="s">
        <v>121</v>
      </c>
      <c r="D269" s="56" t="s">
        <v>1922</v>
      </c>
      <c r="E269" s="56" t="s">
        <v>8306</v>
      </c>
      <c r="F269" s="54" t="s">
        <v>2146</v>
      </c>
      <c r="G269" s="54" t="s">
        <v>328</v>
      </c>
      <c r="H269" s="54" t="s">
        <v>387</v>
      </c>
      <c r="I269" s="68" t="s">
        <v>2352</v>
      </c>
      <c r="J269" s="56" t="s">
        <v>7595</v>
      </c>
      <c r="K269" s="56"/>
      <c r="L269" s="99" t="s">
        <v>7575</v>
      </c>
      <c r="M269" s="167" t="s">
        <v>8704</v>
      </c>
      <c r="N269" s="99" t="s">
        <v>8706</v>
      </c>
      <c r="O269" s="99" t="s">
        <v>8709</v>
      </c>
      <c r="P269" s="113" t="s">
        <v>100</v>
      </c>
      <c r="Q269" s="113" t="s">
        <v>54</v>
      </c>
      <c r="R269" s="113"/>
      <c r="S269" s="113"/>
    </row>
    <row r="270" spans="1:19" x14ac:dyDescent="0.35">
      <c r="A270" s="113" t="s">
        <v>57</v>
      </c>
      <c r="B270" s="77">
        <v>3</v>
      </c>
      <c r="C270" s="84" t="s">
        <v>155</v>
      </c>
      <c r="D270" s="56" t="s">
        <v>6414</v>
      </c>
      <c r="E270" s="50" t="s">
        <v>8315</v>
      </c>
      <c r="F270" s="68" t="s">
        <v>7972</v>
      </c>
      <c r="G270" s="54" t="s">
        <v>388</v>
      </c>
      <c r="H270" s="54" t="s">
        <v>389</v>
      </c>
      <c r="I270" s="68" t="s">
        <v>2353</v>
      </c>
      <c r="J270" s="56" t="s">
        <v>7595</v>
      </c>
      <c r="K270" s="56"/>
      <c r="L270" s="54" t="s">
        <v>91</v>
      </c>
      <c r="M270" s="162" t="s">
        <v>8704</v>
      </c>
      <c r="N270" s="56" t="s">
        <v>8705</v>
      </c>
      <c r="O270" s="56" t="s">
        <v>8709</v>
      </c>
      <c r="P270" s="113" t="s">
        <v>91</v>
      </c>
      <c r="Q270" s="113" t="s">
        <v>54</v>
      </c>
      <c r="R270" s="113"/>
      <c r="S270" s="113"/>
    </row>
    <row r="271" spans="1:19" x14ac:dyDescent="0.35">
      <c r="A271" s="113" t="s">
        <v>57</v>
      </c>
      <c r="B271" s="77">
        <v>4</v>
      </c>
      <c r="C271" s="54" t="s">
        <v>154</v>
      </c>
      <c r="D271" s="57" t="s">
        <v>3293</v>
      </c>
      <c r="E271" s="56" t="s">
        <v>8348</v>
      </c>
      <c r="F271" s="68" t="s">
        <v>8349</v>
      </c>
      <c r="G271" s="54" t="s">
        <v>385</v>
      </c>
      <c r="H271" s="54" t="s">
        <v>386</v>
      </c>
      <c r="I271" s="68" t="s">
        <v>2351</v>
      </c>
      <c r="J271" s="56" t="s">
        <v>7595</v>
      </c>
      <c r="K271" s="56"/>
      <c r="L271" s="54" t="s">
        <v>153</v>
      </c>
      <c r="M271" s="162" t="s">
        <v>8704</v>
      </c>
      <c r="N271" s="56" t="s">
        <v>8705</v>
      </c>
      <c r="O271" s="56" t="s">
        <v>8709</v>
      </c>
      <c r="P271" s="113" t="s">
        <v>153</v>
      </c>
      <c r="Q271" s="113" t="s">
        <v>54</v>
      </c>
      <c r="R271" s="113"/>
      <c r="S271" s="113"/>
    </row>
    <row r="272" spans="1:19" x14ac:dyDescent="0.35">
      <c r="A272" s="113" t="s">
        <v>57</v>
      </c>
      <c r="B272" s="77">
        <v>5</v>
      </c>
      <c r="C272" s="56" t="s">
        <v>2659</v>
      </c>
      <c r="D272" s="57" t="s">
        <v>3292</v>
      </c>
      <c r="E272" s="56" t="s">
        <v>8347</v>
      </c>
      <c r="F272" s="68" t="s">
        <v>7973</v>
      </c>
      <c r="G272" s="56" t="s">
        <v>3084</v>
      </c>
      <c r="H272" s="50" t="s">
        <v>2862</v>
      </c>
      <c r="I272" s="56"/>
      <c r="J272" s="56" t="s">
        <v>7595</v>
      </c>
      <c r="K272" s="56"/>
      <c r="L272" s="50" t="s">
        <v>153</v>
      </c>
      <c r="M272" s="160" t="s">
        <v>8704</v>
      </c>
      <c r="N272" s="50" t="s">
        <v>8705</v>
      </c>
      <c r="O272" s="50" t="s">
        <v>8709</v>
      </c>
      <c r="P272" s="113" t="s">
        <v>153</v>
      </c>
      <c r="Q272" s="113" t="s">
        <v>54</v>
      </c>
      <c r="R272" s="113"/>
      <c r="S272" s="113"/>
    </row>
    <row r="273" spans="1:19" x14ac:dyDescent="0.3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0">
        <v>1</v>
      </c>
      <c r="N273" s="50" t="s">
        <v>8705</v>
      </c>
      <c r="O273" s="50" t="s">
        <v>8710</v>
      </c>
      <c r="P273" s="113" t="s">
        <v>92</v>
      </c>
      <c r="Q273" s="113" t="s">
        <v>54</v>
      </c>
      <c r="R273" s="113"/>
      <c r="S273" s="113"/>
    </row>
    <row r="274" spans="1:19" x14ac:dyDescent="0.35">
      <c r="A274" s="113" t="s">
        <v>57</v>
      </c>
      <c r="B274" s="77">
        <v>7</v>
      </c>
      <c r="C274" s="56" t="s">
        <v>2661</v>
      </c>
      <c r="D274" s="50" t="s">
        <v>3289</v>
      </c>
      <c r="E274" s="56" t="s">
        <v>8344</v>
      </c>
      <c r="F274" s="69" t="s">
        <v>8350</v>
      </c>
      <c r="G274" s="56" t="s">
        <v>3087</v>
      </c>
      <c r="H274" s="50" t="s">
        <v>2865</v>
      </c>
      <c r="I274" s="56"/>
      <c r="J274" s="56" t="s">
        <v>7595</v>
      </c>
      <c r="K274" s="56"/>
      <c r="L274" s="50" t="s">
        <v>7574</v>
      </c>
      <c r="M274" s="160">
        <v>1</v>
      </c>
      <c r="N274" s="50" t="s">
        <v>8705</v>
      </c>
      <c r="O274" s="50" t="s">
        <v>8710</v>
      </c>
      <c r="P274" s="113" t="s">
        <v>195</v>
      </c>
      <c r="Q274" s="113" t="s">
        <v>54</v>
      </c>
      <c r="R274" s="113"/>
      <c r="S274" s="113"/>
    </row>
    <row r="275" spans="1:19" x14ac:dyDescent="0.35">
      <c r="A275" s="113" t="s">
        <v>57</v>
      </c>
      <c r="B275" s="77">
        <v>8</v>
      </c>
      <c r="C275" s="56" t="s">
        <v>2660</v>
      </c>
      <c r="D275" s="50" t="s">
        <v>3286</v>
      </c>
      <c r="E275" s="56" t="s">
        <v>8343</v>
      </c>
      <c r="F275" s="69" t="s">
        <v>8351</v>
      </c>
      <c r="G275" s="56" t="s">
        <v>3086</v>
      </c>
      <c r="H275" s="50" t="s">
        <v>2864</v>
      </c>
      <c r="I275" s="56"/>
      <c r="J275" s="56" t="s">
        <v>7595</v>
      </c>
      <c r="K275" s="56"/>
      <c r="L275" s="50" t="s">
        <v>7574</v>
      </c>
      <c r="M275" s="160">
        <v>1</v>
      </c>
      <c r="N275" s="50" t="s">
        <v>8705</v>
      </c>
      <c r="O275" s="50" t="s">
        <v>8710</v>
      </c>
      <c r="P275" s="113" t="s">
        <v>156</v>
      </c>
      <c r="Q275" s="113" t="s">
        <v>54</v>
      </c>
      <c r="R275" s="113"/>
      <c r="S275" s="113"/>
    </row>
    <row r="276" spans="1:19" x14ac:dyDescent="0.35">
      <c r="A276" s="113" t="s">
        <v>57</v>
      </c>
      <c r="B276" s="77">
        <v>9</v>
      </c>
      <c r="C276" s="56" t="s">
        <v>2663</v>
      </c>
      <c r="D276" s="50" t="s">
        <v>7971</v>
      </c>
      <c r="E276" s="56" t="s">
        <v>8342</v>
      </c>
      <c r="F276" s="69" t="s">
        <v>8341</v>
      </c>
      <c r="G276" s="56" t="s">
        <v>3089</v>
      </c>
      <c r="H276" s="50" t="s">
        <v>2867</v>
      </c>
      <c r="I276" s="56"/>
      <c r="J276" s="56" t="s">
        <v>7595</v>
      </c>
      <c r="K276" s="56"/>
      <c r="L276" s="50" t="s">
        <v>7574</v>
      </c>
      <c r="M276" s="160">
        <v>1</v>
      </c>
      <c r="N276" s="50" t="s">
        <v>8705</v>
      </c>
      <c r="O276" s="50" t="s">
        <v>8710</v>
      </c>
      <c r="P276" s="113" t="s">
        <v>262</v>
      </c>
      <c r="Q276" s="113" t="s">
        <v>54</v>
      </c>
      <c r="R276" s="113"/>
      <c r="S276" s="113"/>
    </row>
    <row r="277" spans="1:19" x14ac:dyDescent="0.35">
      <c r="A277" s="113" t="s">
        <v>57</v>
      </c>
      <c r="B277" s="77">
        <v>10</v>
      </c>
      <c r="C277" s="56" t="s">
        <v>2662</v>
      </c>
      <c r="D277" s="50" t="s">
        <v>3284</v>
      </c>
      <c r="E277" s="56" t="s">
        <v>8336</v>
      </c>
      <c r="F277" s="69" t="s">
        <v>8340</v>
      </c>
      <c r="G277" s="56" t="s">
        <v>3088</v>
      </c>
      <c r="H277" s="50" t="s">
        <v>2866</v>
      </c>
      <c r="I277" s="56"/>
      <c r="J277" s="56" t="s">
        <v>7595</v>
      </c>
      <c r="K277" s="56"/>
      <c r="L277" s="50" t="s">
        <v>7574</v>
      </c>
      <c r="M277" s="160">
        <v>1</v>
      </c>
      <c r="N277" s="50" t="s">
        <v>8705</v>
      </c>
      <c r="O277" s="50" t="s">
        <v>8710</v>
      </c>
      <c r="P277" s="113" t="s">
        <v>195</v>
      </c>
      <c r="Q277" s="113" t="s">
        <v>54</v>
      </c>
      <c r="R277" s="113"/>
      <c r="S277" s="113"/>
    </row>
    <row r="278" spans="1:19" x14ac:dyDescent="0.35">
      <c r="A278" s="113" t="s">
        <v>57</v>
      </c>
      <c r="B278" s="77">
        <v>11</v>
      </c>
      <c r="C278" s="56" t="s">
        <v>2664</v>
      </c>
      <c r="D278" s="50" t="s">
        <v>3280</v>
      </c>
      <c r="E278" s="56" t="s">
        <v>8335</v>
      </c>
      <c r="F278" s="69" t="s">
        <v>8339</v>
      </c>
      <c r="G278" s="56" t="s">
        <v>3090</v>
      </c>
      <c r="H278" s="50" t="s">
        <v>2868</v>
      </c>
      <c r="I278" s="56"/>
      <c r="J278" s="56" t="s">
        <v>7595</v>
      </c>
      <c r="K278" s="56"/>
      <c r="L278" s="50" t="s">
        <v>7574</v>
      </c>
      <c r="M278" s="160">
        <v>1</v>
      </c>
      <c r="N278" s="50" t="s">
        <v>8705</v>
      </c>
      <c r="O278" s="50" t="s">
        <v>8710</v>
      </c>
      <c r="P278" s="113" t="s">
        <v>195</v>
      </c>
      <c r="Q278" s="113" t="s">
        <v>54</v>
      </c>
      <c r="R278" s="113"/>
      <c r="S278" s="113"/>
    </row>
    <row r="279" spans="1:19" x14ac:dyDescent="0.35">
      <c r="A279" s="113" t="s">
        <v>57</v>
      </c>
      <c r="B279" s="77">
        <v>12</v>
      </c>
      <c r="C279" s="56" t="s">
        <v>2665</v>
      </c>
      <c r="D279" s="50" t="s">
        <v>3281</v>
      </c>
      <c r="E279" s="56" t="s">
        <v>8334</v>
      </c>
      <c r="F279" s="69" t="s">
        <v>8338</v>
      </c>
      <c r="G279" s="56" t="s">
        <v>3091</v>
      </c>
      <c r="H279" s="50" t="s">
        <v>2869</v>
      </c>
      <c r="I279" s="56"/>
      <c r="J279" s="56" t="s">
        <v>7595</v>
      </c>
      <c r="K279" s="56"/>
      <c r="L279" s="50" t="s">
        <v>7574</v>
      </c>
      <c r="M279" s="160">
        <v>0</v>
      </c>
      <c r="N279" s="50" t="s">
        <v>8705</v>
      </c>
      <c r="O279" s="50" t="s">
        <v>8710</v>
      </c>
      <c r="P279" s="113" t="s">
        <v>195</v>
      </c>
      <c r="Q279" s="113" t="s">
        <v>54</v>
      </c>
      <c r="R279" s="113"/>
      <c r="S279" s="113"/>
    </row>
    <row r="280" spans="1:19" x14ac:dyDescent="0.35">
      <c r="A280" s="113" t="s">
        <v>57</v>
      </c>
      <c r="B280" s="77">
        <v>13</v>
      </c>
      <c r="C280" s="56" t="s">
        <v>2666</v>
      </c>
      <c r="D280" s="50" t="s">
        <v>3282</v>
      </c>
      <c r="E280" s="56" t="s">
        <v>8333</v>
      </c>
      <c r="F280" s="69" t="s">
        <v>8337</v>
      </c>
      <c r="G280" s="56" t="s">
        <v>3092</v>
      </c>
      <c r="H280" s="50" t="s">
        <v>2870</v>
      </c>
      <c r="I280" s="56"/>
      <c r="J280" s="56" t="s">
        <v>7595</v>
      </c>
      <c r="K280" s="56"/>
      <c r="L280" s="50" t="s">
        <v>7574</v>
      </c>
      <c r="M280" s="160">
        <v>0</v>
      </c>
      <c r="N280" s="50" t="s">
        <v>8705</v>
      </c>
      <c r="O280" s="50" t="s">
        <v>8710</v>
      </c>
      <c r="P280" s="113" t="s">
        <v>195</v>
      </c>
      <c r="Q280" s="113" t="s">
        <v>54</v>
      </c>
      <c r="R280" s="113"/>
      <c r="S280" s="113"/>
    </row>
    <row r="281" spans="1:19" x14ac:dyDescent="0.35">
      <c r="A281" s="113" t="s">
        <v>57</v>
      </c>
      <c r="B281" s="77">
        <v>14</v>
      </c>
      <c r="C281" s="56" t="s">
        <v>2667</v>
      </c>
      <c r="D281" s="50" t="s">
        <v>3283</v>
      </c>
      <c r="E281" s="56" t="s">
        <v>8332</v>
      </c>
      <c r="F281" s="69" t="s">
        <v>8331</v>
      </c>
      <c r="G281" s="56" t="s">
        <v>3093</v>
      </c>
      <c r="H281" s="50" t="s">
        <v>2871</v>
      </c>
      <c r="I281" s="56"/>
      <c r="J281" s="56" t="s">
        <v>7595</v>
      </c>
      <c r="K281" s="56"/>
      <c r="L281" s="50" t="s">
        <v>7574</v>
      </c>
      <c r="M281" s="160">
        <v>0</v>
      </c>
      <c r="N281" s="50" t="s">
        <v>8705</v>
      </c>
      <c r="O281" s="50" t="s">
        <v>8710</v>
      </c>
      <c r="P281" s="113" t="s">
        <v>195</v>
      </c>
      <c r="Q281" s="113" t="s">
        <v>54</v>
      </c>
      <c r="R281" s="113"/>
      <c r="S281" s="113"/>
    </row>
    <row r="282" spans="1:19" x14ac:dyDescent="0.35">
      <c r="A282" s="113" t="s">
        <v>57</v>
      </c>
      <c r="B282" s="77">
        <v>15</v>
      </c>
      <c r="C282" s="56" t="s">
        <v>2668</v>
      </c>
      <c r="D282" s="50" t="s">
        <v>3290</v>
      </c>
      <c r="E282" s="56" t="s">
        <v>8330</v>
      </c>
      <c r="F282" s="69" t="s">
        <v>8329</v>
      </c>
      <c r="G282" s="56" t="s">
        <v>3094</v>
      </c>
      <c r="H282" s="50" t="s">
        <v>2872</v>
      </c>
      <c r="I282" s="56"/>
      <c r="J282" s="56" t="s">
        <v>7595</v>
      </c>
      <c r="K282" s="56"/>
      <c r="L282" s="50" t="s">
        <v>7574</v>
      </c>
      <c r="M282" s="160">
        <v>0</v>
      </c>
      <c r="N282" s="50" t="s">
        <v>8705</v>
      </c>
      <c r="O282" s="50" t="s">
        <v>8710</v>
      </c>
      <c r="P282" s="113" t="s">
        <v>262</v>
      </c>
      <c r="Q282" s="113" t="s">
        <v>54</v>
      </c>
      <c r="R282" s="113"/>
      <c r="S282" s="113"/>
    </row>
    <row r="283" spans="1:19" x14ac:dyDescent="0.35">
      <c r="A283" s="113" t="s">
        <v>57</v>
      </c>
      <c r="B283" s="77">
        <v>16</v>
      </c>
      <c r="C283" s="56" t="s">
        <v>2669</v>
      </c>
      <c r="D283" s="50" t="s">
        <v>3291</v>
      </c>
      <c r="E283" s="56" t="s">
        <v>8327</v>
      </c>
      <c r="F283" s="69" t="s">
        <v>8328</v>
      </c>
      <c r="G283" s="56" t="s">
        <v>3095</v>
      </c>
      <c r="H283" s="50" t="s">
        <v>2873</v>
      </c>
      <c r="I283" s="56"/>
      <c r="J283" s="56" t="s">
        <v>7595</v>
      </c>
      <c r="K283" s="56"/>
      <c r="L283" s="50" t="s">
        <v>7574</v>
      </c>
      <c r="M283" s="160">
        <v>0</v>
      </c>
      <c r="N283" s="50" t="s">
        <v>8705</v>
      </c>
      <c r="O283" s="50" t="s">
        <v>8710</v>
      </c>
      <c r="P283" s="113" t="s">
        <v>262</v>
      </c>
      <c r="Q283" s="113" t="s">
        <v>54</v>
      </c>
      <c r="R283" s="113"/>
      <c r="S283" s="113"/>
    </row>
    <row r="284" spans="1:19" x14ac:dyDescent="0.35">
      <c r="A284" s="113" t="s">
        <v>57</v>
      </c>
      <c r="B284" s="77">
        <v>17</v>
      </c>
      <c r="C284" s="56" t="s">
        <v>2671</v>
      </c>
      <c r="D284" s="50" t="s">
        <v>3294</v>
      </c>
      <c r="E284" s="56" t="s">
        <v>8326</v>
      </c>
      <c r="F284" s="69" t="s">
        <v>7974</v>
      </c>
      <c r="G284" s="56" t="s">
        <v>3097</v>
      </c>
      <c r="H284" s="50" t="s">
        <v>2875</v>
      </c>
      <c r="I284" s="56"/>
      <c r="J284" s="56" t="s">
        <v>7595</v>
      </c>
      <c r="K284" s="56"/>
      <c r="L284" s="50" t="s">
        <v>7574</v>
      </c>
      <c r="M284" s="160">
        <v>0</v>
      </c>
      <c r="N284" s="50" t="s">
        <v>8705</v>
      </c>
      <c r="O284" s="50" t="s">
        <v>8710</v>
      </c>
      <c r="P284" s="113" t="s">
        <v>165</v>
      </c>
      <c r="Q284" s="113" t="s">
        <v>54</v>
      </c>
      <c r="R284" s="113"/>
      <c r="S284" s="113"/>
    </row>
    <row r="285" spans="1:19" x14ac:dyDescent="0.35">
      <c r="A285" s="113" t="s">
        <v>57</v>
      </c>
      <c r="B285" s="77">
        <v>18</v>
      </c>
      <c r="C285" s="56" t="s">
        <v>2670</v>
      </c>
      <c r="D285" s="50" t="s">
        <v>3295</v>
      </c>
      <c r="E285" s="56" t="s">
        <v>8325</v>
      </c>
      <c r="F285" s="69" t="s">
        <v>7975</v>
      </c>
      <c r="G285" s="56" t="s">
        <v>3096</v>
      </c>
      <c r="H285" s="50" t="s">
        <v>2874</v>
      </c>
      <c r="I285" s="56"/>
      <c r="J285" s="56" t="s">
        <v>7595</v>
      </c>
      <c r="K285" s="56"/>
      <c r="L285" s="50" t="s">
        <v>7574</v>
      </c>
      <c r="M285" s="160">
        <v>0</v>
      </c>
      <c r="N285" s="50" t="s">
        <v>8705</v>
      </c>
      <c r="O285" s="50" t="s">
        <v>8710</v>
      </c>
      <c r="P285" s="113" t="s">
        <v>195</v>
      </c>
      <c r="Q285" s="113" t="s">
        <v>54</v>
      </c>
      <c r="R285" s="113"/>
      <c r="S285" s="113"/>
    </row>
    <row r="286" spans="1:19" x14ac:dyDescent="0.35">
      <c r="A286" s="113" t="s">
        <v>57</v>
      </c>
      <c r="B286" s="77">
        <v>19</v>
      </c>
      <c r="C286" s="56" t="s">
        <v>2672</v>
      </c>
      <c r="D286" s="50" t="s">
        <v>3287</v>
      </c>
      <c r="E286" s="56" t="s">
        <v>8324</v>
      </c>
      <c r="F286" s="69" t="s">
        <v>8323</v>
      </c>
      <c r="G286" s="56" t="s">
        <v>3098</v>
      </c>
      <c r="H286" s="50" t="s">
        <v>2876</v>
      </c>
      <c r="I286" s="56"/>
      <c r="J286" s="56" t="s">
        <v>7595</v>
      </c>
      <c r="K286" s="56"/>
      <c r="L286" s="50" t="s">
        <v>7574</v>
      </c>
      <c r="M286" s="160">
        <v>0</v>
      </c>
      <c r="N286" s="50" t="s">
        <v>8705</v>
      </c>
      <c r="O286" s="50" t="s">
        <v>8710</v>
      </c>
      <c r="P286" s="113" t="s">
        <v>156</v>
      </c>
      <c r="Q286" s="113" t="s">
        <v>54</v>
      </c>
      <c r="R286" s="113"/>
      <c r="S286" s="113"/>
    </row>
    <row r="287" spans="1:19" x14ac:dyDescent="0.35">
      <c r="A287" s="113" t="s">
        <v>57</v>
      </c>
      <c r="B287" s="77">
        <v>20</v>
      </c>
      <c r="C287" s="56" t="s">
        <v>2673</v>
      </c>
      <c r="D287" s="50" t="s">
        <v>3296</v>
      </c>
      <c r="E287" s="56" t="s">
        <v>8322</v>
      </c>
      <c r="F287" s="69" t="s">
        <v>8321</v>
      </c>
      <c r="G287" s="56" t="s">
        <v>3099</v>
      </c>
      <c r="H287" s="50" t="s">
        <v>2877</v>
      </c>
      <c r="I287" s="56"/>
      <c r="J287" s="56" t="s">
        <v>7595</v>
      </c>
      <c r="K287" s="56"/>
      <c r="L287" s="50" t="s">
        <v>7574</v>
      </c>
      <c r="M287" s="160">
        <v>0</v>
      </c>
      <c r="N287" s="50" t="s">
        <v>8705</v>
      </c>
      <c r="O287" s="50" t="s">
        <v>8710</v>
      </c>
      <c r="P287" s="113" t="s">
        <v>158</v>
      </c>
      <c r="Q287" s="113" t="s">
        <v>54</v>
      </c>
      <c r="R287" s="113"/>
      <c r="S287" s="113"/>
    </row>
    <row r="288" spans="1:19" x14ac:dyDescent="0.35">
      <c r="A288" s="113" t="s">
        <v>57</v>
      </c>
      <c r="B288" s="77">
        <v>21</v>
      </c>
      <c r="C288" s="56" t="s">
        <v>2674</v>
      </c>
      <c r="D288" s="50" t="s">
        <v>3297</v>
      </c>
      <c r="E288" s="56" t="s">
        <v>8320</v>
      </c>
      <c r="F288" s="69" t="s">
        <v>7976</v>
      </c>
      <c r="G288" s="56" t="s">
        <v>3100</v>
      </c>
      <c r="H288" s="50" t="s">
        <v>2878</v>
      </c>
      <c r="I288" s="56"/>
      <c r="J288" s="56" t="s">
        <v>7595</v>
      </c>
      <c r="K288" s="56"/>
      <c r="L288" s="50" t="s">
        <v>7574</v>
      </c>
      <c r="M288" s="160">
        <v>0</v>
      </c>
      <c r="N288" s="50" t="s">
        <v>8705</v>
      </c>
      <c r="O288" s="50" t="s">
        <v>8710</v>
      </c>
      <c r="P288" s="113" t="s">
        <v>158</v>
      </c>
      <c r="Q288" s="113" t="s">
        <v>54</v>
      </c>
      <c r="R288" s="113"/>
      <c r="S288" s="113"/>
    </row>
    <row r="289" spans="1:19" x14ac:dyDescent="0.35">
      <c r="A289" s="113" t="s">
        <v>57</v>
      </c>
      <c r="B289" s="77">
        <v>22</v>
      </c>
      <c r="C289" s="56" t="s">
        <v>2675</v>
      </c>
      <c r="D289" s="50" t="s">
        <v>3298</v>
      </c>
      <c r="E289" s="56" t="s">
        <v>8319</v>
      </c>
      <c r="F289" s="69" t="s">
        <v>7977</v>
      </c>
      <c r="G289" s="56" t="s">
        <v>3101</v>
      </c>
      <c r="H289" s="50" t="s">
        <v>2879</v>
      </c>
      <c r="I289" s="56"/>
      <c r="J289" s="56" t="s">
        <v>7595</v>
      </c>
      <c r="K289" s="56"/>
      <c r="L289" s="50" t="s">
        <v>7574</v>
      </c>
      <c r="M289" s="160">
        <v>0</v>
      </c>
      <c r="N289" s="50" t="s">
        <v>8705</v>
      </c>
      <c r="O289" s="50" t="s">
        <v>8710</v>
      </c>
      <c r="P289" s="113" t="s">
        <v>158</v>
      </c>
      <c r="Q289" s="113" t="s">
        <v>54</v>
      </c>
      <c r="R289" s="113"/>
      <c r="S289" s="113"/>
    </row>
    <row r="290" spans="1:19" x14ac:dyDescent="0.35">
      <c r="A290" s="113" t="s">
        <v>57</v>
      </c>
      <c r="B290" s="77">
        <v>23</v>
      </c>
      <c r="C290" s="56" t="s">
        <v>2676</v>
      </c>
      <c r="D290" s="50" t="s">
        <v>3300</v>
      </c>
      <c r="E290" s="56" t="s">
        <v>8318</v>
      </c>
      <c r="F290" s="69" t="s">
        <v>7978</v>
      </c>
      <c r="G290" s="56" t="s">
        <v>3102</v>
      </c>
      <c r="H290" s="50" t="s">
        <v>2880</v>
      </c>
      <c r="I290" s="56"/>
      <c r="J290" s="56" t="s">
        <v>7595</v>
      </c>
      <c r="K290" s="56"/>
      <c r="L290" s="50" t="s">
        <v>7574</v>
      </c>
      <c r="M290" s="160">
        <v>0</v>
      </c>
      <c r="N290" s="50" t="s">
        <v>8705</v>
      </c>
      <c r="O290" s="50" t="s">
        <v>8710</v>
      </c>
      <c r="P290" s="113" t="s">
        <v>3001</v>
      </c>
      <c r="Q290" s="113" t="s">
        <v>54</v>
      </c>
      <c r="R290" s="113"/>
      <c r="S290" s="113"/>
    </row>
    <row r="291" spans="1:19" x14ac:dyDescent="0.35">
      <c r="A291" s="113" t="s">
        <v>57</v>
      </c>
      <c r="B291" s="77">
        <v>24</v>
      </c>
      <c r="C291" s="56" t="s">
        <v>2677</v>
      </c>
      <c r="D291" s="50" t="s">
        <v>3299</v>
      </c>
      <c r="E291" s="56" t="s">
        <v>8317</v>
      </c>
      <c r="F291" s="69" t="s">
        <v>7979</v>
      </c>
      <c r="G291" s="56" t="s">
        <v>3103</v>
      </c>
      <c r="H291" s="50" t="s">
        <v>2881</v>
      </c>
      <c r="I291" s="56"/>
      <c r="J291" s="56" t="s">
        <v>7595</v>
      </c>
      <c r="K291" s="56"/>
      <c r="L291" s="50" t="s">
        <v>7574</v>
      </c>
      <c r="M291" s="160">
        <v>0</v>
      </c>
      <c r="N291" s="50" t="s">
        <v>8705</v>
      </c>
      <c r="O291" s="50" t="s">
        <v>8710</v>
      </c>
      <c r="P291" s="113" t="s">
        <v>100</v>
      </c>
      <c r="Q291" s="113" t="s">
        <v>54</v>
      </c>
      <c r="R291" s="113"/>
      <c r="S291" s="113"/>
    </row>
    <row r="292" spans="1:19" x14ac:dyDescent="0.35">
      <c r="A292" s="113" t="s">
        <v>57</v>
      </c>
      <c r="B292" s="77">
        <v>25</v>
      </c>
      <c r="C292" s="56" t="s">
        <v>2678</v>
      </c>
      <c r="D292" s="50" t="s">
        <v>3301</v>
      </c>
      <c r="E292" s="56" t="s">
        <v>8316</v>
      </c>
      <c r="F292" s="69" t="s">
        <v>7980</v>
      </c>
      <c r="G292" s="56" t="s">
        <v>3104</v>
      </c>
      <c r="H292" s="50" t="s">
        <v>2882</v>
      </c>
      <c r="I292" s="56"/>
      <c r="J292" s="56" t="s">
        <v>7595</v>
      </c>
      <c r="K292" s="56"/>
      <c r="L292" s="50" t="s">
        <v>7574</v>
      </c>
      <c r="M292" s="160">
        <v>0</v>
      </c>
      <c r="N292" s="50" t="s">
        <v>8705</v>
      </c>
      <c r="O292" s="50" t="s">
        <v>8710</v>
      </c>
      <c r="P292" s="113" t="s">
        <v>262</v>
      </c>
      <c r="Q292" s="113" t="s">
        <v>54</v>
      </c>
      <c r="R292" s="113"/>
      <c r="S292" s="113"/>
    </row>
    <row r="293" spans="1:19" x14ac:dyDescent="0.35">
      <c r="A293" s="115" t="s">
        <v>57</v>
      </c>
      <c r="B293" s="100">
        <v>26</v>
      </c>
      <c r="C293" s="101" t="s">
        <v>7683</v>
      </c>
      <c r="D293" s="101" t="s">
        <v>1895</v>
      </c>
      <c r="E293" s="102" t="s">
        <v>8352</v>
      </c>
      <c r="F293" s="101" t="s">
        <v>2172</v>
      </c>
      <c r="G293" s="101"/>
      <c r="H293" s="101"/>
      <c r="I293" s="101"/>
      <c r="J293" s="103" t="s">
        <v>7595</v>
      </c>
      <c r="K293" s="103"/>
      <c r="L293" s="101" t="s">
        <v>91</v>
      </c>
      <c r="M293" s="161">
        <v>0</v>
      </c>
      <c r="N293" s="103" t="s">
        <v>8705</v>
      </c>
      <c r="O293" s="103" t="s">
        <v>8710</v>
      </c>
      <c r="P293" s="115" t="s">
        <v>91</v>
      </c>
      <c r="Q293" s="115" t="s">
        <v>54</v>
      </c>
      <c r="R293" s="115"/>
      <c r="S293" s="115"/>
    </row>
    <row r="294" spans="1:19" x14ac:dyDescent="0.35">
      <c r="A294" s="143" t="s">
        <v>51</v>
      </c>
      <c r="B294" s="76">
        <v>1</v>
      </c>
      <c r="C294" s="66" t="s">
        <v>6659</v>
      </c>
      <c r="D294" s="66" t="s">
        <v>6661</v>
      </c>
      <c r="E294" s="67" t="s">
        <v>7798</v>
      </c>
      <c r="F294" s="66" t="s">
        <v>7897</v>
      </c>
      <c r="G294" s="66"/>
      <c r="H294" s="66"/>
      <c r="I294" s="66"/>
      <c r="J294" s="97" t="s">
        <v>7595</v>
      </c>
      <c r="K294" s="97"/>
      <c r="L294" s="66" t="s">
        <v>91</v>
      </c>
      <c r="M294" s="164" t="s">
        <v>8704</v>
      </c>
      <c r="N294" s="97" t="s">
        <v>8706</v>
      </c>
      <c r="O294" s="97" t="s">
        <v>8709</v>
      </c>
      <c r="P294" s="143" t="s">
        <v>91</v>
      </c>
      <c r="Q294" s="143" t="s">
        <v>45</v>
      </c>
      <c r="R294" s="113" t="s">
        <v>6658</v>
      </c>
      <c r="S294" s="113"/>
    </row>
    <row r="295" spans="1:19" x14ac:dyDescent="0.35">
      <c r="A295" s="143" t="s">
        <v>51</v>
      </c>
      <c r="B295" s="76">
        <v>2</v>
      </c>
      <c r="C295" s="66" t="s">
        <v>6660</v>
      </c>
      <c r="D295" s="66" t="s">
        <v>7563</v>
      </c>
      <c r="E295" s="67" t="s">
        <v>7799</v>
      </c>
      <c r="F295" s="67" t="s">
        <v>7800</v>
      </c>
      <c r="G295" s="66"/>
      <c r="H295" s="66"/>
      <c r="I295" s="66"/>
      <c r="J295" s="97" t="s">
        <v>7595</v>
      </c>
      <c r="K295" s="97"/>
      <c r="L295" s="66" t="s">
        <v>91</v>
      </c>
      <c r="M295" s="164" t="s">
        <v>8704</v>
      </c>
      <c r="N295" s="97" t="s">
        <v>8705</v>
      </c>
      <c r="O295" s="97" t="s">
        <v>8709</v>
      </c>
      <c r="P295" s="143" t="s">
        <v>91</v>
      </c>
      <c r="Q295" s="143" t="s">
        <v>45</v>
      </c>
      <c r="R295" s="113" t="s">
        <v>6658</v>
      </c>
      <c r="S295" s="113"/>
    </row>
    <row r="296" spans="1:19" x14ac:dyDescent="0.35">
      <c r="A296" s="113" t="s">
        <v>51</v>
      </c>
      <c r="B296" s="76">
        <v>3</v>
      </c>
      <c r="C296" s="54" t="s">
        <v>106</v>
      </c>
      <c r="D296" s="54" t="s">
        <v>1922</v>
      </c>
      <c r="E296" s="50" t="s">
        <v>8301</v>
      </c>
      <c r="F296" s="54" t="s">
        <v>2146</v>
      </c>
      <c r="G296" s="54" t="s">
        <v>301</v>
      </c>
      <c r="H296" s="54" t="s">
        <v>292</v>
      </c>
      <c r="I296" s="54" t="s">
        <v>2322</v>
      </c>
      <c r="J296" s="56" t="s">
        <v>7595</v>
      </c>
      <c r="K296" s="56"/>
      <c r="L296" s="99" t="s">
        <v>7575</v>
      </c>
      <c r="M296" s="167" t="s">
        <v>8704</v>
      </c>
      <c r="N296" s="99" t="s">
        <v>8706</v>
      </c>
      <c r="O296" s="99" t="s">
        <v>8709</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7595</v>
      </c>
      <c r="K297" s="56"/>
      <c r="L297" s="54" t="s">
        <v>91</v>
      </c>
      <c r="M297" s="162" t="s">
        <v>8704</v>
      </c>
      <c r="N297" s="56" t="s">
        <v>8705</v>
      </c>
      <c r="O297" s="56" t="s">
        <v>8709</v>
      </c>
      <c r="P297" s="113" t="s">
        <v>91</v>
      </c>
      <c r="Q297" s="113" t="s">
        <v>45</v>
      </c>
      <c r="R297" s="113"/>
      <c r="S297" s="113"/>
    </row>
    <row r="298" spans="1:19" x14ac:dyDescent="0.3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2">
        <v>0</v>
      </c>
      <c r="N298" s="56" t="s">
        <v>8705</v>
      </c>
      <c r="O298" s="56" t="s">
        <v>8710</v>
      </c>
      <c r="P298" s="113" t="s">
        <v>92</v>
      </c>
      <c r="Q298" s="113" t="s">
        <v>45</v>
      </c>
      <c r="R298" s="113"/>
      <c r="S298" s="113"/>
    </row>
    <row r="299" spans="1:19" x14ac:dyDescent="0.3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2">
        <v>0</v>
      </c>
      <c r="N299" s="56" t="s">
        <v>8705</v>
      </c>
      <c r="O299" s="56" t="s">
        <v>8710</v>
      </c>
      <c r="P299" s="113" t="s">
        <v>92</v>
      </c>
      <c r="Q299" s="113" t="s">
        <v>45</v>
      </c>
      <c r="R299" s="113"/>
      <c r="S299" s="113"/>
    </row>
    <row r="300" spans="1:19" x14ac:dyDescent="0.3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3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53"/>
    </row>
    <row r="302" spans="1:19" x14ac:dyDescent="0.35">
      <c r="A302" s="142" t="s">
        <v>62</v>
      </c>
      <c r="B302" s="77">
        <v>-99</v>
      </c>
      <c r="C302" s="50" t="s">
        <v>6698</v>
      </c>
      <c r="D302" s="113"/>
      <c r="E302" s="50"/>
      <c r="F302" s="113"/>
      <c r="G302" s="50" t="s">
        <v>6777</v>
      </c>
      <c r="H302" s="50" t="s">
        <v>6778</v>
      </c>
      <c r="I302" s="113"/>
      <c r="J302" s="50" t="s">
        <v>7595</v>
      </c>
      <c r="K302" s="50"/>
      <c r="L302" s="50" t="s">
        <v>7575</v>
      </c>
      <c r="M302" s="160"/>
      <c r="N302" s="50"/>
      <c r="O302" s="50"/>
      <c r="P302" s="137" t="s">
        <v>7578</v>
      </c>
      <c r="Q302" s="137" t="s">
        <v>54</v>
      </c>
      <c r="R302" s="53"/>
      <c r="S302" s="53"/>
    </row>
    <row r="303" spans="1:19" x14ac:dyDescent="0.35">
      <c r="A303" s="142" t="s">
        <v>62</v>
      </c>
      <c r="B303" s="77">
        <v>-99</v>
      </c>
      <c r="C303" s="50" t="s">
        <v>6697</v>
      </c>
      <c r="D303" s="113"/>
      <c r="E303" s="50"/>
      <c r="F303" s="113"/>
      <c r="G303" s="50" t="s">
        <v>6775</v>
      </c>
      <c r="H303" s="50" t="s">
        <v>6776</v>
      </c>
      <c r="I303" s="113"/>
      <c r="J303" s="50" t="s">
        <v>7595</v>
      </c>
      <c r="K303" s="50"/>
      <c r="L303" s="50" t="s">
        <v>7576</v>
      </c>
      <c r="M303" s="160"/>
      <c r="N303" s="50"/>
      <c r="O303" s="50"/>
      <c r="P303" s="137" t="s">
        <v>3952</v>
      </c>
      <c r="Q303" s="137" t="s">
        <v>54</v>
      </c>
      <c r="R303" s="53"/>
      <c r="S303" s="53"/>
    </row>
    <row r="304" spans="1:19" x14ac:dyDescent="0.3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1" t="s">
        <v>8704</v>
      </c>
      <c r="N304" s="103" t="s">
        <v>8706</v>
      </c>
      <c r="O304" s="103" t="s">
        <v>8709</v>
      </c>
      <c r="P304" s="115" t="s">
        <v>91</v>
      </c>
      <c r="Q304" s="115" t="s">
        <v>54</v>
      </c>
      <c r="R304" s="115"/>
      <c r="S304" s="115"/>
    </row>
    <row r="305" spans="1:19" x14ac:dyDescent="0.35">
      <c r="A305" s="113" t="s">
        <v>62</v>
      </c>
      <c r="B305" s="77">
        <v>2</v>
      </c>
      <c r="C305" s="54" t="s">
        <v>123</v>
      </c>
      <c r="D305" s="56" t="s">
        <v>1950</v>
      </c>
      <c r="E305" s="50" t="s">
        <v>8356</v>
      </c>
      <c r="F305" s="54" t="s">
        <v>7854</v>
      </c>
      <c r="G305" s="54" t="s">
        <v>332</v>
      </c>
      <c r="H305" s="54" t="s">
        <v>422</v>
      </c>
      <c r="I305" s="68" t="s">
        <v>2370</v>
      </c>
      <c r="J305" s="56" t="s">
        <v>7595</v>
      </c>
      <c r="K305" s="56"/>
      <c r="L305" s="99" t="s">
        <v>7575</v>
      </c>
      <c r="M305" s="167" t="s">
        <v>8704</v>
      </c>
      <c r="N305" s="99" t="s">
        <v>8706</v>
      </c>
      <c r="O305" s="99" t="s">
        <v>8709</v>
      </c>
      <c r="P305" s="113" t="s">
        <v>100</v>
      </c>
      <c r="Q305" s="113" t="s">
        <v>54</v>
      </c>
      <c r="R305" s="113"/>
      <c r="S305" s="113"/>
    </row>
    <row r="306" spans="1:19" x14ac:dyDescent="0.35">
      <c r="A306" s="113" t="s">
        <v>62</v>
      </c>
      <c r="B306" s="77">
        <v>3</v>
      </c>
      <c r="C306" s="85" t="s">
        <v>2710</v>
      </c>
      <c r="D306" s="50" t="s">
        <v>6421</v>
      </c>
      <c r="E306" s="56" t="s">
        <v>8365</v>
      </c>
      <c r="F306" s="69" t="s">
        <v>7982</v>
      </c>
      <c r="G306" s="56" t="s">
        <v>3137</v>
      </c>
      <c r="H306" s="50" t="s">
        <v>2914</v>
      </c>
      <c r="I306" s="56"/>
      <c r="J306" s="56" t="s">
        <v>7595</v>
      </c>
      <c r="K306" s="56"/>
      <c r="L306" s="50" t="s">
        <v>91</v>
      </c>
      <c r="M306" s="160" t="s">
        <v>8704</v>
      </c>
      <c r="N306" s="50" t="s">
        <v>8705</v>
      </c>
      <c r="O306" s="50" t="s">
        <v>8709</v>
      </c>
      <c r="P306" s="113" t="s">
        <v>91</v>
      </c>
      <c r="Q306" s="113" t="s">
        <v>54</v>
      </c>
      <c r="R306" s="113"/>
      <c r="S306" s="113"/>
    </row>
    <row r="307" spans="1:19" x14ac:dyDescent="0.35">
      <c r="A307" s="113" t="s">
        <v>62</v>
      </c>
      <c r="B307" s="77">
        <v>4</v>
      </c>
      <c r="C307" s="54" t="s">
        <v>177</v>
      </c>
      <c r="D307" s="56" t="s">
        <v>2056</v>
      </c>
      <c r="E307" s="56" t="s">
        <v>8367</v>
      </c>
      <c r="F307" s="68" t="s">
        <v>7783</v>
      </c>
      <c r="G307" s="54" t="s">
        <v>420</v>
      </c>
      <c r="H307" s="54" t="s">
        <v>421</v>
      </c>
      <c r="I307" s="68" t="s">
        <v>2369</v>
      </c>
      <c r="J307" s="56" t="s">
        <v>7595</v>
      </c>
      <c r="K307" s="56"/>
      <c r="L307" s="54" t="s">
        <v>153</v>
      </c>
      <c r="M307" s="162" t="s">
        <v>8704</v>
      </c>
      <c r="N307" s="56" t="s">
        <v>8705</v>
      </c>
      <c r="O307" s="56" t="s">
        <v>8709</v>
      </c>
      <c r="P307" s="113" t="s">
        <v>153</v>
      </c>
      <c r="Q307" s="113" t="s">
        <v>54</v>
      </c>
      <c r="R307" s="113"/>
      <c r="S307" s="113"/>
    </row>
    <row r="308" spans="1:19" x14ac:dyDescent="0.3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2">
        <v>1</v>
      </c>
      <c r="N308" s="56" t="s">
        <v>8705</v>
      </c>
      <c r="O308" s="56" t="s">
        <v>8710</v>
      </c>
      <c r="P308" s="113" t="s">
        <v>92</v>
      </c>
      <c r="Q308" s="113" t="s">
        <v>54</v>
      </c>
      <c r="R308" s="113"/>
      <c r="S308" s="113"/>
    </row>
    <row r="309" spans="1:19" x14ac:dyDescent="0.35">
      <c r="A309" s="113" t="s">
        <v>62</v>
      </c>
      <c r="B309" s="77">
        <v>6</v>
      </c>
      <c r="C309" s="54" t="s">
        <v>179</v>
      </c>
      <c r="D309" s="56" t="s">
        <v>1888</v>
      </c>
      <c r="E309" s="50" t="s">
        <v>8358</v>
      </c>
      <c r="F309" s="68" t="s">
        <v>2206</v>
      </c>
      <c r="G309" s="54" t="s">
        <v>425</v>
      </c>
      <c r="H309" s="54" t="s">
        <v>426</v>
      </c>
      <c r="I309" s="68" t="s">
        <v>2372</v>
      </c>
      <c r="J309" s="56" t="s">
        <v>7595</v>
      </c>
      <c r="K309" s="56"/>
      <c r="L309" s="50" t="s">
        <v>7574</v>
      </c>
      <c r="M309" s="160">
        <v>2</v>
      </c>
      <c r="N309" s="50" t="s">
        <v>8705</v>
      </c>
      <c r="O309" s="50" t="s">
        <v>8710</v>
      </c>
      <c r="P309" s="113" t="s">
        <v>165</v>
      </c>
      <c r="Q309" s="113" t="s">
        <v>54</v>
      </c>
      <c r="R309" s="113"/>
      <c r="S309" s="113"/>
    </row>
    <row r="310" spans="1:19" x14ac:dyDescent="0.35">
      <c r="A310" s="113" t="s">
        <v>62</v>
      </c>
      <c r="B310" s="77">
        <v>7</v>
      </c>
      <c r="C310" s="56" t="s">
        <v>2707</v>
      </c>
      <c r="D310" s="50" t="s">
        <v>1885</v>
      </c>
      <c r="E310" s="56" t="s">
        <v>8360</v>
      </c>
      <c r="F310" s="69" t="s">
        <v>8359</v>
      </c>
      <c r="G310" s="56" t="s">
        <v>3134</v>
      </c>
      <c r="H310" s="50" t="s">
        <v>2911</v>
      </c>
      <c r="I310" s="56"/>
      <c r="J310" s="56" t="s">
        <v>7595</v>
      </c>
      <c r="K310" s="56"/>
      <c r="L310" s="50" t="s">
        <v>7574</v>
      </c>
      <c r="M310" s="160">
        <v>0</v>
      </c>
      <c r="N310" s="50" t="s">
        <v>8705</v>
      </c>
      <c r="O310" s="50" t="s">
        <v>8710</v>
      </c>
      <c r="P310" s="113" t="s">
        <v>156</v>
      </c>
      <c r="Q310" s="113" t="s">
        <v>54</v>
      </c>
      <c r="R310" s="113"/>
      <c r="S310" s="113"/>
    </row>
    <row r="311" spans="1:19" x14ac:dyDescent="0.35">
      <c r="A311" s="113" t="s">
        <v>62</v>
      </c>
      <c r="B311" s="77">
        <v>8</v>
      </c>
      <c r="C311" s="56" t="s">
        <v>2708</v>
      </c>
      <c r="D311" s="50" t="s">
        <v>3302</v>
      </c>
      <c r="E311" s="56" t="s">
        <v>8368</v>
      </c>
      <c r="F311" s="69" t="s">
        <v>7985</v>
      </c>
      <c r="G311" s="56" t="s">
        <v>3135</v>
      </c>
      <c r="H311" s="50" t="s">
        <v>2912</v>
      </c>
      <c r="I311" s="56"/>
      <c r="J311" s="56" t="s">
        <v>7595</v>
      </c>
      <c r="K311" s="56"/>
      <c r="L311" s="50" t="s">
        <v>7574</v>
      </c>
      <c r="M311" s="160">
        <v>0</v>
      </c>
      <c r="N311" s="50" t="s">
        <v>8705</v>
      </c>
      <c r="O311" s="50" t="s">
        <v>8710</v>
      </c>
      <c r="P311" s="113" t="s">
        <v>195</v>
      </c>
      <c r="Q311" s="113" t="s">
        <v>54</v>
      </c>
      <c r="R311" s="113"/>
      <c r="S311" s="113"/>
    </row>
    <row r="312" spans="1:19" x14ac:dyDescent="0.35">
      <c r="A312" s="113" t="s">
        <v>62</v>
      </c>
      <c r="B312" s="77">
        <v>9</v>
      </c>
      <c r="C312" s="56" t="s">
        <v>2709</v>
      </c>
      <c r="D312" s="50" t="s">
        <v>3303</v>
      </c>
      <c r="E312" s="56" t="s">
        <v>8369</v>
      </c>
      <c r="F312" s="69" t="s">
        <v>7984</v>
      </c>
      <c r="G312" s="56" t="s">
        <v>3136</v>
      </c>
      <c r="H312" s="50" t="s">
        <v>2913</v>
      </c>
      <c r="I312" s="56"/>
      <c r="J312" s="56" t="s">
        <v>7595</v>
      </c>
      <c r="K312" s="56"/>
      <c r="L312" s="50" t="s">
        <v>7574</v>
      </c>
      <c r="M312" s="160">
        <v>0</v>
      </c>
      <c r="N312" s="50" t="s">
        <v>8705</v>
      </c>
      <c r="O312" s="50" t="s">
        <v>8710</v>
      </c>
      <c r="P312" s="113" t="s">
        <v>165</v>
      </c>
      <c r="Q312" s="113" t="s">
        <v>54</v>
      </c>
      <c r="R312" s="113"/>
      <c r="S312" s="113"/>
    </row>
    <row r="313" spans="1:19" x14ac:dyDescent="0.35">
      <c r="A313" s="115" t="s">
        <v>62</v>
      </c>
      <c r="B313" s="100">
        <v>10</v>
      </c>
      <c r="C313" s="101" t="s">
        <v>7684</v>
      </c>
      <c r="D313" s="101" t="s">
        <v>1895</v>
      </c>
      <c r="E313" s="102" t="s">
        <v>8366</v>
      </c>
      <c r="F313" s="101" t="s">
        <v>2172</v>
      </c>
      <c r="G313" s="101"/>
      <c r="H313" s="101"/>
      <c r="I313" s="101"/>
      <c r="J313" s="103" t="s">
        <v>7595</v>
      </c>
      <c r="K313" s="103"/>
      <c r="L313" s="101" t="s">
        <v>91</v>
      </c>
      <c r="M313" s="161">
        <v>0</v>
      </c>
      <c r="N313" s="103" t="s">
        <v>8705</v>
      </c>
      <c r="O313" s="103" t="s">
        <v>8710</v>
      </c>
      <c r="P313" s="115" t="s">
        <v>91</v>
      </c>
      <c r="Q313" s="115" t="s">
        <v>54</v>
      </c>
      <c r="R313" s="115"/>
      <c r="S313" s="115"/>
    </row>
    <row r="314" spans="1:19" x14ac:dyDescent="0.3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53"/>
    </row>
    <row r="315" spans="1:19" x14ac:dyDescent="0.3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1" t="s">
        <v>8704</v>
      </c>
      <c r="N315" s="103" t="s">
        <v>8706</v>
      </c>
      <c r="O315" s="103" t="s">
        <v>8709</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7595</v>
      </c>
      <c r="K316" s="56"/>
      <c r="L316" s="99" t="s">
        <v>7575</v>
      </c>
      <c r="M316" s="167" t="s">
        <v>8704</v>
      </c>
      <c r="N316" s="99" t="s">
        <v>8706</v>
      </c>
      <c r="O316" s="99" t="s">
        <v>8709</v>
      </c>
      <c r="P316" s="113" t="s">
        <v>100</v>
      </c>
      <c r="Q316" s="113" t="s">
        <v>54</v>
      </c>
      <c r="R316" s="113"/>
      <c r="S316" s="113"/>
    </row>
    <row r="317" spans="1:19" x14ac:dyDescent="0.35">
      <c r="A317" s="113" t="s">
        <v>61</v>
      </c>
      <c r="B317" s="77">
        <v>3</v>
      </c>
      <c r="C317" s="84" t="s">
        <v>174</v>
      </c>
      <c r="D317" s="54" t="s">
        <v>6420</v>
      </c>
      <c r="E317" s="50" t="s">
        <v>8370</v>
      </c>
      <c r="F317" s="68" t="s">
        <v>7986</v>
      </c>
      <c r="G317" s="54" t="s">
        <v>415</v>
      </c>
      <c r="H317" s="54" t="s">
        <v>416</v>
      </c>
      <c r="I317" s="68" t="s">
        <v>2366</v>
      </c>
      <c r="J317" s="56" t="s">
        <v>7595</v>
      </c>
      <c r="K317" s="56"/>
      <c r="L317" s="54" t="s">
        <v>91</v>
      </c>
      <c r="M317" s="162" t="s">
        <v>8704</v>
      </c>
      <c r="N317" s="56" t="s">
        <v>8705</v>
      </c>
      <c r="O317" s="56" t="s">
        <v>8709</v>
      </c>
      <c r="P317" s="113" t="s">
        <v>91</v>
      </c>
      <c r="Q317" s="113" t="s">
        <v>54</v>
      </c>
      <c r="R317" s="113"/>
      <c r="S317" s="113"/>
    </row>
    <row r="318" spans="1:19" x14ac:dyDescent="0.3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0">
        <v>0</v>
      </c>
      <c r="N318" s="50" t="s">
        <v>8705</v>
      </c>
      <c r="O318" s="50" t="s">
        <v>8710</v>
      </c>
      <c r="P318" s="113" t="s">
        <v>92</v>
      </c>
      <c r="Q318" s="113" t="s">
        <v>54</v>
      </c>
      <c r="R318" s="113"/>
      <c r="S318" s="113"/>
    </row>
    <row r="319" spans="1:19" x14ac:dyDescent="0.3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2">
        <v>0</v>
      </c>
      <c r="N319" s="56" t="s">
        <v>8705</v>
      </c>
      <c r="O319" s="56" t="s">
        <v>8710</v>
      </c>
      <c r="P319" s="113" t="s">
        <v>100</v>
      </c>
      <c r="Q319" s="113" t="s">
        <v>54</v>
      </c>
      <c r="R319" s="113"/>
      <c r="S319" s="113"/>
    </row>
    <row r="320" spans="1:19" x14ac:dyDescent="0.35">
      <c r="A320" s="113" t="s">
        <v>61</v>
      </c>
      <c r="B320" s="77">
        <v>6</v>
      </c>
      <c r="C320" s="56" t="s">
        <v>2706</v>
      </c>
      <c r="D320" s="50" t="s">
        <v>3311</v>
      </c>
      <c r="E320" s="50" t="s">
        <v>8375</v>
      </c>
      <c r="F320" s="69" t="s">
        <v>7988</v>
      </c>
      <c r="G320" s="56" t="s">
        <v>3132</v>
      </c>
      <c r="H320" s="50" t="s">
        <v>2910</v>
      </c>
      <c r="I320" s="56"/>
      <c r="J320" s="56" t="s">
        <v>7595</v>
      </c>
      <c r="K320" s="56"/>
      <c r="L320" s="50" t="s">
        <v>7574</v>
      </c>
      <c r="M320" s="160">
        <v>0</v>
      </c>
      <c r="N320" s="50" t="s">
        <v>8705</v>
      </c>
      <c r="O320" s="50" t="s">
        <v>8710</v>
      </c>
      <c r="P320" s="113" t="s">
        <v>165</v>
      </c>
      <c r="Q320" s="113" t="s">
        <v>54</v>
      </c>
      <c r="R320" s="113"/>
      <c r="S320" s="113"/>
    </row>
    <row r="321" spans="1:19" x14ac:dyDescent="0.35">
      <c r="A321" s="113" t="s">
        <v>61</v>
      </c>
      <c r="B321" s="77">
        <v>7</v>
      </c>
      <c r="C321" s="54" t="s">
        <v>175</v>
      </c>
      <c r="D321" s="54" t="s">
        <v>1895</v>
      </c>
      <c r="E321" s="50" t="s">
        <v>8371</v>
      </c>
      <c r="F321" s="68" t="s">
        <v>2172</v>
      </c>
      <c r="G321" s="54" t="s">
        <v>417</v>
      </c>
      <c r="H321" s="54" t="s">
        <v>418</v>
      </c>
      <c r="I321" s="68" t="s">
        <v>2367</v>
      </c>
      <c r="J321" s="56" t="s">
        <v>7595</v>
      </c>
      <c r="K321" s="56"/>
      <c r="L321" s="54" t="s">
        <v>91</v>
      </c>
      <c r="M321" s="162">
        <v>0</v>
      </c>
      <c r="N321" s="56" t="s">
        <v>8705</v>
      </c>
      <c r="O321" s="56" t="s">
        <v>8710</v>
      </c>
      <c r="P321" s="113" t="s">
        <v>91</v>
      </c>
      <c r="Q321" s="113" t="s">
        <v>54</v>
      </c>
      <c r="R321" s="113"/>
      <c r="S321" s="113"/>
    </row>
    <row r="322" spans="1:19" x14ac:dyDescent="0.35">
      <c r="A322" s="142" t="s">
        <v>6806</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c r="S322" s="53"/>
    </row>
    <row r="323" spans="1:19" x14ac:dyDescent="0.3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53"/>
    </row>
    <row r="324" spans="1:19" x14ac:dyDescent="0.35">
      <c r="A324" s="113" t="s">
        <v>2792</v>
      </c>
      <c r="B324" s="77">
        <v>-99</v>
      </c>
      <c r="C324" s="50" t="s">
        <v>6713</v>
      </c>
      <c r="D324" s="113"/>
      <c r="E324" s="50"/>
      <c r="F324" s="113"/>
      <c r="G324" s="50" t="s">
        <v>6809</v>
      </c>
      <c r="H324" s="50" t="s">
        <v>6810</v>
      </c>
      <c r="I324" s="113"/>
      <c r="J324" s="50" t="s">
        <v>7595</v>
      </c>
      <c r="K324" s="50"/>
      <c r="L324" s="139" t="s">
        <v>7575</v>
      </c>
      <c r="M324" s="169"/>
      <c r="N324" s="139"/>
      <c r="O324" s="139"/>
      <c r="P324" s="137" t="s">
        <v>3000</v>
      </c>
      <c r="Q324" s="137" t="s">
        <v>54</v>
      </c>
      <c r="R324" s="50"/>
      <c r="S324" s="50"/>
    </row>
    <row r="325" spans="1:19" x14ac:dyDescent="0.35">
      <c r="A325" s="113" t="s">
        <v>2792</v>
      </c>
      <c r="B325" s="77">
        <v>-99</v>
      </c>
      <c r="C325" s="50" t="s">
        <v>6712</v>
      </c>
      <c r="D325" s="113"/>
      <c r="E325" s="50"/>
      <c r="F325" s="113"/>
      <c r="G325" s="50" t="s">
        <v>6807</v>
      </c>
      <c r="H325" s="50" t="s">
        <v>6808</v>
      </c>
      <c r="I325" s="113"/>
      <c r="J325" s="50" t="s">
        <v>7595</v>
      </c>
      <c r="K325" s="50"/>
      <c r="L325" s="50" t="s">
        <v>7576</v>
      </c>
      <c r="M325" s="160"/>
      <c r="N325" s="50"/>
      <c r="O325" s="50"/>
      <c r="P325" s="137" t="s">
        <v>3952</v>
      </c>
      <c r="Q325" s="137" t="s">
        <v>54</v>
      </c>
      <c r="R325" s="50"/>
      <c r="S325" s="50"/>
    </row>
    <row r="326" spans="1:19" x14ac:dyDescent="0.35">
      <c r="A326" s="113" t="s">
        <v>2792</v>
      </c>
      <c r="B326" s="77">
        <v>-99</v>
      </c>
      <c r="C326" s="50" t="s">
        <v>6715</v>
      </c>
      <c r="D326" s="113"/>
      <c r="E326" s="50"/>
      <c r="F326" s="113"/>
      <c r="G326" s="50" t="s">
        <v>6813</v>
      </c>
      <c r="H326" s="50" t="s">
        <v>6814</v>
      </c>
      <c r="I326" s="113"/>
      <c r="J326" s="50" t="s">
        <v>7595</v>
      </c>
      <c r="K326" s="50"/>
      <c r="L326" s="139" t="s">
        <v>7575</v>
      </c>
      <c r="M326" s="169"/>
      <c r="N326" s="139"/>
      <c r="O326" s="139"/>
      <c r="P326" s="137" t="s">
        <v>3000</v>
      </c>
      <c r="Q326" s="137" t="s">
        <v>54</v>
      </c>
      <c r="R326" s="50"/>
      <c r="S326" s="50"/>
    </row>
    <row r="327" spans="1:19" x14ac:dyDescent="0.35">
      <c r="A327" s="113" t="s">
        <v>2792</v>
      </c>
      <c r="B327" s="77">
        <v>-99</v>
      </c>
      <c r="C327" s="50" t="s">
        <v>6714</v>
      </c>
      <c r="D327" s="113"/>
      <c r="E327" s="50"/>
      <c r="F327" s="113"/>
      <c r="G327" s="50" t="s">
        <v>6811</v>
      </c>
      <c r="H327" s="50" t="s">
        <v>6812</v>
      </c>
      <c r="I327" s="113"/>
      <c r="J327" s="50" t="s">
        <v>7595</v>
      </c>
      <c r="K327" s="50"/>
      <c r="L327" s="50" t="s">
        <v>7576</v>
      </c>
      <c r="M327" s="160"/>
      <c r="N327" s="50"/>
      <c r="O327" s="50"/>
      <c r="P327" s="137" t="s">
        <v>3952</v>
      </c>
      <c r="Q327" s="137" t="s">
        <v>54</v>
      </c>
      <c r="R327" s="50"/>
      <c r="S327" s="50"/>
    </row>
    <row r="328" spans="1:19" x14ac:dyDescent="0.35">
      <c r="A328" s="143" t="s">
        <v>2792</v>
      </c>
      <c r="B328" s="96">
        <v>1</v>
      </c>
      <c r="C328" s="66" t="s">
        <v>93</v>
      </c>
      <c r="D328" s="66" t="s">
        <v>1923</v>
      </c>
      <c r="E328" s="67" t="s">
        <v>2130</v>
      </c>
      <c r="F328" s="66" t="s">
        <v>7896</v>
      </c>
      <c r="G328" s="66" t="s">
        <v>277</v>
      </c>
      <c r="H328" s="66" t="s">
        <v>278</v>
      </c>
      <c r="I328" s="66" t="s">
        <v>2311</v>
      </c>
      <c r="J328" s="97" t="s">
        <v>7595</v>
      </c>
      <c r="K328" s="97"/>
      <c r="L328" s="66" t="s">
        <v>91</v>
      </c>
      <c r="M328" s="164" t="s">
        <v>8704</v>
      </c>
      <c r="N328" s="97" t="s">
        <v>8706</v>
      </c>
      <c r="O328" s="97" t="s">
        <v>8709</v>
      </c>
      <c r="P328" s="143" t="s">
        <v>91</v>
      </c>
      <c r="Q328" s="143" t="s">
        <v>54</v>
      </c>
      <c r="R328" s="143"/>
      <c r="S328" s="143"/>
    </row>
    <row r="329" spans="1:19" x14ac:dyDescent="0.35">
      <c r="A329" s="113" t="s">
        <v>2792</v>
      </c>
      <c r="B329" s="77">
        <v>2</v>
      </c>
      <c r="C329" s="59" t="s">
        <v>130</v>
      </c>
      <c r="D329" s="55" t="s">
        <v>1922</v>
      </c>
      <c r="E329" s="56" t="s">
        <v>8381</v>
      </c>
      <c r="F329" s="56" t="s">
        <v>2146</v>
      </c>
      <c r="G329" s="56"/>
      <c r="H329" s="56"/>
      <c r="I329" s="56"/>
      <c r="J329" s="56" t="s">
        <v>7595</v>
      </c>
      <c r="K329" s="56"/>
      <c r="L329" s="54" t="s">
        <v>7575</v>
      </c>
      <c r="M329" s="162" t="s">
        <v>8704</v>
      </c>
      <c r="N329" s="56" t="s">
        <v>8706</v>
      </c>
      <c r="O329" s="56" t="s">
        <v>8709</v>
      </c>
      <c r="P329" s="113" t="s">
        <v>100</v>
      </c>
      <c r="Q329" s="113" t="s">
        <v>54</v>
      </c>
      <c r="R329" s="113"/>
      <c r="S329" s="113"/>
    </row>
    <row r="330" spans="1:19" x14ac:dyDescent="0.35">
      <c r="A330" s="113" t="s">
        <v>2792</v>
      </c>
      <c r="B330" s="77">
        <v>3</v>
      </c>
      <c r="C330" s="85" t="s">
        <v>2746</v>
      </c>
      <c r="D330" s="54" t="s">
        <v>6422</v>
      </c>
      <c r="E330" s="56" t="s">
        <v>8376</v>
      </c>
      <c r="F330" s="68" t="s">
        <v>7996</v>
      </c>
      <c r="G330" s="56" t="s">
        <v>3178</v>
      </c>
      <c r="H330" s="50" t="s">
        <v>2950</v>
      </c>
      <c r="I330" s="56"/>
      <c r="J330" s="56" t="s">
        <v>7595</v>
      </c>
      <c r="K330" s="56"/>
      <c r="L330" s="50" t="s">
        <v>91</v>
      </c>
      <c r="M330" s="160" t="s">
        <v>8704</v>
      </c>
      <c r="N330" s="50" t="s">
        <v>8705</v>
      </c>
      <c r="O330" s="50" t="s">
        <v>8709</v>
      </c>
      <c r="P330" s="113" t="s">
        <v>91</v>
      </c>
      <c r="Q330" s="113" t="s">
        <v>54</v>
      </c>
      <c r="R330" s="113"/>
      <c r="S330" s="113"/>
    </row>
    <row r="331" spans="1:19" x14ac:dyDescent="0.35">
      <c r="A331" s="113" t="s">
        <v>2792</v>
      </c>
      <c r="B331" s="77">
        <v>4</v>
      </c>
      <c r="C331" s="56" t="s">
        <v>2748</v>
      </c>
      <c r="D331" s="54" t="s">
        <v>3304</v>
      </c>
      <c r="E331" s="56" t="s">
        <v>8377</v>
      </c>
      <c r="F331" s="69" t="s">
        <v>7989</v>
      </c>
      <c r="G331" s="56" t="s">
        <v>3180</v>
      </c>
      <c r="H331" s="50" t="s">
        <v>2952</v>
      </c>
      <c r="I331" s="56"/>
      <c r="J331" s="56" t="s">
        <v>7595</v>
      </c>
      <c r="K331" s="56"/>
      <c r="L331" s="50" t="s">
        <v>153</v>
      </c>
      <c r="M331" s="160" t="s">
        <v>8704</v>
      </c>
      <c r="N331" s="50" t="s">
        <v>8705</v>
      </c>
      <c r="O331" s="50" t="s">
        <v>8709</v>
      </c>
      <c r="P331" s="113" t="s">
        <v>153</v>
      </c>
      <c r="Q331" s="113" t="s">
        <v>54</v>
      </c>
      <c r="R331" s="113"/>
      <c r="S331" s="113"/>
    </row>
    <row r="332" spans="1:19" x14ac:dyDescent="0.35">
      <c r="A332" s="113" t="s">
        <v>2792</v>
      </c>
      <c r="B332" s="77">
        <v>5</v>
      </c>
      <c r="C332" s="56" t="s">
        <v>2753</v>
      </c>
      <c r="D332" s="54" t="s">
        <v>3305</v>
      </c>
      <c r="E332" s="56" t="s">
        <v>8378</v>
      </c>
      <c r="F332" s="69" t="s">
        <v>7990</v>
      </c>
      <c r="G332" s="56" t="s">
        <v>3185</v>
      </c>
      <c r="H332" s="50" t="s">
        <v>2957</v>
      </c>
      <c r="I332" s="56"/>
      <c r="J332" s="56" t="s">
        <v>7595</v>
      </c>
      <c r="K332" s="56"/>
      <c r="L332" s="50" t="s">
        <v>153</v>
      </c>
      <c r="M332" s="160" t="s">
        <v>8704</v>
      </c>
      <c r="N332" s="50" t="s">
        <v>8705</v>
      </c>
      <c r="O332" s="50" t="s">
        <v>8709</v>
      </c>
      <c r="P332" s="113" t="s">
        <v>153</v>
      </c>
      <c r="Q332" s="113" t="s">
        <v>54</v>
      </c>
      <c r="R332" s="113"/>
      <c r="S332" s="113"/>
    </row>
    <row r="333" spans="1:19" x14ac:dyDescent="0.3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0">
        <v>0</v>
      </c>
      <c r="N333" s="50" t="s">
        <v>8705</v>
      </c>
      <c r="O333" s="50" t="s">
        <v>8710</v>
      </c>
      <c r="P333" s="113" t="s">
        <v>92</v>
      </c>
      <c r="Q333" s="113" t="s">
        <v>54</v>
      </c>
      <c r="R333" s="113"/>
      <c r="S333" s="113"/>
    </row>
    <row r="334" spans="1:19" x14ac:dyDescent="0.3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0">
        <v>0</v>
      </c>
      <c r="N334" s="50" t="s">
        <v>8705</v>
      </c>
      <c r="O334" s="50" t="s">
        <v>8710</v>
      </c>
      <c r="P334" s="113" t="s">
        <v>92</v>
      </c>
      <c r="Q334" s="113" t="s">
        <v>54</v>
      </c>
      <c r="R334" s="113"/>
      <c r="S334" s="113"/>
    </row>
    <row r="335" spans="1:19" x14ac:dyDescent="0.35">
      <c r="A335" s="113" t="s">
        <v>2792</v>
      </c>
      <c r="B335" s="77">
        <v>8</v>
      </c>
      <c r="C335" s="56" t="s">
        <v>2751</v>
      </c>
      <c r="D335" s="50" t="s">
        <v>3308</v>
      </c>
      <c r="E335" s="56" t="s">
        <v>8362</v>
      </c>
      <c r="F335" s="69" t="s">
        <v>7993</v>
      </c>
      <c r="G335" s="56" t="s">
        <v>3183</v>
      </c>
      <c r="H335" s="50" t="s">
        <v>2955</v>
      </c>
      <c r="I335" s="56"/>
      <c r="J335" s="56" t="s">
        <v>7595</v>
      </c>
      <c r="K335" s="56"/>
      <c r="L335" s="50" t="s">
        <v>7574</v>
      </c>
      <c r="M335" s="160">
        <v>0</v>
      </c>
      <c r="N335" s="50" t="s">
        <v>8705</v>
      </c>
      <c r="O335" s="50" t="s">
        <v>8710</v>
      </c>
      <c r="P335" s="113" t="s">
        <v>3012</v>
      </c>
      <c r="Q335" s="113" t="s">
        <v>54</v>
      </c>
      <c r="R335" s="113"/>
      <c r="S335" s="113"/>
    </row>
    <row r="336" spans="1:19" x14ac:dyDescent="0.35">
      <c r="A336" s="113" t="s">
        <v>2792</v>
      </c>
      <c r="B336" s="77">
        <v>9</v>
      </c>
      <c r="C336" s="56" t="s">
        <v>2750</v>
      </c>
      <c r="D336" s="50" t="s">
        <v>3309</v>
      </c>
      <c r="E336" s="56" t="s">
        <v>8363</v>
      </c>
      <c r="F336" s="69" t="s">
        <v>7994</v>
      </c>
      <c r="G336" s="56" t="s">
        <v>3182</v>
      </c>
      <c r="H336" s="50" t="s">
        <v>2954</v>
      </c>
      <c r="I336" s="56"/>
      <c r="J336" s="56" t="s">
        <v>7595</v>
      </c>
      <c r="K336" s="56"/>
      <c r="L336" s="50" t="s">
        <v>7574</v>
      </c>
      <c r="M336" s="160">
        <v>0</v>
      </c>
      <c r="N336" s="50" t="s">
        <v>8705</v>
      </c>
      <c r="O336" s="50" t="s">
        <v>8710</v>
      </c>
      <c r="P336" s="113" t="s">
        <v>165</v>
      </c>
      <c r="Q336" s="113" t="s">
        <v>54</v>
      </c>
      <c r="R336" s="113"/>
      <c r="S336" s="113"/>
    </row>
    <row r="337" spans="1:19" x14ac:dyDescent="0.3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0">
        <v>0</v>
      </c>
      <c r="N337" s="50" t="s">
        <v>8705</v>
      </c>
      <c r="O337" s="50" t="s">
        <v>8710</v>
      </c>
      <c r="P337" s="113" t="s">
        <v>92</v>
      </c>
      <c r="Q337" s="113" t="s">
        <v>54</v>
      </c>
      <c r="R337" s="113"/>
      <c r="S337" s="113"/>
    </row>
    <row r="338" spans="1:19" x14ac:dyDescent="0.35">
      <c r="A338" s="113" t="s">
        <v>2792</v>
      </c>
      <c r="B338" s="77">
        <v>11</v>
      </c>
      <c r="C338" s="56" t="s">
        <v>2747</v>
      </c>
      <c r="D338" s="50" t="s">
        <v>1895</v>
      </c>
      <c r="E338" s="56" t="s">
        <v>8380</v>
      </c>
      <c r="F338" s="68" t="s">
        <v>2172</v>
      </c>
      <c r="G338" s="56" t="s">
        <v>3179</v>
      </c>
      <c r="H338" s="50" t="s">
        <v>2951</v>
      </c>
      <c r="I338" s="56"/>
      <c r="J338" s="56" t="s">
        <v>7595</v>
      </c>
      <c r="K338" s="56"/>
      <c r="L338" s="50" t="s">
        <v>91</v>
      </c>
      <c r="M338" s="160">
        <v>0</v>
      </c>
      <c r="N338" s="50" t="s">
        <v>8705</v>
      </c>
      <c r="O338" s="50" t="s">
        <v>8710</v>
      </c>
      <c r="P338" s="113" t="s">
        <v>91</v>
      </c>
      <c r="Q338" s="113" t="s">
        <v>54</v>
      </c>
      <c r="R338" s="113"/>
      <c r="S338" s="113"/>
    </row>
    <row r="339" spans="1:19" x14ac:dyDescent="0.3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21"/>
    </row>
    <row r="340" spans="1:19" x14ac:dyDescent="0.35">
      <c r="A340" s="113" t="s">
        <v>79</v>
      </c>
      <c r="B340" s="77">
        <v>-99</v>
      </c>
      <c r="C340" s="113" t="s">
        <v>292</v>
      </c>
      <c r="D340" s="62" t="s">
        <v>6522</v>
      </c>
      <c r="E340" s="113"/>
      <c r="F340" s="113"/>
      <c r="G340" s="50" t="s">
        <v>4113</v>
      </c>
      <c r="H340" s="50" t="s">
        <v>292</v>
      </c>
      <c r="I340" s="113"/>
      <c r="J340" s="56" t="s">
        <v>7595</v>
      </c>
      <c r="K340" s="56"/>
      <c r="L340" s="53" t="s">
        <v>7575</v>
      </c>
      <c r="M340" s="163" t="s">
        <v>8704</v>
      </c>
      <c r="N340" s="53" t="s">
        <v>8706</v>
      </c>
      <c r="O340" s="53"/>
      <c r="P340" s="113"/>
      <c r="Q340" s="113" t="s">
        <v>80</v>
      </c>
      <c r="R340" s="113"/>
      <c r="S340" s="113"/>
    </row>
    <row r="341" spans="1:19" x14ac:dyDescent="0.3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21"/>
    </row>
    <row r="342" spans="1:19" x14ac:dyDescent="0.3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21"/>
    </row>
    <row r="343" spans="1:19" x14ac:dyDescent="0.35">
      <c r="A343" s="115" t="s">
        <v>79</v>
      </c>
      <c r="B343" s="100">
        <v>1</v>
      </c>
      <c r="C343" s="101" t="s">
        <v>93</v>
      </c>
      <c r="D343" s="115" t="s">
        <v>1923</v>
      </c>
      <c r="E343" s="102"/>
      <c r="F343" s="101" t="s">
        <v>7853</v>
      </c>
      <c r="G343" s="101" t="s">
        <v>277</v>
      </c>
      <c r="H343" s="101" t="s">
        <v>278</v>
      </c>
      <c r="I343" s="101" t="s">
        <v>2311</v>
      </c>
      <c r="J343" s="103" t="s">
        <v>7595</v>
      </c>
      <c r="K343" s="103"/>
      <c r="L343" s="101" t="s">
        <v>91</v>
      </c>
      <c r="M343" s="161" t="s">
        <v>8704</v>
      </c>
      <c r="N343" s="103" t="s">
        <v>8706</v>
      </c>
      <c r="O343" s="103" t="s">
        <v>8709</v>
      </c>
      <c r="P343" s="115" t="s">
        <v>91</v>
      </c>
      <c r="Q343" s="115" t="s">
        <v>80</v>
      </c>
      <c r="R343" s="115"/>
      <c r="S343" s="115"/>
    </row>
    <row r="344" spans="1:19" x14ac:dyDescent="0.35">
      <c r="A344" s="113" t="s">
        <v>79</v>
      </c>
      <c r="B344" s="112">
        <v>3</v>
      </c>
      <c r="C344" s="113" t="s">
        <v>258</v>
      </c>
      <c r="D344" s="50" t="s">
        <v>7699</v>
      </c>
      <c r="E344" s="70"/>
      <c r="F344" s="54" t="s">
        <v>2218</v>
      </c>
      <c r="G344" s="54" t="s">
        <v>465</v>
      </c>
      <c r="H344" s="54" t="s">
        <v>466</v>
      </c>
      <c r="I344" s="68" t="s">
        <v>2392</v>
      </c>
      <c r="J344" s="56" t="s">
        <v>7595</v>
      </c>
      <c r="K344" s="56"/>
      <c r="L344" s="99" t="s">
        <v>7575</v>
      </c>
      <c r="M344" s="167" t="s">
        <v>8704</v>
      </c>
      <c r="N344" s="99" t="s">
        <v>8706</v>
      </c>
      <c r="O344" s="99" t="s">
        <v>8709</v>
      </c>
      <c r="P344" s="113" t="s">
        <v>100</v>
      </c>
      <c r="Q344" s="113" t="s">
        <v>80</v>
      </c>
      <c r="R344" s="113"/>
      <c r="S344" s="113"/>
    </row>
    <row r="345" spans="1:19" x14ac:dyDescent="0.35">
      <c r="A345" s="115" t="s">
        <v>79</v>
      </c>
      <c r="B345" s="116">
        <v>4</v>
      </c>
      <c r="C345" s="115" t="s">
        <v>7719</v>
      </c>
      <c r="D345" s="115" t="s">
        <v>7708</v>
      </c>
      <c r="E345" s="115"/>
      <c r="F345" s="115"/>
      <c r="G345" s="102" t="s">
        <v>7720</v>
      </c>
      <c r="H345" s="102"/>
      <c r="I345" s="115"/>
      <c r="J345" s="115" t="s">
        <v>7595</v>
      </c>
      <c r="K345" s="115"/>
      <c r="L345" s="115" t="s">
        <v>91</v>
      </c>
      <c r="M345" s="116" t="s">
        <v>8704</v>
      </c>
      <c r="N345" s="115" t="s">
        <v>8706</v>
      </c>
      <c r="O345" s="115" t="s">
        <v>8709</v>
      </c>
      <c r="P345" s="115" t="s">
        <v>91</v>
      </c>
      <c r="Q345" s="115" t="s">
        <v>80</v>
      </c>
      <c r="R345" s="115"/>
      <c r="S345" s="115"/>
    </row>
    <row r="346" spans="1:19" x14ac:dyDescent="0.35">
      <c r="A346" s="113" t="s">
        <v>79</v>
      </c>
      <c r="B346" s="114">
        <v>5</v>
      </c>
      <c r="C346" s="113" t="s">
        <v>116</v>
      </c>
      <c r="D346" s="50" t="s">
        <v>6523</v>
      </c>
      <c r="E346" s="70"/>
      <c r="F346" s="54" t="s">
        <v>2214</v>
      </c>
      <c r="G346" s="54" t="s">
        <v>318</v>
      </c>
      <c r="H346" s="54" t="s">
        <v>319</v>
      </c>
      <c r="I346" s="68" t="s">
        <v>2214</v>
      </c>
      <c r="J346" s="56" t="s">
        <v>7595</v>
      </c>
      <c r="K346" s="56"/>
      <c r="L346" s="55" t="s">
        <v>91</v>
      </c>
      <c r="M346" s="165" t="s">
        <v>8704</v>
      </c>
      <c r="N346" s="57" t="s">
        <v>8706</v>
      </c>
      <c r="O346" s="57" t="s">
        <v>8709</v>
      </c>
      <c r="P346" s="113" t="s">
        <v>91</v>
      </c>
      <c r="Q346" s="113" t="s">
        <v>80</v>
      </c>
      <c r="R346" s="113" t="s">
        <v>7579</v>
      </c>
      <c r="S346" s="113"/>
    </row>
    <row r="347" spans="1:19" x14ac:dyDescent="0.35">
      <c r="A347" s="113" t="s">
        <v>79</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35">
      <c r="A348" s="115" t="s">
        <v>79</v>
      </c>
      <c r="B348" s="116">
        <v>7</v>
      </c>
      <c r="C348" s="115" t="s">
        <v>7718</v>
      </c>
      <c r="D348" s="115" t="s">
        <v>7697</v>
      </c>
      <c r="E348" s="115"/>
      <c r="F348" s="115"/>
      <c r="G348" s="102" t="s">
        <v>7715</v>
      </c>
      <c r="H348" s="102" t="s">
        <v>7716</v>
      </c>
      <c r="I348" s="115"/>
      <c r="J348" s="115" t="s">
        <v>7717</v>
      </c>
      <c r="K348" s="115" t="s">
        <v>7594</v>
      </c>
      <c r="L348" s="115" t="s">
        <v>91</v>
      </c>
      <c r="M348" s="116" t="s">
        <v>8704</v>
      </c>
      <c r="N348" s="115" t="s">
        <v>8705</v>
      </c>
      <c r="O348" s="115" t="s">
        <v>8709</v>
      </c>
      <c r="P348" s="115" t="s">
        <v>92</v>
      </c>
      <c r="Q348" s="115" t="s">
        <v>80</v>
      </c>
      <c r="R348" s="115"/>
      <c r="S348" s="115"/>
    </row>
    <row r="349" spans="1:19" x14ac:dyDescent="0.3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53"/>
    </row>
    <row r="350" spans="1:19" x14ac:dyDescent="0.35">
      <c r="A350" s="113" t="s">
        <v>2041</v>
      </c>
      <c r="B350" s="94">
        <v>-99</v>
      </c>
      <c r="C350" s="57" t="s">
        <v>6850</v>
      </c>
      <c r="D350" s="55" t="s">
        <v>2056</v>
      </c>
      <c r="E350" s="56"/>
      <c r="F350" s="55" t="s">
        <v>2173</v>
      </c>
      <c r="G350" s="56" t="s">
        <v>2088</v>
      </c>
      <c r="H350" s="50" t="s">
        <v>2086</v>
      </c>
      <c r="I350" s="56"/>
      <c r="J350" s="56" t="s">
        <v>7595</v>
      </c>
      <c r="K350" s="56"/>
      <c r="L350" s="50" t="s">
        <v>153</v>
      </c>
      <c r="M350" s="160" t="s">
        <v>8704</v>
      </c>
      <c r="N350" s="50" t="s">
        <v>8705</v>
      </c>
      <c r="O350" s="50"/>
      <c r="P350" s="113" t="s">
        <v>153</v>
      </c>
      <c r="Q350" s="113" t="s">
        <v>54</v>
      </c>
      <c r="R350" s="113" t="s">
        <v>8712</v>
      </c>
      <c r="S350" s="113"/>
    </row>
    <row r="351" spans="1:19" x14ac:dyDescent="0.35">
      <c r="A351" s="142" t="s">
        <v>2041</v>
      </c>
      <c r="B351" s="77">
        <v>-99</v>
      </c>
      <c r="C351" s="50" t="s">
        <v>6711</v>
      </c>
      <c r="D351" s="113"/>
      <c r="E351" s="50"/>
      <c r="F351" s="113"/>
      <c r="G351" s="50" t="s">
        <v>6804</v>
      </c>
      <c r="H351" s="50" t="s">
        <v>6805</v>
      </c>
      <c r="I351" s="113"/>
      <c r="J351" s="50" t="s">
        <v>7595</v>
      </c>
      <c r="K351" s="50"/>
      <c r="L351" s="139" t="s">
        <v>7575</v>
      </c>
      <c r="M351" s="169"/>
      <c r="N351" s="139"/>
      <c r="O351" s="139"/>
      <c r="P351" s="137" t="s">
        <v>3000</v>
      </c>
      <c r="Q351" s="137" t="s">
        <v>54</v>
      </c>
      <c r="R351" s="53"/>
      <c r="S351" s="53"/>
    </row>
    <row r="352" spans="1:19" ht="13.5" customHeight="1" x14ac:dyDescent="0.35">
      <c r="A352" s="142" t="s">
        <v>2041</v>
      </c>
      <c r="B352" s="77">
        <v>-99</v>
      </c>
      <c r="C352" s="50" t="s">
        <v>6710</v>
      </c>
      <c r="D352" s="113"/>
      <c r="E352" s="50"/>
      <c r="F352" s="113"/>
      <c r="G352" s="50" t="s">
        <v>6802</v>
      </c>
      <c r="H352" s="50" t="s">
        <v>6803</v>
      </c>
      <c r="I352" s="113"/>
      <c r="J352" s="50" t="s">
        <v>7595</v>
      </c>
      <c r="K352" s="50"/>
      <c r="L352" s="50" t="s">
        <v>7576</v>
      </c>
      <c r="M352" s="160"/>
      <c r="N352" s="50"/>
      <c r="O352" s="50"/>
      <c r="P352" s="137" t="s">
        <v>3952</v>
      </c>
      <c r="Q352" s="137" t="s">
        <v>54</v>
      </c>
      <c r="R352" s="53"/>
      <c r="S352" s="53"/>
    </row>
    <row r="353" spans="1:19" x14ac:dyDescent="0.3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1" t="s">
        <v>8704</v>
      </c>
      <c r="N353" s="103" t="s">
        <v>8706</v>
      </c>
      <c r="O353" s="103" t="s">
        <v>8709</v>
      </c>
      <c r="P353" s="115" t="s">
        <v>91</v>
      </c>
      <c r="Q353" s="115" t="s">
        <v>54</v>
      </c>
      <c r="R353" s="115"/>
      <c r="S353" s="115"/>
    </row>
    <row r="354" spans="1:19" x14ac:dyDescent="0.3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7" t="s">
        <v>8704</v>
      </c>
      <c r="N354" s="99" t="s">
        <v>8706</v>
      </c>
      <c r="O354" s="99" t="s">
        <v>8709</v>
      </c>
      <c r="P354" s="113" t="s">
        <v>100</v>
      </c>
      <c r="Q354" s="113" t="s">
        <v>54</v>
      </c>
      <c r="R354" s="113"/>
      <c r="S354" s="113"/>
    </row>
    <row r="355" spans="1:19" x14ac:dyDescent="0.3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2" t="s">
        <v>8704</v>
      </c>
      <c r="N355" s="56" t="s">
        <v>8705</v>
      </c>
      <c r="O355" s="56" t="s">
        <v>8709</v>
      </c>
      <c r="P355" s="113" t="s">
        <v>153</v>
      </c>
      <c r="Q355" s="113" t="s">
        <v>54</v>
      </c>
      <c r="R355" s="113"/>
      <c r="S355" s="113"/>
    </row>
    <row r="356" spans="1:19" x14ac:dyDescent="0.3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0">
        <v>2</v>
      </c>
      <c r="N356" s="171" t="s">
        <v>8705</v>
      </c>
      <c r="O356" s="171" t="s">
        <v>8710</v>
      </c>
      <c r="P356" s="113" t="s">
        <v>92</v>
      </c>
      <c r="Q356" s="113" t="s">
        <v>54</v>
      </c>
      <c r="R356" s="113"/>
      <c r="S356" s="113"/>
    </row>
    <row r="357" spans="1:19" x14ac:dyDescent="0.3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2">
        <v>0</v>
      </c>
      <c r="N357" s="56" t="s">
        <v>8705</v>
      </c>
      <c r="O357" s="56" t="s">
        <v>8710</v>
      </c>
      <c r="P357" s="113" t="s">
        <v>92</v>
      </c>
      <c r="Q357" s="113" t="s">
        <v>54</v>
      </c>
      <c r="R357" s="113"/>
      <c r="S357" s="113"/>
    </row>
    <row r="358" spans="1:19" x14ac:dyDescent="0.3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0">
        <v>0</v>
      </c>
      <c r="N358" s="50" t="s">
        <v>8705</v>
      </c>
      <c r="O358" s="50" t="s">
        <v>8710</v>
      </c>
      <c r="P358" s="113" t="s">
        <v>156</v>
      </c>
      <c r="Q358" s="113" t="s">
        <v>54</v>
      </c>
      <c r="R358" s="113"/>
      <c r="S358" s="113"/>
    </row>
    <row r="359" spans="1:19" x14ac:dyDescent="0.35">
      <c r="A359" s="113" t="s">
        <v>2041</v>
      </c>
      <c r="B359" s="94">
        <v>8</v>
      </c>
      <c r="C359" s="56" t="s">
        <v>2741</v>
      </c>
      <c r="D359" s="50" t="s">
        <v>3379</v>
      </c>
      <c r="E359" s="56" t="s">
        <v>8387</v>
      </c>
      <c r="F359" s="69" t="s">
        <v>7999</v>
      </c>
      <c r="G359" s="56" t="s">
        <v>3170</v>
      </c>
      <c r="H359" s="50" t="s">
        <v>2945</v>
      </c>
      <c r="I359" s="56"/>
      <c r="J359" s="56" t="s">
        <v>7595</v>
      </c>
      <c r="K359" s="56"/>
      <c r="L359" s="50" t="s">
        <v>7574</v>
      </c>
      <c r="M359" s="160">
        <v>0</v>
      </c>
      <c r="N359" s="50" t="s">
        <v>8705</v>
      </c>
      <c r="O359" s="50" t="s">
        <v>8710</v>
      </c>
      <c r="P359" s="113" t="s">
        <v>195</v>
      </c>
      <c r="Q359" s="113" t="s">
        <v>54</v>
      </c>
      <c r="R359" s="113"/>
      <c r="S359" s="113"/>
    </row>
    <row r="360" spans="1:19" x14ac:dyDescent="0.3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0">
        <v>2</v>
      </c>
      <c r="N360" s="50" t="s">
        <v>8705</v>
      </c>
      <c r="O360" s="50" t="s">
        <v>8710</v>
      </c>
      <c r="P360" s="113" t="s">
        <v>262</v>
      </c>
      <c r="Q360" s="113" t="s">
        <v>54</v>
      </c>
      <c r="R360" s="113"/>
      <c r="S360" s="113"/>
    </row>
    <row r="361" spans="1:19" x14ac:dyDescent="0.3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0">
        <v>2</v>
      </c>
      <c r="N361" s="50" t="s">
        <v>8705</v>
      </c>
      <c r="O361" s="50" t="s">
        <v>8710</v>
      </c>
      <c r="P361" s="113" t="s">
        <v>262</v>
      </c>
      <c r="Q361" s="113" t="s">
        <v>54</v>
      </c>
      <c r="R361" s="113"/>
      <c r="S361" s="113"/>
    </row>
    <row r="362" spans="1:19" x14ac:dyDescent="0.35">
      <c r="A362" s="113" t="s">
        <v>2041</v>
      </c>
      <c r="B362" s="94">
        <v>9</v>
      </c>
      <c r="C362" s="56" t="s">
        <v>2742</v>
      </c>
      <c r="D362" s="50" t="s">
        <v>3378</v>
      </c>
      <c r="E362" s="56" t="s">
        <v>8390</v>
      </c>
      <c r="F362" s="69" t="s">
        <v>8382</v>
      </c>
      <c r="G362" s="56" t="s">
        <v>3171</v>
      </c>
      <c r="H362" s="50" t="s">
        <v>2946</v>
      </c>
      <c r="I362" s="56"/>
      <c r="J362" s="56" t="s">
        <v>7595</v>
      </c>
      <c r="K362" s="56"/>
      <c r="L362" s="50" t="s">
        <v>7574</v>
      </c>
      <c r="M362" s="160">
        <v>0</v>
      </c>
      <c r="N362" s="50" t="s">
        <v>8705</v>
      </c>
      <c r="O362" s="50" t="s">
        <v>8710</v>
      </c>
      <c r="P362" s="113" t="s">
        <v>195</v>
      </c>
      <c r="Q362" s="113" t="s">
        <v>54</v>
      </c>
      <c r="R362" s="113"/>
      <c r="S362" s="113"/>
    </row>
    <row r="363" spans="1:19" x14ac:dyDescent="0.35">
      <c r="A363" s="113" t="s">
        <v>2041</v>
      </c>
      <c r="B363" s="94">
        <v>10</v>
      </c>
      <c r="C363" s="56" t="s">
        <v>2743</v>
      </c>
      <c r="D363" s="50" t="s">
        <v>3377</v>
      </c>
      <c r="E363" s="56" t="s">
        <v>8391</v>
      </c>
      <c r="F363" s="69" t="s">
        <v>8006</v>
      </c>
      <c r="G363" s="56" t="s">
        <v>3172</v>
      </c>
      <c r="H363" s="50" t="s">
        <v>2947</v>
      </c>
      <c r="I363" s="56"/>
      <c r="J363" s="56" t="s">
        <v>7595</v>
      </c>
      <c r="K363" s="56"/>
      <c r="L363" s="50" t="s">
        <v>7574</v>
      </c>
      <c r="M363" s="160">
        <v>0</v>
      </c>
      <c r="N363" s="50" t="s">
        <v>8705</v>
      </c>
      <c r="O363" s="50" t="s">
        <v>8710</v>
      </c>
      <c r="P363" s="113" t="s">
        <v>195</v>
      </c>
      <c r="Q363" s="113" t="s">
        <v>54</v>
      </c>
      <c r="R363" s="113"/>
      <c r="S363" s="113"/>
    </row>
    <row r="364" spans="1:19" x14ac:dyDescent="0.35">
      <c r="A364" s="113" t="s">
        <v>2041</v>
      </c>
      <c r="B364" s="94">
        <v>11</v>
      </c>
      <c r="C364" s="56" t="s">
        <v>2744</v>
      </c>
      <c r="D364" s="50" t="s">
        <v>3376</v>
      </c>
      <c r="E364" s="56" t="s">
        <v>8392</v>
      </c>
      <c r="F364" s="69" t="s">
        <v>8007</v>
      </c>
      <c r="G364" s="56" t="s">
        <v>3173</v>
      </c>
      <c r="H364" s="50" t="s">
        <v>2948</v>
      </c>
      <c r="I364" s="56"/>
      <c r="J364" s="56" t="s">
        <v>7595</v>
      </c>
      <c r="K364" s="56"/>
      <c r="L364" s="50" t="s">
        <v>7574</v>
      </c>
      <c r="M364" s="160">
        <v>0</v>
      </c>
      <c r="N364" s="50" t="s">
        <v>8705</v>
      </c>
      <c r="O364" s="50" t="s">
        <v>8710</v>
      </c>
      <c r="P364" s="113" t="s">
        <v>195</v>
      </c>
      <c r="Q364" s="113" t="s">
        <v>54</v>
      </c>
      <c r="R364" s="113"/>
      <c r="S364" s="113"/>
    </row>
    <row r="365" spans="1:19" x14ac:dyDescent="0.3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0">
        <v>1</v>
      </c>
      <c r="N365" s="50" t="s">
        <v>8705</v>
      </c>
      <c r="O365" s="50" t="s">
        <v>8710</v>
      </c>
      <c r="P365" s="113" t="s">
        <v>195</v>
      </c>
      <c r="Q365" s="113" t="s">
        <v>54</v>
      </c>
      <c r="R365" s="113"/>
      <c r="S365" s="113"/>
    </row>
    <row r="366" spans="1:19" x14ac:dyDescent="0.3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0">
        <v>0</v>
      </c>
      <c r="N366" s="50" t="s">
        <v>8705</v>
      </c>
      <c r="O366" s="50" t="s">
        <v>8710</v>
      </c>
      <c r="P366" s="113" t="s">
        <v>195</v>
      </c>
      <c r="Q366" s="113" t="s">
        <v>54</v>
      </c>
      <c r="R366" s="113"/>
      <c r="S366" s="113"/>
    </row>
    <row r="367" spans="1:19" x14ac:dyDescent="0.3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0">
        <v>0</v>
      </c>
      <c r="N367" s="50" t="s">
        <v>8705</v>
      </c>
      <c r="O367" s="50" t="s">
        <v>8710</v>
      </c>
      <c r="P367" s="113" t="s">
        <v>195</v>
      </c>
      <c r="Q367" s="113" t="s">
        <v>54</v>
      </c>
      <c r="R367" s="113"/>
      <c r="S367" s="113"/>
    </row>
    <row r="368" spans="1:19" x14ac:dyDescent="0.35">
      <c r="A368" s="113" t="s">
        <v>2041</v>
      </c>
      <c r="B368" s="94">
        <v>15</v>
      </c>
      <c r="C368" s="56" t="s">
        <v>2745</v>
      </c>
      <c r="D368" s="50" t="s">
        <v>3375</v>
      </c>
      <c r="E368" s="56" t="s">
        <v>8396</v>
      </c>
      <c r="F368" s="69" t="s">
        <v>8000</v>
      </c>
      <c r="G368" s="56" t="s">
        <v>3177</v>
      </c>
      <c r="H368" s="50" t="s">
        <v>2949</v>
      </c>
      <c r="I368" s="56"/>
      <c r="J368" s="56" t="s">
        <v>7595</v>
      </c>
      <c r="K368" s="56"/>
      <c r="L368" s="50" t="s">
        <v>7574</v>
      </c>
      <c r="M368" s="160">
        <v>0</v>
      </c>
      <c r="N368" s="50" t="s">
        <v>8705</v>
      </c>
      <c r="O368" s="50" t="s">
        <v>8710</v>
      </c>
      <c r="P368" s="113" t="s">
        <v>195</v>
      </c>
      <c r="Q368" s="113" t="s">
        <v>54</v>
      </c>
      <c r="R368" s="113"/>
      <c r="S368" s="113"/>
    </row>
    <row r="369" spans="1:19" x14ac:dyDescent="0.3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2">
        <v>0</v>
      </c>
      <c r="N369" s="56" t="s">
        <v>8705</v>
      </c>
      <c r="O369" s="56" t="s">
        <v>8710</v>
      </c>
      <c r="P369" s="113" t="s">
        <v>100</v>
      </c>
      <c r="Q369" s="113" t="s">
        <v>54</v>
      </c>
      <c r="R369" s="113"/>
      <c r="S369" s="113"/>
    </row>
    <row r="370" spans="1:19" x14ac:dyDescent="0.35">
      <c r="A370" s="115" t="s">
        <v>2041</v>
      </c>
      <c r="B370" s="100">
        <v>17</v>
      </c>
      <c r="C370" s="101" t="s">
        <v>7687</v>
      </c>
      <c r="D370" s="101" t="s">
        <v>1895</v>
      </c>
      <c r="E370" s="102" t="s">
        <v>8399</v>
      </c>
      <c r="F370" s="101" t="s">
        <v>2172</v>
      </c>
      <c r="G370" s="101"/>
      <c r="H370" s="101"/>
      <c r="I370" s="101"/>
      <c r="J370" s="103" t="s">
        <v>7595</v>
      </c>
      <c r="K370" s="103"/>
      <c r="L370" s="101" t="s">
        <v>91</v>
      </c>
      <c r="M370" s="161">
        <v>0</v>
      </c>
      <c r="N370" s="103" t="s">
        <v>8705</v>
      </c>
      <c r="O370" s="103" t="s">
        <v>8710</v>
      </c>
      <c r="P370" s="115" t="s">
        <v>91</v>
      </c>
      <c r="Q370" s="115" t="s">
        <v>54</v>
      </c>
      <c r="R370" s="115"/>
      <c r="S370" s="115"/>
    </row>
    <row r="371" spans="1:19" x14ac:dyDescent="0.3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53"/>
    </row>
    <row r="372" spans="1:19" x14ac:dyDescent="0.3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1" t="s">
        <v>8704</v>
      </c>
      <c r="N372" s="103" t="s">
        <v>8706</v>
      </c>
      <c r="O372" s="103" t="s">
        <v>8709</v>
      </c>
      <c r="P372" s="115" t="s">
        <v>91</v>
      </c>
      <c r="Q372" s="115" t="s">
        <v>54</v>
      </c>
      <c r="R372" s="115"/>
      <c r="S372" s="115"/>
    </row>
    <row r="373" spans="1:19" x14ac:dyDescent="0.3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7" t="s">
        <v>8704</v>
      </c>
      <c r="N373" s="99" t="s">
        <v>8706</v>
      </c>
      <c r="O373" s="99" t="s">
        <v>8709</v>
      </c>
      <c r="P373" s="113" t="s">
        <v>100</v>
      </c>
      <c r="Q373" s="113" t="s">
        <v>54</v>
      </c>
      <c r="R373" s="113"/>
      <c r="S373" s="113"/>
    </row>
    <row r="374" spans="1:19" x14ac:dyDescent="0.3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2" t="s">
        <v>8704</v>
      </c>
      <c r="N374" s="56" t="s">
        <v>8705</v>
      </c>
      <c r="O374" s="56" t="s">
        <v>8709</v>
      </c>
      <c r="P374" s="113" t="s">
        <v>91</v>
      </c>
      <c r="Q374" s="113" t="s">
        <v>54</v>
      </c>
      <c r="R374" s="113"/>
      <c r="S374" s="113"/>
    </row>
    <row r="375" spans="1:19" x14ac:dyDescent="0.3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0">
        <v>2</v>
      </c>
      <c r="N375" s="50" t="s">
        <v>8705</v>
      </c>
      <c r="O375" s="50" t="s">
        <v>8710</v>
      </c>
      <c r="P375" s="113" t="s">
        <v>262</v>
      </c>
      <c r="Q375" s="113" t="s">
        <v>54</v>
      </c>
      <c r="R375" s="113"/>
      <c r="S375" s="113"/>
    </row>
    <row r="376" spans="1:19" x14ac:dyDescent="0.3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2">
        <v>0</v>
      </c>
      <c r="N376" s="56" t="s">
        <v>8705</v>
      </c>
      <c r="O376" s="56" t="s">
        <v>8710</v>
      </c>
      <c r="P376" s="113" t="s">
        <v>91</v>
      </c>
      <c r="Q376" s="113" t="s">
        <v>54</v>
      </c>
      <c r="R376" s="113"/>
      <c r="S376" s="113"/>
    </row>
    <row r="377" spans="1:19" x14ac:dyDescent="0.35">
      <c r="A377" s="143" t="s">
        <v>49</v>
      </c>
      <c r="B377" s="96">
        <v>1</v>
      </c>
      <c r="C377" s="66" t="s">
        <v>6659</v>
      </c>
      <c r="D377" s="66" t="s">
        <v>6661</v>
      </c>
      <c r="E377" s="67" t="s">
        <v>7798</v>
      </c>
      <c r="F377" s="66" t="s">
        <v>7855</v>
      </c>
      <c r="G377" s="66"/>
      <c r="H377" s="66"/>
      <c r="I377" s="66"/>
      <c r="J377" s="97" t="s">
        <v>7595</v>
      </c>
      <c r="K377" s="97"/>
      <c r="L377" s="66" t="s">
        <v>91</v>
      </c>
      <c r="M377" s="164" t="s">
        <v>8704</v>
      </c>
      <c r="N377" s="97" t="s">
        <v>8706</v>
      </c>
      <c r="O377" s="97" t="s">
        <v>8709</v>
      </c>
      <c r="P377" s="143" t="s">
        <v>91</v>
      </c>
      <c r="Q377" s="143" t="s">
        <v>45</v>
      </c>
      <c r="R377" s="113" t="s">
        <v>6658</v>
      </c>
      <c r="S377" s="113"/>
    </row>
    <row r="378" spans="1:19" x14ac:dyDescent="0.35">
      <c r="A378" s="143" t="s">
        <v>49</v>
      </c>
      <c r="B378" s="96">
        <v>2</v>
      </c>
      <c r="C378" s="66" t="s">
        <v>6660</v>
      </c>
      <c r="D378" s="66" t="s">
        <v>7563</v>
      </c>
      <c r="E378" s="67" t="s">
        <v>7799</v>
      </c>
      <c r="F378" s="66" t="s">
        <v>7800</v>
      </c>
      <c r="G378" s="66"/>
      <c r="H378" s="66"/>
      <c r="I378" s="66"/>
      <c r="J378" s="97" t="s">
        <v>7595</v>
      </c>
      <c r="K378" s="97"/>
      <c r="L378" s="66" t="s">
        <v>91</v>
      </c>
      <c r="M378" s="164" t="s">
        <v>8704</v>
      </c>
      <c r="N378" s="97" t="s">
        <v>8705</v>
      </c>
      <c r="O378" s="97" t="s">
        <v>8709</v>
      </c>
      <c r="P378" s="143" t="s">
        <v>91</v>
      </c>
      <c r="Q378" s="143" t="s">
        <v>45</v>
      </c>
      <c r="R378" s="113" t="s">
        <v>6658</v>
      </c>
      <c r="S378" s="113"/>
    </row>
    <row r="379" spans="1:19" x14ac:dyDescent="0.35">
      <c r="A379" s="113" t="s">
        <v>49</v>
      </c>
      <c r="B379" s="93">
        <v>3</v>
      </c>
      <c r="C379" s="54" t="s">
        <v>101</v>
      </c>
      <c r="D379" s="54" t="s">
        <v>1922</v>
      </c>
      <c r="E379" s="50" t="s">
        <v>8404</v>
      </c>
      <c r="F379" s="54" t="s">
        <v>2146</v>
      </c>
      <c r="G379" s="54" t="s">
        <v>291</v>
      </c>
      <c r="H379" s="54" t="s">
        <v>292</v>
      </c>
      <c r="I379" s="54" t="s">
        <v>2322</v>
      </c>
      <c r="J379" s="56" t="s">
        <v>7595</v>
      </c>
      <c r="K379" s="56"/>
      <c r="L379" s="99" t="s">
        <v>7575</v>
      </c>
      <c r="M379" s="167" t="s">
        <v>8704</v>
      </c>
      <c r="N379" s="99" t="s">
        <v>8706</v>
      </c>
      <c r="O379" s="99" t="s">
        <v>8709</v>
      </c>
      <c r="P379" s="113" t="s">
        <v>100</v>
      </c>
      <c r="Q379" s="113" t="s">
        <v>45</v>
      </c>
      <c r="R379" s="113"/>
      <c r="S379" s="113"/>
    </row>
    <row r="380" spans="1:19" x14ac:dyDescent="0.35">
      <c r="A380" s="113" t="s">
        <v>49</v>
      </c>
      <c r="B380" s="112">
        <v>4</v>
      </c>
      <c r="C380" s="113" t="s">
        <v>106</v>
      </c>
      <c r="D380" s="54" t="s">
        <v>7567</v>
      </c>
      <c r="E380" s="50" t="s">
        <v>8301</v>
      </c>
      <c r="F380" s="157" t="s">
        <v>8013</v>
      </c>
      <c r="G380" s="113" t="s">
        <v>301</v>
      </c>
      <c r="H380" s="113" t="s">
        <v>3912</v>
      </c>
      <c r="I380" s="113"/>
      <c r="J380" s="56" t="s">
        <v>7595</v>
      </c>
      <c r="K380" s="56"/>
      <c r="L380" s="54" t="s">
        <v>7575</v>
      </c>
      <c r="M380" s="162" t="s">
        <v>8704</v>
      </c>
      <c r="N380" s="56" t="s">
        <v>8706</v>
      </c>
      <c r="O380" s="56" t="s">
        <v>8709</v>
      </c>
      <c r="P380" s="113" t="s">
        <v>100</v>
      </c>
      <c r="Q380" s="113" t="s">
        <v>45</v>
      </c>
      <c r="R380" s="113"/>
      <c r="S380" s="113"/>
    </row>
    <row r="381" spans="1:19" x14ac:dyDescent="0.35">
      <c r="A381" s="113" t="s">
        <v>49</v>
      </c>
      <c r="B381" s="93">
        <v>5</v>
      </c>
      <c r="C381" s="86" t="s">
        <v>102</v>
      </c>
      <c r="D381" s="54" t="s">
        <v>1918</v>
      </c>
      <c r="E381" s="50" t="s">
        <v>8409</v>
      </c>
      <c r="F381" s="111" t="s">
        <v>2151</v>
      </c>
      <c r="G381" s="54" t="s">
        <v>293</v>
      </c>
      <c r="H381" s="54" t="s">
        <v>294</v>
      </c>
      <c r="I381" s="54" t="s">
        <v>2479</v>
      </c>
      <c r="J381" s="56" t="s">
        <v>7595</v>
      </c>
      <c r="K381" s="56"/>
      <c r="L381" s="54" t="s">
        <v>91</v>
      </c>
      <c r="M381" s="162" t="s">
        <v>8704</v>
      </c>
      <c r="N381" s="56" t="s">
        <v>8705</v>
      </c>
      <c r="O381" s="56" t="s">
        <v>8709</v>
      </c>
      <c r="P381" s="113" t="s">
        <v>91</v>
      </c>
      <c r="Q381" s="113" t="s">
        <v>45</v>
      </c>
      <c r="R381" s="113"/>
      <c r="S381" s="113"/>
    </row>
    <row r="382" spans="1:19" x14ac:dyDescent="0.35">
      <c r="A382" s="113" t="s">
        <v>49</v>
      </c>
      <c r="B382" s="93">
        <v>6</v>
      </c>
      <c r="C382" s="86" t="s">
        <v>103</v>
      </c>
      <c r="D382" s="54" t="s">
        <v>1919</v>
      </c>
      <c r="E382" s="50" t="s">
        <v>8407</v>
      </c>
      <c r="F382" s="68" t="s">
        <v>2147</v>
      </c>
      <c r="G382" s="54" t="s">
        <v>295</v>
      </c>
      <c r="H382" s="54" t="s">
        <v>296</v>
      </c>
      <c r="I382" s="54" t="s">
        <v>2480</v>
      </c>
      <c r="J382" s="56" t="s">
        <v>7595</v>
      </c>
      <c r="K382" s="56"/>
      <c r="L382" s="54" t="s">
        <v>91</v>
      </c>
      <c r="M382" s="162" t="s">
        <v>8704</v>
      </c>
      <c r="N382" s="56" t="s">
        <v>8705</v>
      </c>
      <c r="O382" s="56" t="s">
        <v>8709</v>
      </c>
      <c r="P382" s="113" t="s">
        <v>91</v>
      </c>
      <c r="Q382" s="113" t="s">
        <v>45</v>
      </c>
      <c r="R382" s="113"/>
      <c r="S382" s="113"/>
    </row>
    <row r="383" spans="1:19" x14ac:dyDescent="0.35">
      <c r="A383" s="113" t="s">
        <v>49</v>
      </c>
      <c r="B383" s="93">
        <v>7</v>
      </c>
      <c r="C383" s="54" t="s">
        <v>104</v>
      </c>
      <c r="D383" s="54" t="s">
        <v>7566</v>
      </c>
      <c r="E383" s="50" t="s">
        <v>8406</v>
      </c>
      <c r="F383" s="68" t="s">
        <v>8009</v>
      </c>
      <c r="G383" s="54" t="s">
        <v>297</v>
      </c>
      <c r="H383" s="54" t="s">
        <v>298</v>
      </c>
      <c r="I383" s="54" t="s">
        <v>2481</v>
      </c>
      <c r="J383" s="56" t="s">
        <v>7595</v>
      </c>
      <c r="K383" s="56"/>
      <c r="L383" s="54" t="s">
        <v>91</v>
      </c>
      <c r="M383" s="162">
        <v>0</v>
      </c>
      <c r="N383" s="56" t="s">
        <v>8705</v>
      </c>
      <c r="O383" s="56" t="s">
        <v>8710</v>
      </c>
      <c r="P383" s="113" t="s">
        <v>91</v>
      </c>
      <c r="Q383" s="113" t="s">
        <v>45</v>
      </c>
      <c r="R383" s="113"/>
      <c r="S383" s="113"/>
    </row>
    <row r="384" spans="1:19" x14ac:dyDescent="0.3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2">
        <v>0</v>
      </c>
      <c r="N384" s="56" t="s">
        <v>8705</v>
      </c>
      <c r="O384" s="56" t="s">
        <v>8710</v>
      </c>
      <c r="P384" s="113" t="s">
        <v>92</v>
      </c>
      <c r="Q384" s="113" t="s">
        <v>45</v>
      </c>
      <c r="R384" s="113"/>
      <c r="S384" s="113"/>
    </row>
    <row r="385" spans="1:19" x14ac:dyDescent="0.3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3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3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35">
      <c r="A388" s="141" t="s">
        <v>60</v>
      </c>
      <c r="B388" s="77">
        <v>-99</v>
      </c>
      <c r="C388" s="50" t="s">
        <v>6696</v>
      </c>
      <c r="D388" s="113"/>
      <c r="E388" s="50"/>
      <c r="F388" s="113"/>
      <c r="G388" s="50" t="s">
        <v>6773</v>
      </c>
      <c r="H388" s="50" t="s">
        <v>6774</v>
      </c>
      <c r="I388" s="113"/>
      <c r="J388" s="50" t="s">
        <v>7595</v>
      </c>
      <c r="K388" s="50"/>
      <c r="L388" s="50" t="s">
        <v>7575</v>
      </c>
      <c r="M388" s="160"/>
      <c r="N388" s="50"/>
      <c r="O388" s="50"/>
      <c r="P388" s="137" t="s">
        <v>100</v>
      </c>
      <c r="Q388" s="137" t="s">
        <v>54</v>
      </c>
      <c r="R388" s="53"/>
      <c r="S388" s="53"/>
    </row>
    <row r="389" spans="1:19" x14ac:dyDescent="0.35">
      <c r="A389" s="141" t="s">
        <v>60</v>
      </c>
      <c r="B389" s="77">
        <v>-99</v>
      </c>
      <c r="C389" s="50" t="s">
        <v>6695</v>
      </c>
      <c r="D389" s="113"/>
      <c r="E389" s="50"/>
      <c r="F389" s="113"/>
      <c r="G389" s="50" t="s">
        <v>6771</v>
      </c>
      <c r="H389" s="50" t="s">
        <v>6772</v>
      </c>
      <c r="I389" s="113"/>
      <c r="J389" s="50" t="s">
        <v>7595</v>
      </c>
      <c r="K389" s="50"/>
      <c r="L389" s="50" t="s">
        <v>7576</v>
      </c>
      <c r="M389" s="160"/>
      <c r="N389" s="50"/>
      <c r="O389" s="50"/>
      <c r="P389" s="137" t="s">
        <v>3952</v>
      </c>
      <c r="Q389" s="137" t="s">
        <v>54</v>
      </c>
      <c r="R389" s="53"/>
      <c r="S389" s="53"/>
    </row>
    <row r="390" spans="1:19" x14ac:dyDescent="0.3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53"/>
    </row>
    <row r="391" spans="1:19" x14ac:dyDescent="0.35">
      <c r="A391" s="141" t="s">
        <v>60</v>
      </c>
      <c r="B391" s="77">
        <v>-99</v>
      </c>
      <c r="C391" s="50" t="s">
        <v>6694</v>
      </c>
      <c r="D391" s="113"/>
      <c r="E391" s="50"/>
      <c r="F391" s="113"/>
      <c r="G391" s="50" t="s">
        <v>6769</v>
      </c>
      <c r="H391" s="50" t="s">
        <v>6770</v>
      </c>
      <c r="I391" s="113"/>
      <c r="J391" s="50" t="s">
        <v>7595</v>
      </c>
      <c r="K391" s="50"/>
      <c r="L391" s="50" t="s">
        <v>7575</v>
      </c>
      <c r="M391" s="160"/>
      <c r="N391" s="50"/>
      <c r="O391" s="50"/>
      <c r="P391" s="137" t="s">
        <v>100</v>
      </c>
      <c r="Q391" s="137" t="s">
        <v>54</v>
      </c>
      <c r="R391" s="53"/>
      <c r="S391" s="53"/>
    </row>
    <row r="392" spans="1:19" x14ac:dyDescent="0.35">
      <c r="A392" s="141" t="s">
        <v>60</v>
      </c>
      <c r="B392" s="77">
        <v>-99</v>
      </c>
      <c r="C392" s="50" t="s">
        <v>6693</v>
      </c>
      <c r="D392" s="113"/>
      <c r="E392" s="50"/>
      <c r="F392" s="113"/>
      <c r="G392" s="50" t="s">
        <v>6767</v>
      </c>
      <c r="H392" s="50" t="s">
        <v>6768</v>
      </c>
      <c r="I392" s="113"/>
      <c r="J392" s="50" t="s">
        <v>7595</v>
      </c>
      <c r="K392" s="50"/>
      <c r="L392" s="50" t="s">
        <v>7576</v>
      </c>
      <c r="M392" s="160"/>
      <c r="N392" s="50"/>
      <c r="O392" s="50"/>
      <c r="P392" s="137" t="s">
        <v>3952</v>
      </c>
      <c r="Q392" s="137" t="s">
        <v>54</v>
      </c>
      <c r="R392" s="53"/>
      <c r="S392" s="53"/>
    </row>
    <row r="393" spans="1:19" x14ac:dyDescent="0.3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1" t="s">
        <v>8704</v>
      </c>
      <c r="N393" s="103" t="s">
        <v>8706</v>
      </c>
      <c r="O393" s="103" t="s">
        <v>8709</v>
      </c>
      <c r="P393" s="115" t="s">
        <v>91</v>
      </c>
      <c r="Q393" s="115" t="s">
        <v>54</v>
      </c>
      <c r="R393" s="115"/>
      <c r="S393" s="115"/>
    </row>
    <row r="394" spans="1:19" x14ac:dyDescent="0.35">
      <c r="A394" s="113" t="s">
        <v>60</v>
      </c>
      <c r="B394" s="77">
        <v>2</v>
      </c>
      <c r="C394" s="54" t="s">
        <v>122</v>
      </c>
      <c r="D394" s="57" t="s">
        <v>1922</v>
      </c>
      <c r="E394" s="50" t="s">
        <v>8438</v>
      </c>
      <c r="F394" s="54" t="s">
        <v>2146</v>
      </c>
      <c r="G394" s="54" t="s">
        <v>330</v>
      </c>
      <c r="H394" s="54" t="s">
        <v>331</v>
      </c>
      <c r="I394" s="68" t="s">
        <v>2331</v>
      </c>
      <c r="J394" s="56" t="s">
        <v>7595</v>
      </c>
      <c r="K394" s="56"/>
      <c r="L394" s="99" t="s">
        <v>7575</v>
      </c>
      <c r="M394" s="167" t="s">
        <v>8704</v>
      </c>
      <c r="N394" s="99" t="s">
        <v>8706</v>
      </c>
      <c r="O394" s="99" t="s">
        <v>8709</v>
      </c>
      <c r="P394" s="113" t="s">
        <v>100</v>
      </c>
      <c r="Q394" s="113" t="s">
        <v>54</v>
      </c>
      <c r="R394" s="113"/>
      <c r="S394" s="113"/>
    </row>
    <row r="395" spans="1:19" x14ac:dyDescent="0.35">
      <c r="A395" s="113" t="s">
        <v>60</v>
      </c>
      <c r="B395" s="77">
        <v>3</v>
      </c>
      <c r="C395" s="84" t="s">
        <v>167</v>
      </c>
      <c r="D395" s="56" t="s">
        <v>6424</v>
      </c>
      <c r="E395" s="50" t="s">
        <v>8412</v>
      </c>
      <c r="F395" s="68" t="s">
        <v>8014</v>
      </c>
      <c r="G395" s="54" t="s">
        <v>401</v>
      </c>
      <c r="H395" s="54" t="s">
        <v>402</v>
      </c>
      <c r="I395" s="68" t="s">
        <v>2360</v>
      </c>
      <c r="J395" s="56" t="s">
        <v>7595</v>
      </c>
      <c r="K395" s="56"/>
      <c r="L395" s="54" t="s">
        <v>91</v>
      </c>
      <c r="M395" s="162" t="s">
        <v>8704</v>
      </c>
      <c r="N395" s="56" t="s">
        <v>8705</v>
      </c>
      <c r="O395" s="56" t="s">
        <v>8709</v>
      </c>
      <c r="P395" s="113" t="s">
        <v>91</v>
      </c>
      <c r="Q395" s="113" t="s">
        <v>54</v>
      </c>
      <c r="R395" s="113"/>
      <c r="S395" s="113"/>
    </row>
    <row r="396" spans="1:19" x14ac:dyDescent="0.35">
      <c r="A396" s="113" t="s">
        <v>60</v>
      </c>
      <c r="B396" s="77">
        <v>4</v>
      </c>
      <c r="C396" s="54" t="s">
        <v>166</v>
      </c>
      <c r="D396" s="56" t="s">
        <v>3313</v>
      </c>
      <c r="E396" s="50" t="s">
        <v>8413</v>
      </c>
      <c r="F396" s="68" t="s">
        <v>8015</v>
      </c>
      <c r="G396" s="54" t="s">
        <v>399</v>
      </c>
      <c r="H396" s="54" t="s">
        <v>400</v>
      </c>
      <c r="I396" s="68" t="s">
        <v>2359</v>
      </c>
      <c r="J396" s="56" t="s">
        <v>7595</v>
      </c>
      <c r="K396" s="56"/>
      <c r="L396" s="54" t="s">
        <v>153</v>
      </c>
      <c r="M396" s="162">
        <v>2</v>
      </c>
      <c r="N396" s="56" t="s">
        <v>8705</v>
      </c>
      <c r="O396" s="56" t="s">
        <v>8710</v>
      </c>
      <c r="P396" s="113" t="s">
        <v>153</v>
      </c>
      <c r="Q396" s="113" t="s">
        <v>54</v>
      </c>
      <c r="R396" s="113"/>
      <c r="S396" s="113"/>
    </row>
    <row r="397" spans="1:19" x14ac:dyDescent="0.35">
      <c r="A397" s="113" t="s">
        <v>60</v>
      </c>
      <c r="B397" s="77">
        <v>5</v>
      </c>
      <c r="C397" s="56" t="s">
        <v>2688</v>
      </c>
      <c r="D397" s="56" t="s">
        <v>3315</v>
      </c>
      <c r="E397" s="56" t="s">
        <v>8414</v>
      </c>
      <c r="F397" s="69" t="s">
        <v>8016</v>
      </c>
      <c r="G397" s="56" t="s">
        <v>3114</v>
      </c>
      <c r="H397" s="50" t="s">
        <v>2892</v>
      </c>
      <c r="I397" s="56"/>
      <c r="J397" s="56" t="s">
        <v>7595</v>
      </c>
      <c r="K397" s="56"/>
      <c r="L397" s="50" t="s">
        <v>153</v>
      </c>
      <c r="M397" s="160">
        <v>2</v>
      </c>
      <c r="N397" s="50" t="s">
        <v>8705</v>
      </c>
      <c r="O397" s="50" t="s">
        <v>8710</v>
      </c>
      <c r="P397" s="113" t="s">
        <v>153</v>
      </c>
      <c r="Q397" s="113" t="s">
        <v>54</v>
      </c>
      <c r="R397" s="113"/>
      <c r="S397" s="113"/>
    </row>
    <row r="398" spans="1:19" x14ac:dyDescent="0.35">
      <c r="A398" s="113" t="s">
        <v>60</v>
      </c>
      <c r="B398" s="77">
        <v>6</v>
      </c>
      <c r="C398" s="56" t="s">
        <v>2690</v>
      </c>
      <c r="D398" s="56" t="s">
        <v>3314</v>
      </c>
      <c r="E398" s="56" t="s">
        <v>8415</v>
      </c>
      <c r="F398" s="69" t="s">
        <v>8017</v>
      </c>
      <c r="G398" s="56" t="s">
        <v>3116</v>
      </c>
      <c r="H398" s="50" t="s">
        <v>2894</v>
      </c>
      <c r="I398" s="56"/>
      <c r="J398" s="56" t="s">
        <v>7595</v>
      </c>
      <c r="K398" s="56"/>
      <c r="L398" s="50" t="s">
        <v>153</v>
      </c>
      <c r="M398" s="160">
        <v>0</v>
      </c>
      <c r="N398" s="50" t="s">
        <v>8705</v>
      </c>
      <c r="O398" s="50" t="s">
        <v>8710</v>
      </c>
      <c r="P398" s="113" t="s">
        <v>153</v>
      </c>
      <c r="Q398" s="113" t="s">
        <v>54</v>
      </c>
      <c r="R398" s="113"/>
      <c r="S398" s="113"/>
    </row>
    <row r="399" spans="1:19" x14ac:dyDescent="0.35">
      <c r="A399" s="113" t="s">
        <v>60</v>
      </c>
      <c r="B399" s="77">
        <v>7</v>
      </c>
      <c r="C399" s="57" t="s">
        <v>2689</v>
      </c>
      <c r="D399" s="50" t="s">
        <v>3316</v>
      </c>
      <c r="E399" s="56" t="s">
        <v>8417</v>
      </c>
      <c r="F399" s="69" t="s">
        <v>8018</v>
      </c>
      <c r="G399" s="56" t="s">
        <v>3115</v>
      </c>
      <c r="H399" s="50" t="s">
        <v>2893</v>
      </c>
      <c r="I399" s="56"/>
      <c r="J399" s="56" t="s">
        <v>7595</v>
      </c>
      <c r="K399" s="56"/>
      <c r="L399" s="50" t="s">
        <v>91</v>
      </c>
      <c r="M399" s="160">
        <v>0</v>
      </c>
      <c r="N399" s="50" t="s">
        <v>8705</v>
      </c>
      <c r="O399" s="50" t="s">
        <v>8710</v>
      </c>
      <c r="P399" s="113" t="s">
        <v>91</v>
      </c>
      <c r="Q399" s="113" t="s">
        <v>54</v>
      </c>
      <c r="R399" s="113"/>
      <c r="S399" s="113"/>
    </row>
    <row r="400" spans="1:19" x14ac:dyDescent="0.35">
      <c r="A400" s="113" t="s">
        <v>60</v>
      </c>
      <c r="B400" s="77">
        <v>8</v>
      </c>
      <c r="C400" s="54" t="s">
        <v>168</v>
      </c>
      <c r="D400" s="56" t="s">
        <v>3318</v>
      </c>
      <c r="E400" s="50" t="s">
        <v>8416</v>
      </c>
      <c r="F400" s="68" t="s">
        <v>8019</v>
      </c>
      <c r="G400" s="54" t="s">
        <v>403</v>
      </c>
      <c r="H400" s="54" t="s">
        <v>404</v>
      </c>
      <c r="I400" s="68" t="s">
        <v>2361</v>
      </c>
      <c r="J400" s="56" t="s">
        <v>7595</v>
      </c>
      <c r="K400" s="56"/>
      <c r="L400" s="54" t="s">
        <v>7574</v>
      </c>
      <c r="M400" s="162">
        <v>2</v>
      </c>
      <c r="N400" s="56" t="s">
        <v>8705</v>
      </c>
      <c r="O400" s="56" t="s">
        <v>8710</v>
      </c>
      <c r="P400" s="113" t="s">
        <v>163</v>
      </c>
      <c r="Q400" s="113" t="s">
        <v>54</v>
      </c>
      <c r="R400" s="113"/>
      <c r="S400" s="113"/>
    </row>
    <row r="401" spans="1:19" x14ac:dyDescent="0.35">
      <c r="A401" s="113" t="s">
        <v>60</v>
      </c>
      <c r="B401" s="77">
        <v>9</v>
      </c>
      <c r="C401" s="56" t="s">
        <v>2691</v>
      </c>
      <c r="D401" s="50" t="s">
        <v>3317</v>
      </c>
      <c r="E401" s="50" t="s">
        <v>8418</v>
      </c>
      <c r="F401" s="69" t="s">
        <v>8020</v>
      </c>
      <c r="G401" s="56" t="s">
        <v>3117</v>
      </c>
      <c r="H401" s="50" t="s">
        <v>2895</v>
      </c>
      <c r="I401" s="56"/>
      <c r="J401" s="56" t="s">
        <v>7595</v>
      </c>
      <c r="K401" s="56"/>
      <c r="L401" s="54" t="s">
        <v>7574</v>
      </c>
      <c r="M401" s="162">
        <v>1</v>
      </c>
      <c r="N401" s="56" t="s">
        <v>8705</v>
      </c>
      <c r="O401" s="56" t="s">
        <v>8710</v>
      </c>
      <c r="P401" s="113" t="s">
        <v>163</v>
      </c>
      <c r="Q401" s="113" t="s">
        <v>54</v>
      </c>
      <c r="R401" s="113"/>
      <c r="S401" s="113"/>
    </row>
    <row r="402" spans="1:19" x14ac:dyDescent="0.3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2">
        <v>0</v>
      </c>
      <c r="N402" s="56" t="s">
        <v>8705</v>
      </c>
      <c r="O402" s="56" t="s">
        <v>8710</v>
      </c>
      <c r="P402" s="113" t="s">
        <v>92</v>
      </c>
      <c r="Q402" s="113" t="s">
        <v>54</v>
      </c>
      <c r="R402" s="113"/>
      <c r="S402" s="113"/>
    </row>
    <row r="403" spans="1:19" x14ac:dyDescent="0.3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2">
        <v>0</v>
      </c>
      <c r="N403" s="56" t="s">
        <v>8705</v>
      </c>
      <c r="O403" s="56" t="s">
        <v>8710</v>
      </c>
      <c r="P403" s="113" t="s">
        <v>92</v>
      </c>
      <c r="Q403" s="113" t="s">
        <v>54</v>
      </c>
      <c r="R403" s="113"/>
      <c r="S403" s="113"/>
    </row>
    <row r="404" spans="1:19" x14ac:dyDescent="0.35">
      <c r="A404" s="113" t="s">
        <v>60</v>
      </c>
      <c r="B404" s="77">
        <v>12</v>
      </c>
      <c r="C404" s="56" t="s">
        <v>2693</v>
      </c>
      <c r="D404" s="50" t="s">
        <v>3321</v>
      </c>
      <c r="E404" s="56" t="s">
        <v>8419</v>
      </c>
      <c r="F404" s="69" t="s">
        <v>8022</v>
      </c>
      <c r="G404" s="56" t="s">
        <v>3119</v>
      </c>
      <c r="H404" s="50" t="s">
        <v>2897</v>
      </c>
      <c r="I404" s="56"/>
      <c r="J404" s="56" t="s">
        <v>7595</v>
      </c>
      <c r="K404" s="56"/>
      <c r="L404" s="50" t="s">
        <v>7574</v>
      </c>
      <c r="M404" s="160">
        <v>0</v>
      </c>
      <c r="N404" s="50" t="s">
        <v>8705</v>
      </c>
      <c r="O404" s="50" t="s">
        <v>8710</v>
      </c>
      <c r="P404" s="113" t="s">
        <v>156</v>
      </c>
      <c r="Q404" s="113" t="s">
        <v>54</v>
      </c>
      <c r="R404" s="113"/>
      <c r="S404" s="113"/>
    </row>
    <row r="405" spans="1:19" x14ac:dyDescent="0.3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0">
        <v>0</v>
      </c>
      <c r="N405" s="50" t="s">
        <v>8705</v>
      </c>
      <c r="O405" s="50" t="s">
        <v>8710</v>
      </c>
      <c r="P405" s="113" t="s">
        <v>156</v>
      </c>
      <c r="Q405" s="113" t="s">
        <v>54</v>
      </c>
      <c r="R405" s="113"/>
      <c r="S405" s="113"/>
    </row>
    <row r="406" spans="1:19" x14ac:dyDescent="0.3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0">
        <v>0</v>
      </c>
      <c r="N406" s="50" t="s">
        <v>8705</v>
      </c>
      <c r="O406" s="50" t="s">
        <v>8710</v>
      </c>
      <c r="P406" s="113" t="s">
        <v>164</v>
      </c>
      <c r="Q406" s="113" t="s">
        <v>54</v>
      </c>
      <c r="R406" s="113"/>
      <c r="S406" s="113"/>
    </row>
    <row r="407" spans="1:19" x14ac:dyDescent="0.35">
      <c r="A407" s="113" t="s">
        <v>60</v>
      </c>
      <c r="B407" s="77">
        <v>15</v>
      </c>
      <c r="C407" s="56" t="s">
        <v>2694</v>
      </c>
      <c r="D407" s="50" t="s">
        <v>3322</v>
      </c>
      <c r="E407" s="56" t="s">
        <v>8423</v>
      </c>
      <c r="F407" s="69" t="s">
        <v>8422</v>
      </c>
      <c r="G407" s="56" t="s">
        <v>3120</v>
      </c>
      <c r="H407" s="50" t="s">
        <v>2898</v>
      </c>
      <c r="I407" s="56"/>
      <c r="J407" s="56" t="s">
        <v>7595</v>
      </c>
      <c r="K407" s="56"/>
      <c r="L407" s="54" t="s">
        <v>7574</v>
      </c>
      <c r="M407" s="162">
        <v>0</v>
      </c>
      <c r="N407" s="56" t="s">
        <v>8705</v>
      </c>
      <c r="O407" s="56" t="s">
        <v>8710</v>
      </c>
      <c r="P407" s="113" t="s">
        <v>100</v>
      </c>
      <c r="Q407" s="113" t="s">
        <v>54</v>
      </c>
      <c r="R407" s="113"/>
      <c r="S407" s="113"/>
    </row>
    <row r="408" spans="1:19" x14ac:dyDescent="0.3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0">
        <v>0</v>
      </c>
      <c r="N408" s="50" t="s">
        <v>8705</v>
      </c>
      <c r="O408" s="50" t="s">
        <v>8710</v>
      </c>
      <c r="P408" s="113" t="s">
        <v>165</v>
      </c>
      <c r="Q408" s="113" t="s">
        <v>54</v>
      </c>
      <c r="R408" s="113"/>
      <c r="S408" s="113"/>
    </row>
    <row r="409" spans="1:19" x14ac:dyDescent="0.35">
      <c r="A409" s="113" t="s">
        <v>60</v>
      </c>
      <c r="B409" s="77">
        <v>17</v>
      </c>
      <c r="C409" s="56" t="s">
        <v>2695</v>
      </c>
      <c r="D409" s="50" t="s">
        <v>3323</v>
      </c>
      <c r="E409" s="56" t="s">
        <v>8426</v>
      </c>
      <c r="F409" s="69" t="s">
        <v>8024</v>
      </c>
      <c r="G409" s="56" t="s">
        <v>3121</v>
      </c>
      <c r="H409" s="50" t="s">
        <v>2899</v>
      </c>
      <c r="I409" s="56"/>
      <c r="J409" s="56" t="s">
        <v>7595</v>
      </c>
      <c r="K409" s="56"/>
      <c r="L409" s="50" t="s">
        <v>7574</v>
      </c>
      <c r="M409" s="160">
        <v>0</v>
      </c>
      <c r="N409" s="50" t="s">
        <v>8705</v>
      </c>
      <c r="O409" s="50" t="s">
        <v>8710</v>
      </c>
      <c r="P409" s="113" t="s">
        <v>262</v>
      </c>
      <c r="Q409" s="113" t="s">
        <v>54</v>
      </c>
      <c r="R409" s="113"/>
      <c r="S409" s="113"/>
    </row>
    <row r="410" spans="1:19" x14ac:dyDescent="0.35">
      <c r="A410" s="113" t="s">
        <v>60</v>
      </c>
      <c r="B410" s="77">
        <v>18</v>
      </c>
      <c r="C410" s="56" t="s">
        <v>2692</v>
      </c>
      <c r="D410" s="62" t="s">
        <v>3332</v>
      </c>
      <c r="E410" s="56" t="s">
        <v>8427</v>
      </c>
      <c r="F410" s="69" t="s">
        <v>8025</v>
      </c>
      <c r="G410" s="56" t="s">
        <v>3118</v>
      </c>
      <c r="H410" s="50" t="s">
        <v>2896</v>
      </c>
      <c r="I410" s="56"/>
      <c r="J410" s="57" t="s">
        <v>7595</v>
      </c>
      <c r="K410" s="57"/>
      <c r="L410" s="50" t="s">
        <v>91</v>
      </c>
      <c r="M410" s="160">
        <v>0</v>
      </c>
      <c r="N410" s="50" t="s">
        <v>8705</v>
      </c>
      <c r="O410" s="50" t="s">
        <v>8710</v>
      </c>
      <c r="P410" s="113" t="s">
        <v>92</v>
      </c>
      <c r="Q410" s="113" t="s">
        <v>54</v>
      </c>
      <c r="R410" s="113"/>
      <c r="S410" s="113"/>
    </row>
    <row r="411" spans="1:19" x14ac:dyDescent="0.35">
      <c r="A411" s="113" t="s">
        <v>60</v>
      </c>
      <c r="B411" s="77">
        <v>19</v>
      </c>
      <c r="C411" s="56" t="s">
        <v>2697</v>
      </c>
      <c r="D411" s="50" t="s">
        <v>3327</v>
      </c>
      <c r="E411" s="56" t="s">
        <v>8428</v>
      </c>
      <c r="F411" s="69" t="s">
        <v>8026</v>
      </c>
      <c r="G411" s="56" t="s">
        <v>3123</v>
      </c>
      <c r="H411" s="50" t="s">
        <v>2901</v>
      </c>
      <c r="I411" s="56"/>
      <c r="J411" s="56" t="s">
        <v>7595</v>
      </c>
      <c r="K411" s="56"/>
      <c r="L411" s="54" t="s">
        <v>7574</v>
      </c>
      <c r="M411" s="162">
        <v>0</v>
      </c>
      <c r="N411" s="56" t="s">
        <v>8705</v>
      </c>
      <c r="O411" s="56" t="s">
        <v>8710</v>
      </c>
      <c r="P411" s="113" t="s">
        <v>7578</v>
      </c>
      <c r="Q411" s="113" t="s">
        <v>54</v>
      </c>
      <c r="R411" s="113"/>
      <c r="S411" s="113"/>
    </row>
    <row r="412" spans="1:19" x14ac:dyDescent="0.35">
      <c r="A412" s="113" t="s">
        <v>60</v>
      </c>
      <c r="B412" s="79">
        <v>20</v>
      </c>
      <c r="C412" s="56" t="s">
        <v>2696</v>
      </c>
      <c r="D412" s="50" t="s">
        <v>3324</v>
      </c>
      <c r="E412" s="56" t="s">
        <v>8429</v>
      </c>
      <c r="F412" s="69" t="s">
        <v>8027</v>
      </c>
      <c r="G412" s="56" t="s">
        <v>3122</v>
      </c>
      <c r="H412" s="50" t="s">
        <v>2900</v>
      </c>
      <c r="I412" s="56"/>
      <c r="J412" s="56" t="s">
        <v>7595</v>
      </c>
      <c r="K412" s="56"/>
      <c r="L412" s="54" t="s">
        <v>7574</v>
      </c>
      <c r="M412" s="162">
        <v>0</v>
      </c>
      <c r="N412" s="56" t="s">
        <v>8705</v>
      </c>
      <c r="O412" s="56" t="s">
        <v>8710</v>
      </c>
      <c r="P412" s="113" t="s">
        <v>7578</v>
      </c>
      <c r="Q412" s="113" t="s">
        <v>54</v>
      </c>
      <c r="R412" s="113"/>
      <c r="S412" s="113"/>
    </row>
    <row r="413" spans="1:19" x14ac:dyDescent="0.35">
      <c r="A413" s="113" t="s">
        <v>60</v>
      </c>
      <c r="B413" s="77">
        <v>21</v>
      </c>
      <c r="C413" s="56" t="s">
        <v>2698</v>
      </c>
      <c r="D413" s="50" t="s">
        <v>7655</v>
      </c>
      <c r="E413" s="56" t="s">
        <v>8433</v>
      </c>
      <c r="F413" s="69" t="s">
        <v>8432</v>
      </c>
      <c r="G413" s="56" t="s">
        <v>3124</v>
      </c>
      <c r="H413" s="50" t="s">
        <v>2902</v>
      </c>
      <c r="I413" s="56"/>
      <c r="J413" s="56" t="s">
        <v>7595</v>
      </c>
      <c r="K413" s="56"/>
      <c r="L413" s="50" t="s">
        <v>7574</v>
      </c>
      <c r="M413" s="160">
        <v>0</v>
      </c>
      <c r="N413" s="50" t="s">
        <v>8705</v>
      </c>
      <c r="O413" s="50" t="s">
        <v>8710</v>
      </c>
      <c r="P413" s="113" t="s">
        <v>235</v>
      </c>
      <c r="Q413" s="113" t="s">
        <v>54</v>
      </c>
      <c r="R413" s="113"/>
      <c r="S413" s="113"/>
    </row>
    <row r="414" spans="1:19" x14ac:dyDescent="0.35">
      <c r="A414" s="113" t="s">
        <v>60</v>
      </c>
      <c r="B414" s="77">
        <v>22</v>
      </c>
      <c r="C414" s="56" t="s">
        <v>2699</v>
      </c>
      <c r="D414" s="50" t="s">
        <v>3325</v>
      </c>
      <c r="E414" s="56" t="s">
        <v>8431</v>
      </c>
      <c r="F414" s="69" t="s">
        <v>8430</v>
      </c>
      <c r="G414" s="56" t="s">
        <v>3125</v>
      </c>
      <c r="H414" s="50" t="s">
        <v>2903</v>
      </c>
      <c r="I414" s="56"/>
      <c r="J414" s="56" t="s">
        <v>7595</v>
      </c>
      <c r="K414" s="56"/>
      <c r="L414" s="50" t="s">
        <v>7574</v>
      </c>
      <c r="M414" s="160">
        <v>0</v>
      </c>
      <c r="N414" s="50" t="s">
        <v>8705</v>
      </c>
      <c r="O414" s="50" t="s">
        <v>8710</v>
      </c>
      <c r="P414" s="113" t="s">
        <v>156</v>
      </c>
      <c r="Q414" s="113" t="s">
        <v>54</v>
      </c>
      <c r="R414" s="113"/>
      <c r="S414" s="113"/>
    </row>
    <row r="415" spans="1:19" x14ac:dyDescent="0.35">
      <c r="A415" s="113" t="s">
        <v>60</v>
      </c>
      <c r="B415" s="77">
        <v>23</v>
      </c>
      <c r="C415" s="56" t="s">
        <v>2700</v>
      </c>
      <c r="D415" s="50" t="s">
        <v>3328</v>
      </c>
      <c r="E415" s="56" t="s">
        <v>8435</v>
      </c>
      <c r="F415" s="69" t="s">
        <v>8434</v>
      </c>
      <c r="G415" s="56" t="s">
        <v>3126</v>
      </c>
      <c r="H415" s="50" t="s">
        <v>2904</v>
      </c>
      <c r="I415" s="56"/>
      <c r="J415" s="56" t="s">
        <v>7595</v>
      </c>
      <c r="K415" s="56"/>
      <c r="L415" s="54" t="s">
        <v>7574</v>
      </c>
      <c r="M415" s="162">
        <v>0</v>
      </c>
      <c r="N415" s="56" t="s">
        <v>8705</v>
      </c>
      <c r="O415" s="56" t="s">
        <v>8710</v>
      </c>
      <c r="P415" s="113" t="s">
        <v>163</v>
      </c>
      <c r="Q415" s="113" t="s">
        <v>54</v>
      </c>
      <c r="R415" s="113"/>
      <c r="S415" s="113"/>
    </row>
    <row r="416" spans="1:19" x14ac:dyDescent="0.35">
      <c r="A416" s="113" t="s">
        <v>60</v>
      </c>
      <c r="B416" s="77">
        <v>24</v>
      </c>
      <c r="C416" s="56" t="s">
        <v>2701</v>
      </c>
      <c r="D416" s="50" t="s">
        <v>3329</v>
      </c>
      <c r="E416" s="56" t="s">
        <v>8424</v>
      </c>
      <c r="F416" s="69" t="s">
        <v>8028</v>
      </c>
      <c r="G416" s="56" t="s">
        <v>3127</v>
      </c>
      <c r="H416" s="50" t="s">
        <v>2905</v>
      </c>
      <c r="I416" s="56"/>
      <c r="J416" s="56" t="s">
        <v>7595</v>
      </c>
      <c r="K416" s="56"/>
      <c r="L416" s="50" t="s">
        <v>7574</v>
      </c>
      <c r="M416" s="160">
        <v>0</v>
      </c>
      <c r="N416" s="50" t="s">
        <v>8705</v>
      </c>
      <c r="O416" s="50" t="s">
        <v>8710</v>
      </c>
      <c r="P416" s="113" t="s">
        <v>195</v>
      </c>
      <c r="Q416" s="113" t="s">
        <v>54</v>
      </c>
      <c r="R416" s="113"/>
      <c r="S416" s="113"/>
    </row>
    <row r="417" spans="1:19" x14ac:dyDescent="0.35">
      <c r="A417" s="113" t="s">
        <v>60</v>
      </c>
      <c r="B417" s="77">
        <v>25</v>
      </c>
      <c r="C417" s="56" t="s">
        <v>2704</v>
      </c>
      <c r="D417" s="50" t="s">
        <v>3330</v>
      </c>
      <c r="E417" s="56" t="s">
        <v>8440</v>
      </c>
      <c r="F417" s="69" t="s">
        <v>8439</v>
      </c>
      <c r="G417" s="56" t="s">
        <v>3130</v>
      </c>
      <c r="H417" s="50" t="s">
        <v>2908</v>
      </c>
      <c r="I417" s="56"/>
      <c r="J417" s="56" t="s">
        <v>7595</v>
      </c>
      <c r="K417" s="56"/>
      <c r="L417" s="50" t="s">
        <v>7575</v>
      </c>
      <c r="M417" s="160">
        <v>0</v>
      </c>
      <c r="N417" s="50" t="s">
        <v>8705</v>
      </c>
      <c r="O417" s="50" t="s">
        <v>8710</v>
      </c>
      <c r="P417" s="113" t="s">
        <v>100</v>
      </c>
      <c r="Q417" s="113" t="s">
        <v>54</v>
      </c>
      <c r="R417" s="113"/>
      <c r="S417" s="113" t="s">
        <v>7580</v>
      </c>
    </row>
    <row r="418" spans="1:19" x14ac:dyDescent="0.35">
      <c r="A418" s="113" t="s">
        <v>60</v>
      </c>
      <c r="B418" s="77">
        <v>26</v>
      </c>
      <c r="C418" s="56" t="s">
        <v>2702</v>
      </c>
      <c r="D418" s="50" t="s">
        <v>3331</v>
      </c>
      <c r="E418" s="56" t="s">
        <v>8436</v>
      </c>
      <c r="F418" s="69" t="s">
        <v>8029</v>
      </c>
      <c r="G418" s="56" t="s">
        <v>3128</v>
      </c>
      <c r="H418" s="50" t="s">
        <v>2906</v>
      </c>
      <c r="I418" s="56"/>
      <c r="J418" s="56" t="s">
        <v>7595</v>
      </c>
      <c r="K418" s="56"/>
      <c r="L418" s="50" t="s">
        <v>91</v>
      </c>
      <c r="M418" s="160">
        <v>0</v>
      </c>
      <c r="N418" s="50" t="s">
        <v>8705</v>
      </c>
      <c r="O418" s="50" t="s">
        <v>8710</v>
      </c>
      <c r="P418" s="113" t="s">
        <v>91</v>
      </c>
      <c r="Q418" s="113" t="s">
        <v>54</v>
      </c>
      <c r="R418" s="113"/>
      <c r="S418" s="113"/>
    </row>
    <row r="419" spans="1:19" x14ac:dyDescent="0.35">
      <c r="A419" s="113" t="s">
        <v>60</v>
      </c>
      <c r="B419" s="77">
        <v>27</v>
      </c>
      <c r="C419" s="56" t="s">
        <v>2703</v>
      </c>
      <c r="D419" s="50" t="s">
        <v>1895</v>
      </c>
      <c r="E419" s="50" t="s">
        <v>8437</v>
      </c>
      <c r="F419" s="68" t="s">
        <v>2172</v>
      </c>
      <c r="G419" s="56" t="s">
        <v>3129</v>
      </c>
      <c r="H419" s="50" t="s">
        <v>2907</v>
      </c>
      <c r="I419" s="56"/>
      <c r="J419" s="56" t="s">
        <v>7595</v>
      </c>
      <c r="K419" s="56"/>
      <c r="L419" s="50" t="s">
        <v>91</v>
      </c>
      <c r="M419" s="160">
        <v>0</v>
      </c>
      <c r="N419" s="50" t="s">
        <v>8705</v>
      </c>
      <c r="O419" s="50" t="s">
        <v>8710</v>
      </c>
      <c r="P419" s="113" t="s">
        <v>91</v>
      </c>
      <c r="Q419" s="113" t="s">
        <v>54</v>
      </c>
      <c r="R419" s="113"/>
      <c r="S419" s="113"/>
    </row>
    <row r="420" spans="1:19" x14ac:dyDescent="0.35">
      <c r="A420" s="113" t="s">
        <v>2043</v>
      </c>
      <c r="B420" s="76">
        <v>-99</v>
      </c>
      <c r="C420" s="54" t="s">
        <v>6406</v>
      </c>
      <c r="D420" s="54" t="s">
        <v>1998</v>
      </c>
      <c r="E420" s="70"/>
      <c r="F420" s="54" t="s">
        <v>2138</v>
      </c>
      <c r="G420" s="54" t="s">
        <v>2292</v>
      </c>
      <c r="H420" s="54" t="s">
        <v>2289</v>
      </c>
      <c r="I420" s="54" t="s">
        <v>2314</v>
      </c>
      <c r="J420" s="56" t="s">
        <v>7595</v>
      </c>
      <c r="K420" s="56"/>
      <c r="L420" s="17" t="s">
        <v>91</v>
      </c>
      <c r="M420" s="170" t="s">
        <v>8704</v>
      </c>
      <c r="N420" s="171" t="s">
        <v>8705</v>
      </c>
      <c r="O420" s="171"/>
      <c r="P420" s="113" t="s">
        <v>91</v>
      </c>
      <c r="Q420" s="113" t="s">
        <v>45</v>
      </c>
      <c r="R420" s="113"/>
      <c r="S420" s="113"/>
    </row>
    <row r="421" spans="1:19" x14ac:dyDescent="0.35">
      <c r="A421" s="121" t="s">
        <v>2043</v>
      </c>
      <c r="B421" s="76">
        <v>-99</v>
      </c>
      <c r="C421" s="54" t="s">
        <v>1992</v>
      </c>
      <c r="D421" s="55" t="s">
        <v>6618</v>
      </c>
      <c r="E421" s="70"/>
      <c r="F421" s="55" t="s">
        <v>3225</v>
      </c>
      <c r="G421" s="54" t="s">
        <v>2298</v>
      </c>
      <c r="H421" s="54" t="s">
        <v>2299</v>
      </c>
      <c r="I421" s="54" t="s">
        <v>2310</v>
      </c>
      <c r="J421" s="56" t="s">
        <v>7595</v>
      </c>
      <c r="K421" s="56"/>
      <c r="L421" s="50" t="s">
        <v>7574</v>
      </c>
      <c r="M421" s="160">
        <v>0</v>
      </c>
      <c r="N421" s="50" t="s">
        <v>8705</v>
      </c>
      <c r="O421" s="50"/>
      <c r="P421" s="113" t="s">
        <v>164</v>
      </c>
      <c r="Q421" s="113" t="s">
        <v>45</v>
      </c>
      <c r="R421" s="113" t="s">
        <v>6678</v>
      </c>
      <c r="S421" s="113"/>
    </row>
    <row r="422" spans="1:19" x14ac:dyDescent="0.35">
      <c r="A422" s="121" t="s">
        <v>2043</v>
      </c>
      <c r="B422" s="78">
        <v>1</v>
      </c>
      <c r="C422" s="55" t="s">
        <v>93</v>
      </c>
      <c r="D422" s="55" t="s">
        <v>1923</v>
      </c>
      <c r="E422" s="62" t="s">
        <v>2130</v>
      </c>
      <c r="F422" s="55" t="s">
        <v>7896</v>
      </c>
      <c r="G422" s="55" t="s">
        <v>6843</v>
      </c>
      <c r="H422" s="55" t="s">
        <v>292</v>
      </c>
      <c r="I422" s="55" t="s">
        <v>2311</v>
      </c>
      <c r="J422" s="57" t="s">
        <v>7595</v>
      </c>
      <c r="K422" s="57"/>
      <c r="L422" s="121" t="s">
        <v>7575</v>
      </c>
      <c r="M422" s="144" t="s">
        <v>8704</v>
      </c>
      <c r="N422" s="121" t="s">
        <v>8706</v>
      </c>
      <c r="O422" s="121" t="s">
        <v>8709</v>
      </c>
      <c r="P422" s="121" t="s">
        <v>100</v>
      </c>
      <c r="Q422" s="121" t="s">
        <v>45</v>
      </c>
      <c r="R422" s="121"/>
      <c r="S422" s="121"/>
    </row>
    <row r="423" spans="1:19" x14ac:dyDescent="0.3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0">
        <v>0</v>
      </c>
      <c r="N423" s="50" t="s">
        <v>8705</v>
      </c>
      <c r="O423" s="50" t="s">
        <v>8710</v>
      </c>
      <c r="P423" s="113" t="s">
        <v>139</v>
      </c>
      <c r="Q423" s="113" t="s">
        <v>45</v>
      </c>
      <c r="R423" s="113"/>
      <c r="S423" s="113"/>
    </row>
    <row r="424" spans="1:19" x14ac:dyDescent="0.35">
      <c r="A424" s="113" t="s">
        <v>2043</v>
      </c>
      <c r="B424" s="114">
        <v>4</v>
      </c>
      <c r="C424" s="113" t="s">
        <v>3817</v>
      </c>
      <c r="D424" s="50" t="s">
        <v>6610</v>
      </c>
      <c r="E424" s="113" t="s">
        <v>8031</v>
      </c>
      <c r="F424" s="111" t="s">
        <v>8031</v>
      </c>
      <c r="G424" s="113" t="s">
        <v>3919</v>
      </c>
      <c r="H424" s="113" t="s">
        <v>3920</v>
      </c>
      <c r="I424" s="113"/>
      <c r="J424" s="56" t="s">
        <v>7595</v>
      </c>
      <c r="K424" s="56"/>
      <c r="L424" s="50" t="s">
        <v>7574</v>
      </c>
      <c r="M424" s="160">
        <v>0</v>
      </c>
      <c r="N424" s="50" t="s">
        <v>8705</v>
      </c>
      <c r="O424" s="50" t="s">
        <v>8710</v>
      </c>
      <c r="P424" s="113" t="s">
        <v>139</v>
      </c>
      <c r="Q424" s="113" t="s">
        <v>45</v>
      </c>
      <c r="R424" s="113"/>
      <c r="S424" s="113"/>
    </row>
    <row r="425" spans="1:19" x14ac:dyDescent="0.3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0">
        <v>0</v>
      </c>
      <c r="N425" s="50" t="s">
        <v>8705</v>
      </c>
      <c r="O425" s="50" t="s">
        <v>8710</v>
      </c>
      <c r="P425" s="113" t="s">
        <v>2291</v>
      </c>
      <c r="Q425" s="113" t="s">
        <v>45</v>
      </c>
      <c r="R425" s="113"/>
      <c r="S425" s="113"/>
    </row>
    <row r="426" spans="1:19" x14ac:dyDescent="0.3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0">
        <v>0</v>
      </c>
      <c r="N426" s="50" t="s">
        <v>8705</v>
      </c>
      <c r="O426" s="50" t="s">
        <v>8710</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0">
        <v>0</v>
      </c>
      <c r="N427" s="50" t="s">
        <v>8705</v>
      </c>
      <c r="O427" s="50" t="s">
        <v>8710</v>
      </c>
      <c r="P427" s="113" t="s">
        <v>156</v>
      </c>
      <c r="Q427" s="113" t="s">
        <v>45</v>
      </c>
      <c r="R427" s="113"/>
      <c r="S427" s="113"/>
    </row>
    <row r="428" spans="1:19" x14ac:dyDescent="0.35">
      <c r="A428" s="113" t="s">
        <v>2043</v>
      </c>
      <c r="B428" s="114">
        <v>8</v>
      </c>
      <c r="C428" s="113" t="s">
        <v>3818</v>
      </c>
      <c r="D428" s="50" t="s">
        <v>6611</v>
      </c>
      <c r="E428" s="113" t="s">
        <v>8032</v>
      </c>
      <c r="F428" s="111" t="s">
        <v>8032</v>
      </c>
      <c r="G428" s="113" t="s">
        <v>3921</v>
      </c>
      <c r="H428" s="113" t="s">
        <v>3922</v>
      </c>
      <c r="I428" s="113"/>
      <c r="J428" s="56" t="s">
        <v>7595</v>
      </c>
      <c r="K428" s="56"/>
      <c r="L428" s="50" t="s">
        <v>7574</v>
      </c>
      <c r="M428" s="160">
        <v>0</v>
      </c>
      <c r="N428" s="50" t="s">
        <v>8705</v>
      </c>
      <c r="O428" s="50" t="s">
        <v>8710</v>
      </c>
      <c r="P428" s="113" t="s">
        <v>164</v>
      </c>
      <c r="Q428" s="113" t="s">
        <v>45</v>
      </c>
      <c r="R428" s="113"/>
      <c r="S428" s="113"/>
    </row>
    <row r="429" spans="1:19" x14ac:dyDescent="0.35">
      <c r="A429" s="113" t="s">
        <v>2043</v>
      </c>
      <c r="B429" s="114">
        <v>9</v>
      </c>
      <c r="C429" s="113" t="s">
        <v>3819</v>
      </c>
      <c r="D429" s="50" t="s">
        <v>6612</v>
      </c>
      <c r="E429" s="113" t="s">
        <v>8443</v>
      </c>
      <c r="F429" s="111" t="s">
        <v>8033</v>
      </c>
      <c r="G429" s="113" t="s">
        <v>3923</v>
      </c>
      <c r="H429" s="113" t="s">
        <v>3924</v>
      </c>
      <c r="I429" s="113"/>
      <c r="J429" s="56" t="s">
        <v>7595</v>
      </c>
      <c r="K429" s="56"/>
      <c r="L429" s="50" t="s">
        <v>7574</v>
      </c>
      <c r="M429" s="160">
        <v>0</v>
      </c>
      <c r="N429" s="50" t="s">
        <v>8705</v>
      </c>
      <c r="O429" s="50" t="s">
        <v>8710</v>
      </c>
      <c r="P429" s="113" t="s">
        <v>164</v>
      </c>
      <c r="Q429" s="113" t="s">
        <v>45</v>
      </c>
      <c r="R429" s="113"/>
      <c r="S429" s="113"/>
    </row>
    <row r="430" spans="1:19" x14ac:dyDescent="0.35">
      <c r="A430" s="113" t="s">
        <v>2043</v>
      </c>
      <c r="B430" s="114">
        <v>10</v>
      </c>
      <c r="C430" s="113" t="s">
        <v>2504</v>
      </c>
      <c r="D430" s="54" t="s">
        <v>2001</v>
      </c>
      <c r="E430" s="54" t="s">
        <v>8446</v>
      </c>
      <c r="F430" s="68" t="s">
        <v>8034</v>
      </c>
      <c r="G430" s="113" t="s">
        <v>2298</v>
      </c>
      <c r="H430" s="113" t="s">
        <v>2299</v>
      </c>
      <c r="I430" s="113"/>
      <c r="J430" s="56" t="s">
        <v>7595</v>
      </c>
      <c r="K430" s="56"/>
      <c r="L430" s="50" t="s">
        <v>7574</v>
      </c>
      <c r="M430" s="160">
        <v>0</v>
      </c>
      <c r="N430" s="50" t="s">
        <v>8705</v>
      </c>
      <c r="O430" s="50" t="s">
        <v>8710</v>
      </c>
      <c r="P430" s="113" t="s">
        <v>164</v>
      </c>
      <c r="Q430" s="113" t="s">
        <v>45</v>
      </c>
      <c r="R430" s="113"/>
      <c r="S430" s="113"/>
    </row>
    <row r="431" spans="1:19" x14ac:dyDescent="0.3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0">
        <v>0</v>
      </c>
      <c r="N431" s="50" t="s">
        <v>8705</v>
      </c>
      <c r="O431" s="50" t="s">
        <v>8710</v>
      </c>
      <c r="P431" s="113" t="s">
        <v>139</v>
      </c>
      <c r="Q431" s="113" t="s">
        <v>45</v>
      </c>
      <c r="R431" s="113"/>
      <c r="S431" s="113"/>
    </row>
    <row r="432" spans="1:19" x14ac:dyDescent="0.3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0">
        <v>0</v>
      </c>
      <c r="N432" s="50" t="s">
        <v>8705</v>
      </c>
      <c r="O432" s="50" t="s">
        <v>8710</v>
      </c>
      <c r="P432" s="113" t="s">
        <v>139</v>
      </c>
      <c r="Q432" s="113" t="s">
        <v>45</v>
      </c>
      <c r="R432" s="113"/>
      <c r="S432" s="113"/>
    </row>
    <row r="433" spans="1:19" x14ac:dyDescent="0.3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0">
        <v>0</v>
      </c>
      <c r="N433" s="50" t="s">
        <v>8705</v>
      </c>
      <c r="O433" s="50" t="s">
        <v>8710</v>
      </c>
      <c r="P433" s="113" t="s">
        <v>2291</v>
      </c>
      <c r="Q433" s="113" t="s">
        <v>45</v>
      </c>
      <c r="R433" s="113"/>
      <c r="S433" s="113"/>
    </row>
    <row r="434" spans="1:19" x14ac:dyDescent="0.3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0">
        <v>0</v>
      </c>
      <c r="N434" s="50" t="s">
        <v>8705</v>
      </c>
      <c r="O434" s="50" t="s">
        <v>8710</v>
      </c>
      <c r="P434" s="113" t="s">
        <v>100</v>
      </c>
      <c r="Q434" s="113" t="s">
        <v>45</v>
      </c>
      <c r="R434" s="113"/>
      <c r="S434" s="113"/>
    </row>
    <row r="435" spans="1:19" x14ac:dyDescent="0.35">
      <c r="A435" s="113" t="s">
        <v>2043</v>
      </c>
      <c r="B435" s="76">
        <v>15</v>
      </c>
      <c r="C435" s="54" t="s">
        <v>1997</v>
      </c>
      <c r="D435" s="54" t="s">
        <v>462</v>
      </c>
      <c r="E435" s="54" t="s">
        <v>2145</v>
      </c>
      <c r="F435" s="68" t="s">
        <v>8039</v>
      </c>
      <c r="G435" s="54" t="s">
        <v>2308</v>
      </c>
      <c r="H435" s="54" t="s">
        <v>462</v>
      </c>
      <c r="I435" s="54"/>
      <c r="J435" s="56" t="s">
        <v>3410</v>
      </c>
      <c r="K435" s="56" t="s">
        <v>7594</v>
      </c>
      <c r="L435" s="50" t="s">
        <v>91</v>
      </c>
      <c r="M435" s="160">
        <v>0</v>
      </c>
      <c r="N435" s="50" t="s">
        <v>8705</v>
      </c>
      <c r="O435" s="50" t="s">
        <v>8710</v>
      </c>
      <c r="P435" s="113" t="s">
        <v>92</v>
      </c>
      <c r="Q435" s="113" t="s">
        <v>45</v>
      </c>
      <c r="R435" s="113"/>
      <c r="S435" s="113"/>
    </row>
    <row r="436" spans="1:19" x14ac:dyDescent="0.3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3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53"/>
    </row>
    <row r="438" spans="1:19" x14ac:dyDescent="0.35">
      <c r="A438" s="141" t="s">
        <v>6828</v>
      </c>
      <c r="B438" s="77">
        <v>-99</v>
      </c>
      <c r="C438" s="62" t="s">
        <v>6721</v>
      </c>
      <c r="D438" s="113"/>
      <c r="E438" s="50"/>
      <c r="F438" s="113"/>
      <c r="G438" s="50" t="s">
        <v>6829</v>
      </c>
      <c r="H438" s="50" t="s">
        <v>6830</v>
      </c>
      <c r="I438" s="113"/>
      <c r="J438" s="50" t="s">
        <v>7595</v>
      </c>
      <c r="K438" s="50"/>
      <c r="L438" s="50" t="s">
        <v>153</v>
      </c>
      <c r="M438" s="160"/>
      <c r="N438" s="50"/>
      <c r="O438" s="50"/>
      <c r="P438" s="137" t="s">
        <v>153</v>
      </c>
      <c r="Q438" s="137" t="s">
        <v>54</v>
      </c>
      <c r="R438" s="53"/>
      <c r="S438" s="53"/>
    </row>
    <row r="439" spans="1:19" x14ac:dyDescent="0.3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53"/>
    </row>
    <row r="440" spans="1:19" x14ac:dyDescent="0.35">
      <c r="A440" s="142" t="s">
        <v>6828</v>
      </c>
      <c r="B440" s="77">
        <v>-99</v>
      </c>
      <c r="C440" s="62" t="s">
        <v>6723</v>
      </c>
      <c r="D440" s="113"/>
      <c r="E440" s="50"/>
      <c r="F440" s="113"/>
      <c r="G440" s="50" t="s">
        <v>6831</v>
      </c>
      <c r="H440" s="50" t="s">
        <v>6832</v>
      </c>
      <c r="I440" s="113"/>
      <c r="J440" s="50" t="s">
        <v>7595</v>
      </c>
      <c r="K440" s="50"/>
      <c r="L440" s="50" t="s">
        <v>91</v>
      </c>
      <c r="M440" s="160"/>
      <c r="N440" s="50"/>
      <c r="O440" s="50"/>
      <c r="P440" s="137" t="s">
        <v>91</v>
      </c>
      <c r="Q440" s="137" t="s">
        <v>54</v>
      </c>
      <c r="R440" s="53"/>
      <c r="S440" s="53"/>
    </row>
    <row r="441" spans="1:19" x14ac:dyDescent="0.35">
      <c r="A441" s="141" t="s">
        <v>6828</v>
      </c>
      <c r="B441" s="77">
        <v>-99</v>
      </c>
      <c r="C441" s="62" t="s">
        <v>6720</v>
      </c>
      <c r="D441" s="113"/>
      <c r="E441" s="50"/>
      <c r="F441" s="113"/>
      <c r="G441" s="50" t="s">
        <v>6826</v>
      </c>
      <c r="H441" s="50" t="s">
        <v>6827</v>
      </c>
      <c r="I441" s="113"/>
      <c r="J441" s="50" t="s">
        <v>7595</v>
      </c>
      <c r="K441" s="50"/>
      <c r="L441" s="50" t="s">
        <v>153</v>
      </c>
      <c r="M441" s="160"/>
      <c r="N441" s="50"/>
      <c r="O441" s="50"/>
      <c r="P441" s="137" t="s">
        <v>153</v>
      </c>
      <c r="Q441" s="137" t="s">
        <v>54</v>
      </c>
      <c r="R441" s="53"/>
      <c r="S441" s="53"/>
    </row>
    <row r="442" spans="1:19" x14ac:dyDescent="0.35">
      <c r="A442" s="141" t="s">
        <v>6828</v>
      </c>
      <c r="B442" s="77">
        <v>-99</v>
      </c>
      <c r="C442" s="62" t="s">
        <v>6725</v>
      </c>
      <c r="D442" s="113"/>
      <c r="E442" s="50"/>
      <c r="F442" s="113"/>
      <c r="G442" s="50" t="s">
        <v>6835</v>
      </c>
      <c r="H442" s="50" t="s">
        <v>6836</v>
      </c>
      <c r="I442" s="113"/>
      <c r="J442" s="50" t="s">
        <v>7595</v>
      </c>
      <c r="K442" s="50"/>
      <c r="L442" s="139" t="s">
        <v>7575</v>
      </c>
      <c r="M442" s="169"/>
      <c r="N442" s="139"/>
      <c r="O442" s="139"/>
      <c r="P442" s="137" t="s">
        <v>3000</v>
      </c>
      <c r="Q442" s="137" t="s">
        <v>54</v>
      </c>
      <c r="R442" s="53"/>
      <c r="S442" s="53"/>
    </row>
    <row r="443" spans="1:19" x14ac:dyDescent="0.35">
      <c r="A443" s="141" t="s">
        <v>6828</v>
      </c>
      <c r="B443" s="77">
        <v>-99</v>
      </c>
      <c r="C443" s="62" t="s">
        <v>6724</v>
      </c>
      <c r="D443" s="113"/>
      <c r="E443" s="50"/>
      <c r="F443" s="113"/>
      <c r="G443" s="50" t="s">
        <v>6833</v>
      </c>
      <c r="H443" s="50" t="s">
        <v>6834</v>
      </c>
      <c r="I443" s="113"/>
      <c r="J443" s="50" t="s">
        <v>7595</v>
      </c>
      <c r="K443" s="50"/>
      <c r="L443" s="50" t="s">
        <v>7576</v>
      </c>
      <c r="M443" s="160"/>
      <c r="N443" s="50"/>
      <c r="O443" s="50"/>
      <c r="P443" s="137" t="s">
        <v>3952</v>
      </c>
      <c r="Q443" s="137" t="s">
        <v>54</v>
      </c>
      <c r="R443" s="53"/>
      <c r="S443" s="53"/>
    </row>
    <row r="444" spans="1:19" x14ac:dyDescent="0.35">
      <c r="A444" s="111" t="s">
        <v>84</v>
      </c>
      <c r="B444" s="112">
        <v>-99</v>
      </c>
      <c r="C444" s="113" t="s">
        <v>4117</v>
      </c>
      <c r="D444" s="113"/>
      <c r="E444" s="113"/>
      <c r="F444" s="113"/>
      <c r="G444" s="50" t="s">
        <v>5059</v>
      </c>
      <c r="H444" s="50" t="s">
        <v>5060</v>
      </c>
      <c r="I444" s="113"/>
      <c r="J444" s="113" t="s">
        <v>7595</v>
      </c>
      <c r="K444" s="113"/>
      <c r="L444" s="139" t="s">
        <v>7575</v>
      </c>
      <c r="M444" s="169">
        <v>0</v>
      </c>
      <c r="N444" s="139" t="s">
        <v>8705</v>
      </c>
      <c r="O444" s="139"/>
      <c r="P444" s="113" t="s">
        <v>6317</v>
      </c>
      <c r="Q444" s="113" t="s">
        <v>80</v>
      </c>
      <c r="R444" s="113"/>
      <c r="S444" s="113"/>
    </row>
    <row r="445" spans="1:19" x14ac:dyDescent="0.35">
      <c r="A445" s="111" t="s">
        <v>84</v>
      </c>
      <c r="B445" s="112">
        <v>-99</v>
      </c>
      <c r="C445" s="113" t="s">
        <v>4161</v>
      </c>
      <c r="D445" s="113" t="s">
        <v>6956</v>
      </c>
      <c r="E445" s="113"/>
      <c r="F445" s="113"/>
      <c r="G445" s="53" t="s">
        <v>5149</v>
      </c>
      <c r="H445" s="53" t="s">
        <v>5150</v>
      </c>
      <c r="I445" s="113"/>
      <c r="J445" s="113" t="s">
        <v>7595</v>
      </c>
      <c r="K445" s="113"/>
      <c r="L445" s="139" t="s">
        <v>7575</v>
      </c>
      <c r="M445" s="169">
        <v>0</v>
      </c>
      <c r="N445" s="139" t="s">
        <v>8705</v>
      </c>
      <c r="O445" s="139"/>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7595</v>
      </c>
      <c r="K446" s="113"/>
      <c r="L446" s="139" t="s">
        <v>7575</v>
      </c>
      <c r="M446" s="169">
        <v>0</v>
      </c>
      <c r="N446" s="139" t="s">
        <v>8705</v>
      </c>
      <c r="O446" s="139"/>
      <c r="P446" s="113" t="s">
        <v>3000</v>
      </c>
      <c r="Q446" s="113" t="s">
        <v>80</v>
      </c>
      <c r="R446" s="113"/>
      <c r="S446" s="113"/>
    </row>
    <row r="447" spans="1:19" x14ac:dyDescent="0.35">
      <c r="A447" s="111" t="s">
        <v>84</v>
      </c>
      <c r="B447" s="112">
        <v>-99</v>
      </c>
      <c r="C447" s="113" t="s">
        <v>4122</v>
      </c>
      <c r="D447" s="113" t="s">
        <v>6951</v>
      </c>
      <c r="E447" s="113"/>
      <c r="F447" s="113"/>
      <c r="G447" s="50" t="s">
        <v>5071</v>
      </c>
      <c r="H447" s="50" t="s">
        <v>5072</v>
      </c>
      <c r="I447" s="113"/>
      <c r="J447" s="113" t="s">
        <v>7595</v>
      </c>
      <c r="K447" s="113"/>
      <c r="L447" s="139" t="s">
        <v>7575</v>
      </c>
      <c r="M447" s="169">
        <v>0</v>
      </c>
      <c r="N447" s="139" t="s">
        <v>8705</v>
      </c>
      <c r="O447" s="139"/>
      <c r="P447" s="113" t="s">
        <v>6317</v>
      </c>
      <c r="Q447" s="113" t="s">
        <v>80</v>
      </c>
      <c r="R447" s="113"/>
      <c r="S447" s="113"/>
    </row>
    <row r="448" spans="1:19" x14ac:dyDescent="0.35">
      <c r="A448" s="111" t="s">
        <v>84</v>
      </c>
      <c r="B448" s="112">
        <v>-99</v>
      </c>
      <c r="C448" s="113" t="s">
        <v>4123</v>
      </c>
      <c r="D448" s="113" t="s">
        <v>6953</v>
      </c>
      <c r="E448" s="113"/>
      <c r="F448" s="113"/>
      <c r="G448" s="50" t="s">
        <v>5073</v>
      </c>
      <c r="H448" s="50" t="s">
        <v>5074</v>
      </c>
      <c r="I448" s="113"/>
      <c r="J448" s="113" t="s">
        <v>7595</v>
      </c>
      <c r="K448" s="113"/>
      <c r="L448" s="139" t="s">
        <v>7575</v>
      </c>
      <c r="M448" s="169">
        <v>0</v>
      </c>
      <c r="N448" s="139" t="s">
        <v>8705</v>
      </c>
      <c r="O448" s="139"/>
      <c r="P448" s="113" t="s">
        <v>6317</v>
      </c>
      <c r="Q448" s="113" t="s">
        <v>80</v>
      </c>
      <c r="R448" s="113"/>
      <c r="S448" s="113"/>
    </row>
    <row r="449" spans="1:19" x14ac:dyDescent="0.3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35">
      <c r="A450" s="111" t="s">
        <v>84</v>
      </c>
      <c r="B450" s="112">
        <v>-99</v>
      </c>
      <c r="C450" s="113" t="s">
        <v>4119</v>
      </c>
      <c r="D450" s="113" t="s">
        <v>6955</v>
      </c>
      <c r="E450" s="113"/>
      <c r="F450" s="113"/>
      <c r="G450" s="50" t="s">
        <v>5063</v>
      </c>
      <c r="H450" s="50" t="s">
        <v>5064</v>
      </c>
      <c r="I450" s="113"/>
      <c r="J450" s="113" t="s">
        <v>7595</v>
      </c>
      <c r="K450" s="113"/>
      <c r="L450" s="139" t="s">
        <v>7575</v>
      </c>
      <c r="M450" s="169">
        <v>0</v>
      </c>
      <c r="N450" s="139" t="s">
        <v>8705</v>
      </c>
      <c r="O450" s="139"/>
      <c r="P450" s="113" t="s">
        <v>6317</v>
      </c>
      <c r="Q450" s="113" t="s">
        <v>80</v>
      </c>
      <c r="R450" s="113"/>
      <c r="S450" s="113"/>
    </row>
    <row r="451" spans="1:19" x14ac:dyDescent="0.35">
      <c r="A451" s="111" t="s">
        <v>84</v>
      </c>
      <c r="B451" s="112">
        <v>-99</v>
      </c>
      <c r="C451" s="113" t="s">
        <v>4125</v>
      </c>
      <c r="D451" s="113" t="s">
        <v>6961</v>
      </c>
      <c r="E451" s="113"/>
      <c r="F451" s="113"/>
      <c r="G451" s="53" t="s">
        <v>5077</v>
      </c>
      <c r="H451" s="53" t="s">
        <v>5078</v>
      </c>
      <c r="I451" s="113"/>
      <c r="J451" s="113" t="s">
        <v>7595</v>
      </c>
      <c r="K451" s="113"/>
      <c r="L451" s="139" t="s">
        <v>7575</v>
      </c>
      <c r="M451" s="169">
        <v>0</v>
      </c>
      <c r="N451" s="139" t="s">
        <v>8705</v>
      </c>
      <c r="O451" s="139"/>
      <c r="P451" s="113" t="s">
        <v>6317</v>
      </c>
      <c r="Q451" s="113" t="s">
        <v>80</v>
      </c>
      <c r="R451" s="113"/>
      <c r="S451" s="113"/>
    </row>
    <row r="452" spans="1:19" x14ac:dyDescent="0.35">
      <c r="A452" s="111" t="s">
        <v>84</v>
      </c>
      <c r="B452" s="112">
        <v>-99</v>
      </c>
      <c r="C452" s="113" t="s">
        <v>4124</v>
      </c>
      <c r="D452" s="113" t="s">
        <v>6962</v>
      </c>
      <c r="E452" s="113"/>
      <c r="F452" s="113"/>
      <c r="G452" s="50" t="s">
        <v>5075</v>
      </c>
      <c r="H452" s="50" t="s">
        <v>5076</v>
      </c>
      <c r="I452" s="113"/>
      <c r="J452" s="113" t="s">
        <v>7595</v>
      </c>
      <c r="K452" s="113"/>
      <c r="L452" s="139" t="s">
        <v>7575</v>
      </c>
      <c r="M452" s="169">
        <v>0</v>
      </c>
      <c r="N452" s="139" t="s">
        <v>8705</v>
      </c>
      <c r="O452" s="139"/>
      <c r="P452" s="113" t="s">
        <v>6317</v>
      </c>
      <c r="Q452" s="113" t="s">
        <v>80</v>
      </c>
      <c r="R452" s="113"/>
      <c r="S452" s="113"/>
    </row>
    <row r="453" spans="1:19" x14ac:dyDescent="0.35">
      <c r="A453" s="111" t="s">
        <v>84</v>
      </c>
      <c r="B453" s="112">
        <v>-99</v>
      </c>
      <c r="C453" s="113" t="s">
        <v>4115</v>
      </c>
      <c r="D453" s="113" t="s">
        <v>6973</v>
      </c>
      <c r="E453" s="113"/>
      <c r="F453" s="113"/>
      <c r="G453" s="50" t="s">
        <v>5055</v>
      </c>
      <c r="H453" s="50" t="s">
        <v>5056</v>
      </c>
      <c r="I453" s="113"/>
      <c r="J453" s="113" t="s">
        <v>7595</v>
      </c>
      <c r="K453" s="113"/>
      <c r="L453" s="139" t="s">
        <v>7575</v>
      </c>
      <c r="M453" s="169">
        <v>0</v>
      </c>
      <c r="N453" s="139" t="s">
        <v>8705</v>
      </c>
      <c r="O453" s="139"/>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35">
      <c r="A455" s="111" t="s">
        <v>84</v>
      </c>
      <c r="B455" s="112">
        <v>-99</v>
      </c>
      <c r="C455" s="113" t="s">
        <v>4118</v>
      </c>
      <c r="D455" s="113" t="s">
        <v>6954</v>
      </c>
      <c r="E455" s="113"/>
      <c r="F455" s="113"/>
      <c r="G455" s="50" t="s">
        <v>5061</v>
      </c>
      <c r="H455" s="50" t="s">
        <v>5062</v>
      </c>
      <c r="I455" s="113"/>
      <c r="J455" s="113" t="s">
        <v>7595</v>
      </c>
      <c r="K455" s="113"/>
      <c r="L455" s="139" t="s">
        <v>7575</v>
      </c>
      <c r="M455" s="169">
        <v>0</v>
      </c>
      <c r="N455" s="139" t="s">
        <v>8705</v>
      </c>
      <c r="O455" s="139"/>
      <c r="P455" s="113" t="s">
        <v>6317</v>
      </c>
      <c r="Q455" s="113" t="s">
        <v>80</v>
      </c>
      <c r="R455" s="113"/>
      <c r="S455" s="113"/>
    </row>
    <row r="456" spans="1:19" x14ac:dyDescent="0.35">
      <c r="A456" s="115" t="s">
        <v>84</v>
      </c>
      <c r="B456" s="100">
        <v>1</v>
      </c>
      <c r="C456" s="101" t="s">
        <v>93</v>
      </c>
      <c r="D456" s="101" t="s">
        <v>1923</v>
      </c>
      <c r="E456" s="102"/>
      <c r="F456" s="101" t="s">
        <v>7853</v>
      </c>
      <c r="G456" s="101" t="s">
        <v>277</v>
      </c>
      <c r="H456" s="101" t="s">
        <v>278</v>
      </c>
      <c r="I456" s="101" t="s">
        <v>2311</v>
      </c>
      <c r="J456" s="103" t="s">
        <v>7595</v>
      </c>
      <c r="K456" s="103"/>
      <c r="L456" s="101" t="s">
        <v>91</v>
      </c>
      <c r="M456" s="161" t="s">
        <v>8704</v>
      </c>
      <c r="N456" s="103" t="s">
        <v>8706</v>
      </c>
      <c r="O456" s="103" t="s">
        <v>8709</v>
      </c>
      <c r="P456" s="115" t="s">
        <v>91</v>
      </c>
      <c r="Q456" s="115" t="s">
        <v>80</v>
      </c>
      <c r="R456" s="115"/>
      <c r="S456" s="115"/>
    </row>
    <row r="457" spans="1:19" x14ac:dyDescent="0.35">
      <c r="A457" s="111" t="s">
        <v>84</v>
      </c>
      <c r="B457" s="112">
        <v>2</v>
      </c>
      <c r="C457" s="113" t="s">
        <v>4114</v>
      </c>
      <c r="D457" s="54" t="s">
        <v>7745</v>
      </c>
      <c r="E457" s="113"/>
      <c r="F457" s="113"/>
      <c r="G457" s="50" t="s">
        <v>465</v>
      </c>
      <c r="H457" s="50" t="s">
        <v>5053</v>
      </c>
      <c r="I457" s="113"/>
      <c r="J457" s="113" t="s">
        <v>7595</v>
      </c>
      <c r="K457" s="113"/>
      <c r="L457" s="99" t="s">
        <v>7575</v>
      </c>
      <c r="M457" s="167" t="s">
        <v>8704</v>
      </c>
      <c r="N457" s="99" t="s">
        <v>8706</v>
      </c>
      <c r="O457" s="99" t="s">
        <v>8709</v>
      </c>
      <c r="P457" s="113" t="s">
        <v>100</v>
      </c>
      <c r="Q457" s="113" t="s">
        <v>80</v>
      </c>
      <c r="R457" s="113"/>
      <c r="S457" s="113"/>
    </row>
    <row r="458" spans="1:19" x14ac:dyDescent="0.35">
      <c r="A458" s="115" t="s">
        <v>84</v>
      </c>
      <c r="B458" s="100">
        <v>3</v>
      </c>
      <c r="C458" s="101" t="s">
        <v>116</v>
      </c>
      <c r="D458" s="101" t="s">
        <v>6680</v>
      </c>
      <c r="E458" s="102"/>
      <c r="F458" s="101"/>
      <c r="G458" s="101" t="s">
        <v>318</v>
      </c>
      <c r="H458" s="101"/>
      <c r="I458" s="101"/>
      <c r="J458" s="103" t="s">
        <v>7595</v>
      </c>
      <c r="K458" s="103"/>
      <c r="L458" s="55" t="s">
        <v>91</v>
      </c>
      <c r="M458" s="165" t="s">
        <v>8704</v>
      </c>
      <c r="N458" s="57" t="s">
        <v>8706</v>
      </c>
      <c r="O458" s="57" t="s">
        <v>8709</v>
      </c>
      <c r="P458" s="115" t="s">
        <v>100</v>
      </c>
      <c r="Q458" s="115" t="s">
        <v>80</v>
      </c>
      <c r="R458" s="113" t="s">
        <v>7579</v>
      </c>
      <c r="S458" s="113"/>
    </row>
    <row r="459" spans="1:19" x14ac:dyDescent="0.3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35">
      <c r="A460" s="111" t="s">
        <v>84</v>
      </c>
      <c r="B460" s="93">
        <v>5</v>
      </c>
      <c r="C460" s="54" t="s">
        <v>259</v>
      </c>
      <c r="D460" s="54" t="s">
        <v>2057</v>
      </c>
      <c r="E460" s="70"/>
      <c r="F460" s="54" t="s">
        <v>7784</v>
      </c>
      <c r="G460" s="54" t="s">
        <v>467</v>
      </c>
      <c r="H460" s="54" t="s">
        <v>468</v>
      </c>
      <c r="I460" s="68" t="s">
        <v>2393</v>
      </c>
      <c r="J460" s="56" t="s">
        <v>7595</v>
      </c>
      <c r="K460" s="56"/>
      <c r="L460" s="54" t="s">
        <v>153</v>
      </c>
      <c r="M460" s="162">
        <v>0</v>
      </c>
      <c r="N460" s="56" t="s">
        <v>8705</v>
      </c>
      <c r="O460" s="56" t="s">
        <v>8710</v>
      </c>
      <c r="P460" s="113" t="s">
        <v>153</v>
      </c>
      <c r="Q460" s="113" t="s">
        <v>80</v>
      </c>
      <c r="R460" s="113"/>
      <c r="S460" s="113"/>
    </row>
    <row r="461" spans="1:19" x14ac:dyDescent="0.35">
      <c r="A461" s="111" t="s">
        <v>84</v>
      </c>
      <c r="B461" s="93">
        <v>6</v>
      </c>
      <c r="C461" s="54" t="s">
        <v>260</v>
      </c>
      <c r="D461" s="54" t="s">
        <v>2058</v>
      </c>
      <c r="E461" s="70"/>
      <c r="F461" s="54" t="s">
        <v>7785</v>
      </c>
      <c r="G461" s="54" t="s">
        <v>469</v>
      </c>
      <c r="H461" s="54" t="s">
        <v>470</v>
      </c>
      <c r="I461" s="68" t="s">
        <v>2394</v>
      </c>
      <c r="J461" s="56" t="s">
        <v>7595</v>
      </c>
      <c r="K461" s="56"/>
      <c r="L461" s="54" t="s">
        <v>153</v>
      </c>
      <c r="M461" s="162">
        <v>0</v>
      </c>
      <c r="N461" s="56" t="s">
        <v>8705</v>
      </c>
      <c r="O461" s="56" t="s">
        <v>8710</v>
      </c>
      <c r="P461" s="113" t="s">
        <v>153</v>
      </c>
      <c r="Q461" s="113" t="s">
        <v>80</v>
      </c>
      <c r="R461" s="113"/>
      <c r="S461" s="113"/>
    </row>
    <row r="462" spans="1:19" x14ac:dyDescent="0.35">
      <c r="A462" s="111" t="s">
        <v>84</v>
      </c>
      <c r="B462" s="93">
        <v>7</v>
      </c>
      <c r="C462" s="54" t="s">
        <v>261</v>
      </c>
      <c r="D462" s="54" t="s">
        <v>2059</v>
      </c>
      <c r="E462" s="70"/>
      <c r="F462" s="54" t="s">
        <v>7786</v>
      </c>
      <c r="G462" s="54" t="s">
        <v>471</v>
      </c>
      <c r="H462" s="54" t="s">
        <v>472</v>
      </c>
      <c r="I462" s="68" t="s">
        <v>2395</v>
      </c>
      <c r="J462" s="56" t="s">
        <v>7595</v>
      </c>
      <c r="K462" s="56"/>
      <c r="L462" s="54" t="s">
        <v>153</v>
      </c>
      <c r="M462" s="162">
        <v>0</v>
      </c>
      <c r="N462" s="56" t="s">
        <v>8705</v>
      </c>
      <c r="O462" s="56" t="s">
        <v>8710</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3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3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3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3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3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3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3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3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3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3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3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3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3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3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3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3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3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3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3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3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3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3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3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3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35">
      <c r="A489" s="111" t="s">
        <v>84</v>
      </c>
      <c r="B489" s="112"/>
      <c r="C489" s="113" t="s">
        <v>4121</v>
      </c>
      <c r="D489" s="113" t="s">
        <v>6974</v>
      </c>
      <c r="E489" s="113"/>
      <c r="F489" s="113"/>
      <c r="G489" s="50" t="s">
        <v>5069</v>
      </c>
      <c r="H489" s="50" t="s">
        <v>5070</v>
      </c>
      <c r="I489" s="113"/>
      <c r="J489" s="113" t="s">
        <v>7595</v>
      </c>
      <c r="K489" s="113"/>
      <c r="L489" s="139" t="s">
        <v>7575</v>
      </c>
      <c r="M489" s="169">
        <v>0</v>
      </c>
      <c r="N489" s="139" t="s">
        <v>8705</v>
      </c>
      <c r="O489" s="139" t="s">
        <v>8710</v>
      </c>
      <c r="P489" s="113" t="s">
        <v>6317</v>
      </c>
      <c r="Q489" s="113" t="s">
        <v>80</v>
      </c>
      <c r="R489" s="113"/>
      <c r="S489" s="113"/>
    </row>
    <row r="490" spans="1:19" x14ac:dyDescent="0.3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35">
      <c r="A491" s="111" t="s">
        <v>84</v>
      </c>
      <c r="B491" s="112"/>
      <c r="C491" s="113" t="s">
        <v>4162</v>
      </c>
      <c r="D491" s="113" t="s">
        <v>6976</v>
      </c>
      <c r="E491" s="113"/>
      <c r="F491" s="113"/>
      <c r="G491" s="53" t="s">
        <v>5151</v>
      </c>
      <c r="H491" s="53" t="s">
        <v>5152</v>
      </c>
      <c r="I491" s="113"/>
      <c r="J491" s="113" t="s">
        <v>7595</v>
      </c>
      <c r="K491" s="113"/>
      <c r="L491" s="139" t="s">
        <v>7575</v>
      </c>
      <c r="M491" s="169">
        <v>0</v>
      </c>
      <c r="N491" s="139" t="s">
        <v>8705</v>
      </c>
      <c r="O491" s="139" t="s">
        <v>8710</v>
      </c>
      <c r="P491" s="113" t="s">
        <v>6317</v>
      </c>
      <c r="Q491" s="113" t="s">
        <v>80</v>
      </c>
      <c r="R491" s="113"/>
      <c r="S491" s="113"/>
    </row>
    <row r="492" spans="1:19" x14ac:dyDescent="0.3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3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3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35">
      <c r="A495" s="111" t="s">
        <v>84</v>
      </c>
      <c r="B495" s="112"/>
      <c r="C495" s="113" t="s">
        <v>4126</v>
      </c>
      <c r="D495" s="113" t="s">
        <v>6978</v>
      </c>
      <c r="E495" s="113"/>
      <c r="F495" s="113"/>
      <c r="G495" s="50" t="s">
        <v>5079</v>
      </c>
      <c r="H495" s="50" t="s">
        <v>5080</v>
      </c>
      <c r="I495" s="113"/>
      <c r="J495" s="113" t="s">
        <v>7595</v>
      </c>
      <c r="K495" s="113"/>
      <c r="L495" s="139" t="s">
        <v>7575</v>
      </c>
      <c r="M495" s="169">
        <v>0</v>
      </c>
      <c r="N495" s="139" t="s">
        <v>8705</v>
      </c>
      <c r="O495" s="139" t="s">
        <v>8710</v>
      </c>
      <c r="P495" s="113" t="s">
        <v>6317</v>
      </c>
      <c r="Q495" s="113" t="s">
        <v>80</v>
      </c>
      <c r="R495" s="113"/>
      <c r="S495" s="113"/>
    </row>
    <row r="496" spans="1:19" x14ac:dyDescent="0.3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3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3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3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3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3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35">
      <c r="A503" s="115" t="s">
        <v>4292</v>
      </c>
      <c r="B503" s="100">
        <v>1</v>
      </c>
      <c r="C503" s="101" t="s">
        <v>93</v>
      </c>
      <c r="D503" s="101" t="s">
        <v>1923</v>
      </c>
      <c r="E503" s="102"/>
      <c r="F503" s="101" t="s">
        <v>7853</v>
      </c>
      <c r="G503" s="101" t="s">
        <v>277</v>
      </c>
      <c r="H503" s="101" t="s">
        <v>278</v>
      </c>
      <c r="I503" s="101" t="s">
        <v>2311</v>
      </c>
      <c r="J503" s="103" t="s">
        <v>7595</v>
      </c>
      <c r="K503" s="103"/>
      <c r="L503" s="101" t="s">
        <v>91</v>
      </c>
      <c r="M503" s="161" t="s">
        <v>8704</v>
      </c>
      <c r="N503" s="103" t="s">
        <v>8706</v>
      </c>
      <c r="O503" s="103" t="s">
        <v>8709</v>
      </c>
      <c r="P503" s="115" t="s">
        <v>91</v>
      </c>
      <c r="Q503" s="115" t="s">
        <v>80</v>
      </c>
      <c r="R503" s="115"/>
      <c r="S503" s="115"/>
    </row>
    <row r="504" spans="1:19" x14ac:dyDescent="0.35">
      <c r="A504" s="111" t="s">
        <v>4292</v>
      </c>
      <c r="B504" s="112">
        <v>2</v>
      </c>
      <c r="C504" s="113" t="s">
        <v>4114</v>
      </c>
      <c r="D504" s="54" t="s">
        <v>7745</v>
      </c>
      <c r="E504" s="113"/>
      <c r="F504" s="113"/>
      <c r="G504" s="50" t="s">
        <v>465</v>
      </c>
      <c r="H504" s="50" t="s">
        <v>5053</v>
      </c>
      <c r="I504" s="113"/>
      <c r="J504" s="113" t="s">
        <v>7595</v>
      </c>
      <c r="K504" s="113"/>
      <c r="L504" s="99" t="s">
        <v>7575</v>
      </c>
      <c r="M504" s="167" t="s">
        <v>8704</v>
      </c>
      <c r="N504" s="99" t="s">
        <v>8706</v>
      </c>
      <c r="O504" s="99" t="s">
        <v>8709</v>
      </c>
      <c r="P504" s="113" t="s">
        <v>100</v>
      </c>
      <c r="Q504" s="113" t="s">
        <v>80</v>
      </c>
      <c r="R504" s="113"/>
      <c r="S504" s="113"/>
    </row>
    <row r="505" spans="1:19" x14ac:dyDescent="0.35">
      <c r="A505" s="115" t="s">
        <v>4292</v>
      </c>
      <c r="B505" s="100">
        <v>3</v>
      </c>
      <c r="C505" s="101" t="s">
        <v>116</v>
      </c>
      <c r="D505" s="101" t="s">
        <v>6680</v>
      </c>
      <c r="E505" s="102"/>
      <c r="F505" s="101"/>
      <c r="G505" s="101" t="s">
        <v>318</v>
      </c>
      <c r="H505" s="101"/>
      <c r="I505" s="101"/>
      <c r="J505" s="103" t="s">
        <v>7595</v>
      </c>
      <c r="K505" s="103"/>
      <c r="L505" s="55" t="s">
        <v>91</v>
      </c>
      <c r="M505" s="165" t="s">
        <v>8704</v>
      </c>
      <c r="N505" s="57" t="s">
        <v>8706</v>
      </c>
      <c r="O505" s="57" t="s">
        <v>8709</v>
      </c>
      <c r="P505" s="115" t="s">
        <v>100</v>
      </c>
      <c r="Q505" s="115" t="s">
        <v>80</v>
      </c>
      <c r="R505" s="113" t="s">
        <v>7579</v>
      </c>
      <c r="S505" s="113"/>
    </row>
    <row r="506" spans="1:19" x14ac:dyDescent="0.3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5"/>
    </row>
    <row r="507" spans="1:19" x14ac:dyDescent="0.35">
      <c r="A507" s="111" t="s">
        <v>4292</v>
      </c>
      <c r="B507" s="112">
        <v>13</v>
      </c>
      <c r="C507" s="113" t="s">
        <v>4297</v>
      </c>
      <c r="D507" s="113" t="s">
        <v>6979</v>
      </c>
      <c r="E507" s="113"/>
      <c r="F507" s="113"/>
      <c r="G507" s="50" t="s">
        <v>5414</v>
      </c>
      <c r="H507" s="50" t="s">
        <v>5415</v>
      </c>
      <c r="I507" s="113"/>
      <c r="J507" s="113" t="s">
        <v>7595</v>
      </c>
      <c r="K507" s="113"/>
      <c r="L507" s="50" t="s">
        <v>7574</v>
      </c>
      <c r="M507" s="160">
        <v>0</v>
      </c>
      <c r="N507" s="50" t="s">
        <v>8705</v>
      </c>
      <c r="O507" s="50" t="s">
        <v>8710</v>
      </c>
      <c r="P507" s="113" t="s">
        <v>3002</v>
      </c>
      <c r="Q507" s="113" t="s">
        <v>80</v>
      </c>
      <c r="R507" s="113"/>
      <c r="S507" s="113"/>
    </row>
    <row r="508" spans="1:19" x14ac:dyDescent="0.35">
      <c r="A508" s="111" t="s">
        <v>4292</v>
      </c>
      <c r="B508" s="112">
        <v>13</v>
      </c>
      <c r="C508" s="113" t="s">
        <v>4293</v>
      </c>
      <c r="D508" s="113" t="s">
        <v>6980</v>
      </c>
      <c r="E508" s="113"/>
      <c r="F508" s="113"/>
      <c r="G508" s="50" t="s">
        <v>5406</v>
      </c>
      <c r="H508" s="50" t="s">
        <v>5407</v>
      </c>
      <c r="I508" s="113"/>
      <c r="J508" s="113" t="s">
        <v>7595</v>
      </c>
      <c r="K508" s="113"/>
      <c r="L508" s="50" t="s">
        <v>7574</v>
      </c>
      <c r="M508" s="160">
        <v>0</v>
      </c>
      <c r="N508" s="50" t="s">
        <v>8705</v>
      </c>
      <c r="O508" s="50" t="s">
        <v>8710</v>
      </c>
      <c r="P508" s="113" t="s">
        <v>249</v>
      </c>
      <c r="Q508" s="113" t="s">
        <v>80</v>
      </c>
      <c r="R508" s="113"/>
      <c r="S508" s="113"/>
    </row>
    <row r="509" spans="1:19" x14ac:dyDescent="0.35">
      <c r="A509" s="111" t="s">
        <v>4292</v>
      </c>
      <c r="B509" s="112">
        <v>13</v>
      </c>
      <c r="C509" s="113" t="s">
        <v>4296</v>
      </c>
      <c r="D509" s="113" t="s">
        <v>7656</v>
      </c>
      <c r="E509" s="113"/>
      <c r="F509" s="113"/>
      <c r="G509" s="50" t="s">
        <v>5412</v>
      </c>
      <c r="H509" s="50" t="s">
        <v>5413</v>
      </c>
      <c r="I509" s="113"/>
      <c r="J509" s="113" t="s">
        <v>7595</v>
      </c>
      <c r="K509" s="113"/>
      <c r="L509" s="50" t="s">
        <v>7574</v>
      </c>
      <c r="M509" s="160">
        <v>0</v>
      </c>
      <c r="N509" s="50" t="s">
        <v>8705</v>
      </c>
      <c r="O509" s="50" t="s">
        <v>8710</v>
      </c>
      <c r="P509" s="113" t="s">
        <v>235</v>
      </c>
      <c r="Q509" s="113" t="s">
        <v>80</v>
      </c>
      <c r="R509" s="113"/>
      <c r="S509" s="113"/>
    </row>
    <row r="510" spans="1:19" x14ac:dyDescent="0.35">
      <c r="A510" s="111" t="s">
        <v>4292</v>
      </c>
      <c r="B510" s="112">
        <v>13</v>
      </c>
      <c r="C510" s="113" t="s">
        <v>4294</v>
      </c>
      <c r="D510" s="113" t="s">
        <v>6981</v>
      </c>
      <c r="E510" s="113"/>
      <c r="F510" s="113"/>
      <c r="G510" s="50" t="s">
        <v>5408</v>
      </c>
      <c r="H510" s="50" t="s">
        <v>5409</v>
      </c>
      <c r="I510" s="113"/>
      <c r="J510" s="113" t="s">
        <v>7595</v>
      </c>
      <c r="K510" s="113"/>
      <c r="L510" s="50" t="s">
        <v>7574</v>
      </c>
      <c r="M510" s="160">
        <v>0</v>
      </c>
      <c r="N510" s="50" t="s">
        <v>8705</v>
      </c>
      <c r="O510" s="50" t="s">
        <v>8710</v>
      </c>
      <c r="P510" s="113" t="s">
        <v>235</v>
      </c>
      <c r="Q510" s="113" t="s">
        <v>80</v>
      </c>
      <c r="R510" s="113"/>
      <c r="S510" s="113"/>
    </row>
    <row r="511" spans="1:19" x14ac:dyDescent="0.35">
      <c r="A511" s="111" t="s">
        <v>4292</v>
      </c>
      <c r="B511" s="112">
        <v>13</v>
      </c>
      <c r="C511" s="113" t="s">
        <v>4295</v>
      </c>
      <c r="D511" s="113" t="s">
        <v>6982</v>
      </c>
      <c r="E511" s="113"/>
      <c r="F511" s="113"/>
      <c r="G511" s="50" t="s">
        <v>5410</v>
      </c>
      <c r="H511" s="50" t="s">
        <v>5411</v>
      </c>
      <c r="I511" s="113"/>
      <c r="J511" s="113" t="s">
        <v>7595</v>
      </c>
      <c r="K511" s="113"/>
      <c r="L511" s="50" t="s">
        <v>7574</v>
      </c>
      <c r="M511" s="160">
        <v>0</v>
      </c>
      <c r="N511" s="50" t="s">
        <v>8705</v>
      </c>
      <c r="O511" s="50" t="s">
        <v>8710</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35">
      <c r="A513" s="115" t="s">
        <v>86</v>
      </c>
      <c r="B513" s="100">
        <v>1</v>
      </c>
      <c r="C513" s="101" t="s">
        <v>93</v>
      </c>
      <c r="D513" s="101" t="s">
        <v>1923</v>
      </c>
      <c r="E513" s="102"/>
      <c r="F513" s="101" t="s">
        <v>7853</v>
      </c>
      <c r="G513" s="101" t="s">
        <v>277</v>
      </c>
      <c r="H513" s="101" t="s">
        <v>278</v>
      </c>
      <c r="I513" s="101" t="s">
        <v>2311</v>
      </c>
      <c r="J513" s="103" t="s">
        <v>7595</v>
      </c>
      <c r="K513" s="103"/>
      <c r="L513" s="101" t="s">
        <v>91</v>
      </c>
      <c r="M513" s="161" t="s">
        <v>8704</v>
      </c>
      <c r="N513" s="103" t="s">
        <v>8706</v>
      </c>
      <c r="O513" s="103" t="s">
        <v>8709</v>
      </c>
      <c r="P513" s="115" t="s">
        <v>91</v>
      </c>
      <c r="Q513" s="115" t="s">
        <v>80</v>
      </c>
      <c r="R513" s="115"/>
      <c r="S513" s="115"/>
    </row>
    <row r="514" spans="1:19" x14ac:dyDescent="0.35">
      <c r="A514" s="111" t="s">
        <v>86</v>
      </c>
      <c r="B514" s="112">
        <v>2</v>
      </c>
      <c r="C514" s="113" t="s">
        <v>4114</v>
      </c>
      <c r="D514" s="54" t="s">
        <v>7745</v>
      </c>
      <c r="E514" s="113"/>
      <c r="F514" s="113"/>
      <c r="G514" s="50" t="s">
        <v>465</v>
      </c>
      <c r="H514" s="50" t="s">
        <v>5053</v>
      </c>
      <c r="I514" s="113"/>
      <c r="J514" s="113" t="s">
        <v>7595</v>
      </c>
      <c r="K514" s="113"/>
      <c r="L514" s="99" t="s">
        <v>7575</v>
      </c>
      <c r="M514" s="167" t="s">
        <v>8704</v>
      </c>
      <c r="N514" s="99" t="s">
        <v>8706</v>
      </c>
      <c r="O514" s="99" t="s">
        <v>8709</v>
      </c>
      <c r="P514" s="113" t="s">
        <v>100</v>
      </c>
      <c r="Q514" s="113" t="s">
        <v>80</v>
      </c>
      <c r="R514" s="113"/>
      <c r="S514" s="113"/>
    </row>
    <row r="515" spans="1:19" x14ac:dyDescent="0.35">
      <c r="A515" s="115" t="s">
        <v>86</v>
      </c>
      <c r="B515" s="100">
        <v>3</v>
      </c>
      <c r="C515" s="101" t="s">
        <v>116</v>
      </c>
      <c r="D515" s="101" t="s">
        <v>6680</v>
      </c>
      <c r="E515" s="102"/>
      <c r="F515" s="101"/>
      <c r="G515" s="101" t="s">
        <v>318</v>
      </c>
      <c r="H515" s="101"/>
      <c r="I515" s="101"/>
      <c r="J515" s="103" t="s">
        <v>7595</v>
      </c>
      <c r="K515" s="103"/>
      <c r="L515" s="55" t="s">
        <v>91</v>
      </c>
      <c r="M515" s="165" t="s">
        <v>8704</v>
      </c>
      <c r="N515" s="57" t="s">
        <v>8706</v>
      </c>
      <c r="O515" s="57" t="s">
        <v>8709</v>
      </c>
      <c r="P515" s="115" t="s">
        <v>100</v>
      </c>
      <c r="Q515" s="115" t="s">
        <v>80</v>
      </c>
      <c r="R515" s="113" t="s">
        <v>7579</v>
      </c>
      <c r="S515" s="113"/>
    </row>
    <row r="516" spans="1:19" x14ac:dyDescent="0.3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7595</v>
      </c>
      <c r="K517" s="56"/>
      <c r="L517" s="54" t="s">
        <v>7574</v>
      </c>
      <c r="M517" s="162">
        <v>0</v>
      </c>
      <c r="N517" s="56" t="s">
        <v>8705</v>
      </c>
      <c r="O517" s="56" t="s">
        <v>8710</v>
      </c>
      <c r="P517" s="113" t="s">
        <v>163</v>
      </c>
      <c r="Q517" s="113" t="s">
        <v>80</v>
      </c>
      <c r="R517" s="113"/>
      <c r="S517" s="113"/>
    </row>
    <row r="518" spans="1:19" x14ac:dyDescent="0.35">
      <c r="A518" s="111" t="s">
        <v>86</v>
      </c>
      <c r="B518" s="93">
        <v>8</v>
      </c>
      <c r="C518" s="54" t="s">
        <v>264</v>
      </c>
      <c r="D518" s="54" t="s">
        <v>7115</v>
      </c>
      <c r="E518" s="70"/>
      <c r="F518" s="54" t="s">
        <v>2276</v>
      </c>
      <c r="G518" s="54" t="s">
        <v>475</v>
      </c>
      <c r="H518" s="54" t="s">
        <v>476</v>
      </c>
      <c r="I518" s="68" t="s">
        <v>2472</v>
      </c>
      <c r="J518" s="56" t="s">
        <v>7595</v>
      </c>
      <c r="K518" s="56"/>
      <c r="L518" s="50" t="s">
        <v>7574</v>
      </c>
      <c r="M518" s="160">
        <v>0</v>
      </c>
      <c r="N518" s="50" t="s">
        <v>8705</v>
      </c>
      <c r="O518" s="50" t="s">
        <v>8710</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7595</v>
      </c>
      <c r="K519" s="56"/>
      <c r="L519" s="50" t="s">
        <v>7574</v>
      </c>
      <c r="M519" s="160">
        <v>0</v>
      </c>
      <c r="N519" s="50" t="s">
        <v>8705</v>
      </c>
      <c r="O519" s="50" t="s">
        <v>8710</v>
      </c>
      <c r="P519" s="113" t="s">
        <v>262</v>
      </c>
      <c r="Q519" s="113" t="s">
        <v>80</v>
      </c>
      <c r="R519" s="113"/>
      <c r="S519" s="113"/>
    </row>
    <row r="520" spans="1:19" x14ac:dyDescent="0.35">
      <c r="A520" s="111" t="s">
        <v>86</v>
      </c>
      <c r="B520" s="112">
        <v>10</v>
      </c>
      <c r="C520" s="113" t="s">
        <v>4165</v>
      </c>
      <c r="D520" s="113" t="s">
        <v>6984</v>
      </c>
      <c r="E520" s="113"/>
      <c r="F520" s="113"/>
      <c r="G520" s="50" t="s">
        <v>5159</v>
      </c>
      <c r="H520" s="50" t="s">
        <v>5160</v>
      </c>
      <c r="I520" s="113"/>
      <c r="J520" s="113" t="s">
        <v>7595</v>
      </c>
      <c r="K520" s="113"/>
      <c r="L520" s="54" t="s">
        <v>7574</v>
      </c>
      <c r="M520" s="162">
        <v>0</v>
      </c>
      <c r="N520" s="56" t="s">
        <v>8705</v>
      </c>
      <c r="O520" s="56" t="s">
        <v>8710</v>
      </c>
      <c r="P520" s="113" t="s">
        <v>163</v>
      </c>
      <c r="Q520" s="113" t="s">
        <v>80</v>
      </c>
      <c r="R520" s="113"/>
      <c r="S520" s="113"/>
    </row>
    <row r="521" spans="1:19" x14ac:dyDescent="0.35">
      <c r="A521" s="111" t="s">
        <v>86</v>
      </c>
      <c r="B521" s="112">
        <v>10</v>
      </c>
      <c r="C521" s="113" t="s">
        <v>4166</v>
      </c>
      <c r="D521" s="113" t="s">
        <v>6983</v>
      </c>
      <c r="E521" s="113"/>
      <c r="F521" s="113"/>
      <c r="G521" s="50" t="s">
        <v>5161</v>
      </c>
      <c r="H521" s="50" t="s">
        <v>5162</v>
      </c>
      <c r="I521" s="113"/>
      <c r="J521" s="113" t="s">
        <v>7595</v>
      </c>
      <c r="K521" s="113"/>
      <c r="L521" s="54" t="s">
        <v>7574</v>
      </c>
      <c r="M521" s="162">
        <v>0</v>
      </c>
      <c r="N521" s="56" t="s">
        <v>8705</v>
      </c>
      <c r="O521" s="56" t="s">
        <v>8710</v>
      </c>
      <c r="P521" s="113" t="s">
        <v>163</v>
      </c>
      <c r="Q521" s="113" t="s">
        <v>80</v>
      </c>
      <c r="R521" s="113"/>
      <c r="S521" s="113"/>
    </row>
    <row r="522" spans="1:19" x14ac:dyDescent="0.35">
      <c r="A522" s="111" t="s">
        <v>86</v>
      </c>
      <c r="B522" s="112">
        <v>10</v>
      </c>
      <c r="C522" s="113" t="s">
        <v>4164</v>
      </c>
      <c r="D522" s="113" t="s">
        <v>6985</v>
      </c>
      <c r="E522" s="113"/>
      <c r="F522" s="113"/>
      <c r="G522" s="50" t="s">
        <v>5157</v>
      </c>
      <c r="H522" s="50" t="s">
        <v>5158</v>
      </c>
      <c r="I522" s="113"/>
      <c r="J522" s="113" t="s">
        <v>7595</v>
      </c>
      <c r="K522" s="113"/>
      <c r="L522" s="50" t="s">
        <v>7574</v>
      </c>
      <c r="M522" s="160">
        <v>0</v>
      </c>
      <c r="N522" s="50" t="s">
        <v>8705</v>
      </c>
      <c r="O522" s="50" t="s">
        <v>8710</v>
      </c>
      <c r="P522" s="113" t="s">
        <v>262</v>
      </c>
      <c r="Q522" s="113" t="s">
        <v>80</v>
      </c>
      <c r="R522" s="113"/>
      <c r="S522" s="113"/>
    </row>
    <row r="523" spans="1:19" x14ac:dyDescent="0.35">
      <c r="A523" s="111" t="s">
        <v>86</v>
      </c>
      <c r="B523" s="112">
        <v>10</v>
      </c>
      <c r="C523" s="113" t="s">
        <v>4163</v>
      </c>
      <c r="D523" s="113" t="s">
        <v>6986</v>
      </c>
      <c r="E523" s="113"/>
      <c r="F523" s="113"/>
      <c r="G523" s="50" t="s">
        <v>5155</v>
      </c>
      <c r="H523" s="50" t="s">
        <v>5156</v>
      </c>
      <c r="I523" s="113"/>
      <c r="J523" s="113" t="s">
        <v>7595</v>
      </c>
      <c r="K523" s="113"/>
      <c r="L523" s="50" t="s">
        <v>7574</v>
      </c>
      <c r="M523" s="160">
        <v>0</v>
      </c>
      <c r="N523" s="50" t="s">
        <v>8705</v>
      </c>
      <c r="O523" s="50" t="s">
        <v>8710</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7595</v>
      </c>
      <c r="K524" s="113"/>
      <c r="L524" s="50" t="s">
        <v>7574</v>
      </c>
      <c r="M524" s="160">
        <v>0</v>
      </c>
      <c r="N524" s="50" t="s">
        <v>8705</v>
      </c>
      <c r="O524" s="50" t="s">
        <v>8710</v>
      </c>
      <c r="P524" s="113" t="s">
        <v>266</v>
      </c>
      <c r="Q524" s="113" t="s">
        <v>80</v>
      </c>
      <c r="R524" s="113"/>
      <c r="S524" s="113"/>
    </row>
    <row r="525" spans="1:19" x14ac:dyDescent="0.35">
      <c r="A525" s="111" t="s">
        <v>86</v>
      </c>
      <c r="B525" s="112"/>
      <c r="C525" s="113" t="s">
        <v>4237</v>
      </c>
      <c r="D525" s="113" t="s">
        <v>6987</v>
      </c>
      <c r="E525" s="113"/>
      <c r="F525" s="113"/>
      <c r="G525" s="50" t="s">
        <v>5303</v>
      </c>
      <c r="H525" s="50" t="s">
        <v>5304</v>
      </c>
      <c r="I525" s="113"/>
      <c r="J525" s="113" t="s">
        <v>7595</v>
      </c>
      <c r="K525" s="113"/>
      <c r="L525" s="50" t="s">
        <v>7574</v>
      </c>
      <c r="M525" s="160">
        <v>0</v>
      </c>
      <c r="N525" s="50" t="s">
        <v>8705</v>
      </c>
      <c r="O525" s="50" t="s">
        <v>8710</v>
      </c>
      <c r="P525" s="113" t="s">
        <v>262</v>
      </c>
      <c r="Q525" s="113" t="s">
        <v>80</v>
      </c>
      <c r="R525" s="113"/>
      <c r="S525" s="113"/>
    </row>
    <row r="526" spans="1:19" x14ac:dyDescent="0.35">
      <c r="A526" s="111" t="s">
        <v>86</v>
      </c>
      <c r="B526" s="112"/>
      <c r="C526" s="113" t="s">
        <v>4187</v>
      </c>
      <c r="D526" s="113" t="s">
        <v>6988</v>
      </c>
      <c r="E526" s="113"/>
      <c r="F526" s="113"/>
      <c r="G526" s="50" t="s">
        <v>5203</v>
      </c>
      <c r="H526" s="50" t="s">
        <v>5204</v>
      </c>
      <c r="I526" s="113"/>
      <c r="J526" s="113" t="s">
        <v>7595</v>
      </c>
      <c r="K526" s="113"/>
      <c r="L526" s="50" t="s">
        <v>7574</v>
      </c>
      <c r="M526" s="160">
        <v>0</v>
      </c>
      <c r="N526" s="50" t="s">
        <v>8705</v>
      </c>
      <c r="O526" s="50" t="s">
        <v>8710</v>
      </c>
      <c r="P526" s="113" t="s">
        <v>262</v>
      </c>
      <c r="Q526" s="113" t="s">
        <v>80</v>
      </c>
      <c r="R526" s="113"/>
      <c r="S526" s="113"/>
    </row>
    <row r="527" spans="1:19" x14ac:dyDescent="0.35">
      <c r="A527" s="111" t="s">
        <v>86</v>
      </c>
      <c r="B527" s="112"/>
      <c r="C527" s="113" t="s">
        <v>4189</v>
      </c>
      <c r="D527" s="113" t="s">
        <v>6989</v>
      </c>
      <c r="E527" s="113"/>
      <c r="F527" s="113"/>
      <c r="G527" s="50" t="s">
        <v>5207</v>
      </c>
      <c r="H527" s="50" t="s">
        <v>5208</v>
      </c>
      <c r="I527" s="113"/>
      <c r="J527" s="113" t="s">
        <v>7595</v>
      </c>
      <c r="K527" s="113"/>
      <c r="L527" s="50" t="s">
        <v>7574</v>
      </c>
      <c r="M527" s="160">
        <v>0</v>
      </c>
      <c r="N527" s="50" t="s">
        <v>8705</v>
      </c>
      <c r="O527" s="50" t="s">
        <v>8710</v>
      </c>
      <c r="P527" s="113" t="s">
        <v>262</v>
      </c>
      <c r="Q527" s="113" t="s">
        <v>80</v>
      </c>
      <c r="R527" s="113"/>
      <c r="S527" s="113"/>
    </row>
    <row r="528" spans="1:19" x14ac:dyDescent="0.35">
      <c r="A528" s="111" t="s">
        <v>86</v>
      </c>
      <c r="B528" s="112"/>
      <c r="C528" s="113" t="s">
        <v>4205</v>
      </c>
      <c r="D528" s="50" t="s">
        <v>6990</v>
      </c>
      <c r="E528" s="113"/>
      <c r="F528" s="113"/>
      <c r="G528" s="50" t="s">
        <v>5239</v>
      </c>
      <c r="H528" s="50" t="s">
        <v>5240</v>
      </c>
      <c r="I528" s="113"/>
      <c r="J528" s="113" t="s">
        <v>7595</v>
      </c>
      <c r="K528" s="113"/>
      <c r="L528" s="50" t="s">
        <v>7574</v>
      </c>
      <c r="M528" s="160">
        <v>0</v>
      </c>
      <c r="N528" s="50" t="s">
        <v>8705</v>
      </c>
      <c r="O528" s="50" t="s">
        <v>8710</v>
      </c>
      <c r="P528" s="113" t="s">
        <v>139</v>
      </c>
      <c r="Q528" s="113" t="s">
        <v>80</v>
      </c>
      <c r="R528" s="113"/>
      <c r="S528" s="113"/>
    </row>
    <row r="529" spans="1:19" x14ac:dyDescent="0.35">
      <c r="A529" s="111" t="s">
        <v>86</v>
      </c>
      <c r="B529" s="112"/>
      <c r="C529" s="113" t="s">
        <v>4207</v>
      </c>
      <c r="D529" s="50" t="s">
        <v>6991</v>
      </c>
      <c r="E529" s="113"/>
      <c r="F529" s="113"/>
      <c r="G529" s="50" t="s">
        <v>5243</v>
      </c>
      <c r="H529" s="50" t="s">
        <v>5244</v>
      </c>
      <c r="I529" s="113"/>
      <c r="J529" s="113" t="s">
        <v>7595</v>
      </c>
      <c r="K529" s="113"/>
      <c r="L529" s="50" t="s">
        <v>7574</v>
      </c>
      <c r="M529" s="160">
        <v>0</v>
      </c>
      <c r="N529" s="50" t="s">
        <v>8705</v>
      </c>
      <c r="O529" s="50" t="s">
        <v>8710</v>
      </c>
      <c r="P529" s="113" t="s">
        <v>139</v>
      </c>
      <c r="Q529" s="113" t="s">
        <v>80</v>
      </c>
      <c r="R529" s="113"/>
      <c r="S529" s="113"/>
    </row>
    <row r="530" spans="1:19" x14ac:dyDescent="0.35">
      <c r="A530" s="111" t="s">
        <v>86</v>
      </c>
      <c r="B530" s="112"/>
      <c r="C530" s="113" t="s">
        <v>4206</v>
      </c>
      <c r="D530" s="50" t="s">
        <v>6992</v>
      </c>
      <c r="E530" s="113"/>
      <c r="F530" s="113"/>
      <c r="G530" s="50" t="s">
        <v>5241</v>
      </c>
      <c r="H530" s="50" t="s">
        <v>5242</v>
      </c>
      <c r="I530" s="113"/>
      <c r="J530" s="113" t="s">
        <v>7595</v>
      </c>
      <c r="K530" s="113"/>
      <c r="L530" s="50" t="s">
        <v>7574</v>
      </c>
      <c r="M530" s="160">
        <v>0</v>
      </c>
      <c r="N530" s="50" t="s">
        <v>8705</v>
      </c>
      <c r="O530" s="50" t="s">
        <v>8710</v>
      </c>
      <c r="P530" s="113" t="s">
        <v>139</v>
      </c>
      <c r="Q530" s="113" t="s">
        <v>80</v>
      </c>
      <c r="R530" s="113"/>
      <c r="S530" s="113"/>
    </row>
    <row r="531" spans="1:19" x14ac:dyDescent="0.35">
      <c r="A531" s="111" t="s">
        <v>86</v>
      </c>
      <c r="B531" s="112"/>
      <c r="C531" s="113" t="s">
        <v>4208</v>
      </c>
      <c r="D531" s="113" t="s">
        <v>6993</v>
      </c>
      <c r="E531" s="113"/>
      <c r="F531" s="113"/>
      <c r="G531" s="50" t="s">
        <v>5245</v>
      </c>
      <c r="H531" s="50" t="s">
        <v>5246</v>
      </c>
      <c r="I531" s="113"/>
      <c r="J531" s="113" t="s">
        <v>7595</v>
      </c>
      <c r="K531" s="113"/>
      <c r="L531" s="50" t="s">
        <v>7574</v>
      </c>
      <c r="M531" s="160">
        <v>0</v>
      </c>
      <c r="N531" s="50" t="s">
        <v>8705</v>
      </c>
      <c r="O531" s="50" t="s">
        <v>8710</v>
      </c>
      <c r="P531" s="113" t="s">
        <v>139</v>
      </c>
      <c r="Q531" s="113" t="s">
        <v>80</v>
      </c>
      <c r="R531" s="113"/>
      <c r="S531" s="113"/>
    </row>
    <row r="532" spans="1:19" x14ac:dyDescent="0.35">
      <c r="A532" s="111" t="s">
        <v>86</v>
      </c>
      <c r="B532" s="112"/>
      <c r="C532" s="113" t="s">
        <v>4209</v>
      </c>
      <c r="D532" s="113" t="s">
        <v>6994</v>
      </c>
      <c r="E532" s="113"/>
      <c r="F532" s="113"/>
      <c r="G532" s="50" t="s">
        <v>5247</v>
      </c>
      <c r="H532" s="50" t="s">
        <v>5248</v>
      </c>
      <c r="I532" s="113"/>
      <c r="J532" s="113" t="s">
        <v>7595</v>
      </c>
      <c r="K532" s="113"/>
      <c r="L532" s="50" t="s">
        <v>7574</v>
      </c>
      <c r="M532" s="160">
        <v>0</v>
      </c>
      <c r="N532" s="50" t="s">
        <v>8705</v>
      </c>
      <c r="O532" s="50" t="s">
        <v>8710</v>
      </c>
      <c r="P532" s="113" t="s">
        <v>139</v>
      </c>
      <c r="Q532" s="113" t="s">
        <v>80</v>
      </c>
      <c r="R532" s="113"/>
      <c r="S532" s="113"/>
    </row>
    <row r="533" spans="1:19" x14ac:dyDescent="0.35">
      <c r="A533" s="111" t="s">
        <v>86</v>
      </c>
      <c r="B533" s="112"/>
      <c r="C533" s="113" t="s">
        <v>4190</v>
      </c>
      <c r="D533" s="50" t="s">
        <v>6995</v>
      </c>
      <c r="E533" s="113"/>
      <c r="F533" s="113"/>
      <c r="G533" s="50" t="s">
        <v>5209</v>
      </c>
      <c r="H533" s="50" t="s">
        <v>5210</v>
      </c>
      <c r="I533" s="113"/>
      <c r="J533" s="113" t="s">
        <v>7595</v>
      </c>
      <c r="K533" s="113"/>
      <c r="L533" s="50" t="s">
        <v>7574</v>
      </c>
      <c r="M533" s="160">
        <v>0</v>
      </c>
      <c r="N533" s="50" t="s">
        <v>8705</v>
      </c>
      <c r="O533" s="50" t="s">
        <v>8710</v>
      </c>
      <c r="P533" s="113" t="s">
        <v>262</v>
      </c>
      <c r="Q533" s="113" t="s">
        <v>80</v>
      </c>
      <c r="R533" s="113"/>
      <c r="S533" s="113"/>
    </row>
    <row r="534" spans="1:19" x14ac:dyDescent="0.35">
      <c r="A534" s="111" t="s">
        <v>86</v>
      </c>
      <c r="B534" s="112"/>
      <c r="C534" s="113" t="s">
        <v>4233</v>
      </c>
      <c r="D534" s="113" t="s">
        <v>6996</v>
      </c>
      <c r="E534" s="113"/>
      <c r="F534" s="113"/>
      <c r="G534" s="53" t="s">
        <v>5295</v>
      </c>
      <c r="H534" s="53" t="s">
        <v>5296</v>
      </c>
      <c r="I534" s="113"/>
      <c r="J534" s="113" t="s">
        <v>7595</v>
      </c>
      <c r="K534" s="113"/>
      <c r="L534" s="50" t="s">
        <v>7574</v>
      </c>
      <c r="M534" s="160">
        <v>0</v>
      </c>
      <c r="N534" s="50" t="s">
        <v>8705</v>
      </c>
      <c r="O534" s="50" t="s">
        <v>8710</v>
      </c>
      <c r="P534" s="113" t="s">
        <v>195</v>
      </c>
      <c r="Q534" s="113" t="s">
        <v>80</v>
      </c>
      <c r="R534" s="113"/>
      <c r="S534" s="113"/>
    </row>
    <row r="535" spans="1:19" x14ac:dyDescent="0.35">
      <c r="A535" s="111" t="s">
        <v>86</v>
      </c>
      <c r="B535" s="112"/>
      <c r="C535" s="113" t="s">
        <v>4213</v>
      </c>
      <c r="D535" s="113" t="s">
        <v>6998</v>
      </c>
      <c r="E535" s="113"/>
      <c r="F535" s="113"/>
      <c r="G535" s="50" t="s">
        <v>5255</v>
      </c>
      <c r="H535" s="50" t="s">
        <v>5256</v>
      </c>
      <c r="I535" s="113"/>
      <c r="J535" s="113" t="s">
        <v>7595</v>
      </c>
      <c r="K535" s="113"/>
      <c r="L535" s="50" t="s">
        <v>7574</v>
      </c>
      <c r="M535" s="160">
        <v>0</v>
      </c>
      <c r="N535" s="50" t="s">
        <v>8705</v>
      </c>
      <c r="O535" s="50" t="s">
        <v>8710</v>
      </c>
      <c r="P535" s="113" t="s">
        <v>139</v>
      </c>
      <c r="Q535" s="113" t="s">
        <v>80</v>
      </c>
      <c r="R535" s="113"/>
      <c r="S535" s="113"/>
    </row>
    <row r="536" spans="1:19" x14ac:dyDescent="0.35">
      <c r="A536" s="111" t="s">
        <v>86</v>
      </c>
      <c r="B536" s="112"/>
      <c r="C536" s="113" t="s">
        <v>4214</v>
      </c>
      <c r="D536" s="113" t="s">
        <v>6997</v>
      </c>
      <c r="E536" s="113"/>
      <c r="F536" s="113"/>
      <c r="G536" s="50" t="s">
        <v>5257</v>
      </c>
      <c r="H536" s="50" t="s">
        <v>5258</v>
      </c>
      <c r="I536" s="113"/>
      <c r="J536" s="113" t="s">
        <v>7595</v>
      </c>
      <c r="K536" s="113"/>
      <c r="L536" s="50" t="s">
        <v>7574</v>
      </c>
      <c r="M536" s="160">
        <v>0</v>
      </c>
      <c r="N536" s="50" t="s">
        <v>8705</v>
      </c>
      <c r="O536" s="50" t="s">
        <v>8710</v>
      </c>
      <c r="P536" s="113" t="s">
        <v>139</v>
      </c>
      <c r="Q536" s="113" t="s">
        <v>80</v>
      </c>
      <c r="R536" s="113"/>
      <c r="S536" s="113"/>
    </row>
    <row r="537" spans="1:19" x14ac:dyDescent="0.35">
      <c r="A537" s="111" t="s">
        <v>86</v>
      </c>
      <c r="B537" s="112"/>
      <c r="C537" s="113" t="s">
        <v>4217</v>
      </c>
      <c r="D537" s="113" t="s">
        <v>6999</v>
      </c>
      <c r="E537" s="113"/>
      <c r="F537" s="113"/>
      <c r="G537" s="50" t="s">
        <v>5263</v>
      </c>
      <c r="H537" s="50" t="s">
        <v>5264</v>
      </c>
      <c r="I537" s="113"/>
      <c r="J537" s="113" t="s">
        <v>7595</v>
      </c>
      <c r="K537" s="113"/>
      <c r="L537" s="54" t="s">
        <v>7574</v>
      </c>
      <c r="M537" s="162">
        <v>0</v>
      </c>
      <c r="N537" s="56" t="s">
        <v>8705</v>
      </c>
      <c r="O537" s="56" t="s">
        <v>8710</v>
      </c>
      <c r="P537" s="113" t="s">
        <v>100</v>
      </c>
      <c r="Q537" s="113" t="s">
        <v>80</v>
      </c>
      <c r="R537" s="113"/>
      <c r="S537" s="113"/>
    </row>
    <row r="538" spans="1:19" x14ac:dyDescent="0.35">
      <c r="A538" s="111" t="s">
        <v>86</v>
      </c>
      <c r="B538" s="112"/>
      <c r="C538" s="113" t="s">
        <v>4222</v>
      </c>
      <c r="D538" s="113" t="s">
        <v>7000</v>
      </c>
      <c r="E538" s="113"/>
      <c r="F538" s="113"/>
      <c r="G538" s="50" t="s">
        <v>5273</v>
      </c>
      <c r="H538" s="50" t="s">
        <v>5274</v>
      </c>
      <c r="I538" s="113"/>
      <c r="J538" s="113" t="s">
        <v>7595</v>
      </c>
      <c r="K538" s="113"/>
      <c r="L538" s="54" t="s">
        <v>7574</v>
      </c>
      <c r="M538" s="162">
        <v>0</v>
      </c>
      <c r="N538" s="56" t="s">
        <v>8705</v>
      </c>
      <c r="O538" s="56" t="s">
        <v>8710</v>
      </c>
      <c r="P538" s="113" t="s">
        <v>163</v>
      </c>
      <c r="Q538" s="113" t="s">
        <v>80</v>
      </c>
      <c r="R538" s="113"/>
      <c r="S538" s="113"/>
    </row>
    <row r="539" spans="1:19" x14ac:dyDescent="0.35">
      <c r="A539" s="111" t="s">
        <v>86</v>
      </c>
      <c r="B539" s="112"/>
      <c r="C539" s="113" t="s">
        <v>4174</v>
      </c>
      <c r="D539" s="113" t="s">
        <v>7001</v>
      </c>
      <c r="E539" s="113"/>
      <c r="F539" s="113"/>
      <c r="G539" s="50" t="s">
        <v>5177</v>
      </c>
      <c r="H539" s="50" t="s">
        <v>5178</v>
      </c>
      <c r="I539" s="113"/>
      <c r="J539" s="113" t="s">
        <v>7595</v>
      </c>
      <c r="K539" s="113"/>
      <c r="L539" s="50" t="s">
        <v>7574</v>
      </c>
      <c r="M539" s="160">
        <v>0</v>
      </c>
      <c r="N539" s="50" t="s">
        <v>8705</v>
      </c>
      <c r="O539" s="50" t="s">
        <v>8710</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7595</v>
      </c>
      <c r="K540" s="113"/>
      <c r="L540" s="50" t="s">
        <v>7574</v>
      </c>
      <c r="M540" s="160">
        <v>0</v>
      </c>
      <c r="N540" s="50" t="s">
        <v>8705</v>
      </c>
      <c r="O540" s="50" t="s">
        <v>8710</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7595</v>
      </c>
      <c r="K541" s="113"/>
      <c r="L541" s="50" t="s">
        <v>7574</v>
      </c>
      <c r="M541" s="160">
        <v>0</v>
      </c>
      <c r="N541" s="50" t="s">
        <v>8705</v>
      </c>
      <c r="O541" s="50" t="s">
        <v>8710</v>
      </c>
      <c r="P541" s="113" t="s">
        <v>157</v>
      </c>
      <c r="Q541" s="113" t="s">
        <v>80</v>
      </c>
      <c r="R541" s="113"/>
      <c r="S541" s="113"/>
    </row>
    <row r="542" spans="1:19" x14ac:dyDescent="0.35">
      <c r="A542" s="111" t="s">
        <v>86</v>
      </c>
      <c r="B542" s="112"/>
      <c r="C542" s="113" t="s">
        <v>4183</v>
      </c>
      <c r="D542" s="113" t="s">
        <v>7002</v>
      </c>
      <c r="E542" s="113"/>
      <c r="F542" s="113"/>
      <c r="G542" s="50" t="s">
        <v>5195</v>
      </c>
      <c r="H542" s="50" t="s">
        <v>5196</v>
      </c>
      <c r="I542" s="113"/>
      <c r="J542" s="113" t="s">
        <v>7595</v>
      </c>
      <c r="K542" s="113"/>
      <c r="L542" s="50" t="s">
        <v>7574</v>
      </c>
      <c r="M542" s="160">
        <v>0</v>
      </c>
      <c r="N542" s="50" t="s">
        <v>8705</v>
      </c>
      <c r="O542" s="50" t="s">
        <v>8710</v>
      </c>
      <c r="P542" s="113" t="s">
        <v>195</v>
      </c>
      <c r="Q542" s="113" t="s">
        <v>80</v>
      </c>
      <c r="R542" s="113"/>
      <c r="S542" s="113"/>
    </row>
    <row r="543" spans="1:19" x14ac:dyDescent="0.35">
      <c r="A543" s="111" t="s">
        <v>86</v>
      </c>
      <c r="B543" s="112"/>
      <c r="C543" s="113" t="s">
        <v>4177</v>
      </c>
      <c r="D543" s="113" t="s">
        <v>7003</v>
      </c>
      <c r="E543" s="113"/>
      <c r="F543" s="113"/>
      <c r="G543" s="50" t="s">
        <v>5183</v>
      </c>
      <c r="H543" s="50" t="s">
        <v>5184</v>
      </c>
      <c r="I543" s="113"/>
      <c r="J543" s="113" t="s">
        <v>7595</v>
      </c>
      <c r="K543" s="113"/>
      <c r="L543" s="50" t="s">
        <v>7574</v>
      </c>
      <c r="M543" s="160">
        <v>0</v>
      </c>
      <c r="N543" s="50" t="s">
        <v>8705</v>
      </c>
      <c r="O543" s="50" t="s">
        <v>8710</v>
      </c>
      <c r="P543" s="113" t="s">
        <v>156</v>
      </c>
      <c r="Q543" s="113" t="s">
        <v>80</v>
      </c>
      <c r="R543" s="113"/>
      <c r="S543" s="113"/>
    </row>
    <row r="544" spans="1:19" x14ac:dyDescent="0.35">
      <c r="A544" s="111" t="s">
        <v>86</v>
      </c>
      <c r="B544" s="112"/>
      <c r="C544" s="113" t="s">
        <v>4180</v>
      </c>
      <c r="D544" s="113" t="s">
        <v>7010</v>
      </c>
      <c r="E544" s="113"/>
      <c r="F544" s="113"/>
      <c r="G544" s="50" t="s">
        <v>5189</v>
      </c>
      <c r="H544" s="50" t="s">
        <v>5190</v>
      </c>
      <c r="I544" s="113"/>
      <c r="J544" s="113" t="s">
        <v>7595</v>
      </c>
      <c r="K544" s="113"/>
      <c r="L544" s="50" t="s">
        <v>7574</v>
      </c>
      <c r="M544" s="160">
        <v>0</v>
      </c>
      <c r="N544" s="50" t="s">
        <v>8705</v>
      </c>
      <c r="O544" s="50" t="s">
        <v>8710</v>
      </c>
      <c r="P544" s="113" t="s">
        <v>157</v>
      </c>
      <c r="Q544" s="113" t="s">
        <v>80</v>
      </c>
      <c r="R544" s="113"/>
      <c r="S544" s="113"/>
    </row>
    <row r="545" spans="1:19" x14ac:dyDescent="0.35">
      <c r="A545" s="111" t="s">
        <v>86</v>
      </c>
      <c r="B545" s="112"/>
      <c r="C545" s="113" t="s">
        <v>4179</v>
      </c>
      <c r="D545" s="113" t="s">
        <v>7011</v>
      </c>
      <c r="E545" s="113"/>
      <c r="F545" s="113"/>
      <c r="G545" s="50" t="s">
        <v>5187</v>
      </c>
      <c r="H545" s="50" t="s">
        <v>5188</v>
      </c>
      <c r="I545" s="113"/>
      <c r="J545" s="113" t="s">
        <v>7595</v>
      </c>
      <c r="K545" s="113"/>
      <c r="L545" s="50" t="s">
        <v>7574</v>
      </c>
      <c r="M545" s="160">
        <v>0</v>
      </c>
      <c r="N545" s="50" t="s">
        <v>8705</v>
      </c>
      <c r="O545" s="50" t="s">
        <v>8710</v>
      </c>
      <c r="P545" s="113" t="s">
        <v>6321</v>
      </c>
      <c r="Q545" s="113" t="s">
        <v>80</v>
      </c>
      <c r="R545" s="113"/>
      <c r="S545" s="113"/>
    </row>
    <row r="546" spans="1:19" x14ac:dyDescent="0.35">
      <c r="A546" s="111" t="s">
        <v>86</v>
      </c>
      <c r="B546" s="112"/>
      <c r="C546" s="113" t="s">
        <v>4178</v>
      </c>
      <c r="D546" s="121" t="s">
        <v>7012</v>
      </c>
      <c r="E546" s="113"/>
      <c r="F546" s="113"/>
      <c r="G546" s="50" t="s">
        <v>5185</v>
      </c>
      <c r="H546" s="50" t="s">
        <v>5186</v>
      </c>
      <c r="I546" s="113"/>
      <c r="J546" s="113" t="s">
        <v>7595</v>
      </c>
      <c r="K546" s="113"/>
      <c r="L546" s="50" t="s">
        <v>7574</v>
      </c>
      <c r="M546" s="160">
        <v>0</v>
      </c>
      <c r="N546" s="50" t="s">
        <v>8705</v>
      </c>
      <c r="O546" s="50" t="s">
        <v>8710</v>
      </c>
      <c r="P546" s="113" t="s">
        <v>195</v>
      </c>
      <c r="Q546" s="113" t="s">
        <v>80</v>
      </c>
      <c r="R546" s="113"/>
      <c r="S546" s="113"/>
    </row>
    <row r="547" spans="1:19" x14ac:dyDescent="0.35">
      <c r="A547" s="111" t="s">
        <v>86</v>
      </c>
      <c r="B547" s="112"/>
      <c r="C547" s="113" t="s">
        <v>4227</v>
      </c>
      <c r="D547" s="113" t="s">
        <v>7013</v>
      </c>
      <c r="E547" s="113"/>
      <c r="F547" s="113"/>
      <c r="G547" s="50" t="s">
        <v>5283</v>
      </c>
      <c r="H547" s="50" t="s">
        <v>5284</v>
      </c>
      <c r="I547" s="113"/>
      <c r="J547" s="113" t="s">
        <v>7595</v>
      </c>
      <c r="K547" s="113"/>
      <c r="L547" s="50" t="s">
        <v>7574</v>
      </c>
      <c r="M547" s="160">
        <v>0</v>
      </c>
      <c r="N547" s="50" t="s">
        <v>8705</v>
      </c>
      <c r="O547" s="50" t="s">
        <v>8710</v>
      </c>
      <c r="P547" s="113" t="s">
        <v>6327</v>
      </c>
      <c r="Q547" s="113" t="s">
        <v>80</v>
      </c>
      <c r="R547" s="113"/>
      <c r="S547" s="113"/>
    </row>
    <row r="548" spans="1:19" x14ac:dyDescent="0.35">
      <c r="A548" s="111" t="s">
        <v>86</v>
      </c>
      <c r="B548" s="112"/>
      <c r="C548" s="113" t="s">
        <v>4194</v>
      </c>
      <c r="D548" s="113" t="s">
        <v>7014</v>
      </c>
      <c r="E548" s="113"/>
      <c r="F548" s="113"/>
      <c r="G548" s="50" t="s">
        <v>5217</v>
      </c>
      <c r="H548" s="50" t="s">
        <v>5218</v>
      </c>
      <c r="I548" s="113"/>
      <c r="J548" s="113" t="s">
        <v>7595</v>
      </c>
      <c r="K548" s="113"/>
      <c r="L548" s="50" t="s">
        <v>7574</v>
      </c>
      <c r="M548" s="160">
        <v>0</v>
      </c>
      <c r="N548" s="50" t="s">
        <v>8705</v>
      </c>
      <c r="O548" s="50" t="s">
        <v>8710</v>
      </c>
      <c r="P548" s="113" t="s">
        <v>262</v>
      </c>
      <c r="Q548" s="113" t="s">
        <v>80</v>
      </c>
      <c r="R548" s="113"/>
      <c r="S548" s="113"/>
    </row>
    <row r="549" spans="1:19" x14ac:dyDescent="0.35">
      <c r="A549" s="111" t="s">
        <v>86</v>
      </c>
      <c r="B549" s="112"/>
      <c r="C549" s="113" t="s">
        <v>4185</v>
      </c>
      <c r="D549" s="113" t="s">
        <v>7015</v>
      </c>
      <c r="E549" s="113"/>
      <c r="F549" s="113"/>
      <c r="G549" s="50" t="s">
        <v>5199</v>
      </c>
      <c r="H549" s="50" t="s">
        <v>5200</v>
      </c>
      <c r="I549" s="113"/>
      <c r="J549" s="113" t="s">
        <v>7595</v>
      </c>
      <c r="K549" s="113"/>
      <c r="L549" s="50" t="s">
        <v>7574</v>
      </c>
      <c r="M549" s="160">
        <v>0</v>
      </c>
      <c r="N549" s="50" t="s">
        <v>8705</v>
      </c>
      <c r="O549" s="50" t="s">
        <v>8710</v>
      </c>
      <c r="P549" s="113" t="s">
        <v>6322</v>
      </c>
      <c r="Q549" s="113" t="s">
        <v>80</v>
      </c>
      <c r="R549" s="113"/>
      <c r="S549" s="113"/>
    </row>
    <row r="550" spans="1:19" x14ac:dyDescent="0.35">
      <c r="A550" s="111" t="s">
        <v>86</v>
      </c>
      <c r="B550" s="112"/>
      <c r="C550" s="113" t="s">
        <v>4204</v>
      </c>
      <c r="D550" s="113" t="s">
        <v>7016</v>
      </c>
      <c r="E550" s="113"/>
      <c r="F550" s="113"/>
      <c r="G550" s="50" t="s">
        <v>5237</v>
      </c>
      <c r="H550" s="50" t="s">
        <v>5238</v>
      </c>
      <c r="I550" s="113"/>
      <c r="J550" s="113" t="s">
        <v>7595</v>
      </c>
      <c r="K550" s="113"/>
      <c r="L550" s="50" t="s">
        <v>7574</v>
      </c>
      <c r="M550" s="160">
        <v>0</v>
      </c>
      <c r="N550" s="50" t="s">
        <v>8705</v>
      </c>
      <c r="O550" s="50" t="s">
        <v>8710</v>
      </c>
      <c r="P550" s="113" t="s">
        <v>6325</v>
      </c>
      <c r="Q550" s="113" t="s">
        <v>80</v>
      </c>
      <c r="R550" s="113"/>
      <c r="S550" s="113"/>
    </row>
    <row r="551" spans="1:19" x14ac:dyDescent="0.35">
      <c r="A551" s="111" t="s">
        <v>86</v>
      </c>
      <c r="B551" s="112"/>
      <c r="C551" s="113" t="s">
        <v>4171</v>
      </c>
      <c r="D551" s="113" t="s">
        <v>7004</v>
      </c>
      <c r="E551" s="113"/>
      <c r="F551" s="113"/>
      <c r="G551" s="50" t="s">
        <v>5171</v>
      </c>
      <c r="H551" s="50" t="s">
        <v>5172</v>
      </c>
      <c r="I551" s="113"/>
      <c r="J551" s="113" t="s">
        <v>7595</v>
      </c>
      <c r="K551" s="113"/>
      <c r="L551" s="50" t="s">
        <v>7574</v>
      </c>
      <c r="M551" s="160">
        <v>0</v>
      </c>
      <c r="N551" s="50" t="s">
        <v>8705</v>
      </c>
      <c r="O551" s="50" t="s">
        <v>8710</v>
      </c>
      <c r="P551" s="113" t="s">
        <v>195</v>
      </c>
      <c r="Q551" s="113" t="s">
        <v>80</v>
      </c>
      <c r="R551" s="113"/>
      <c r="S551" s="113"/>
    </row>
    <row r="552" spans="1:19" x14ac:dyDescent="0.35">
      <c r="A552" s="111" t="s">
        <v>86</v>
      </c>
      <c r="B552" s="112"/>
      <c r="C552" s="113" t="s">
        <v>4231</v>
      </c>
      <c r="D552" s="113" t="s">
        <v>7005</v>
      </c>
      <c r="E552" s="113"/>
      <c r="F552" s="113"/>
      <c r="G552" s="50" t="s">
        <v>5291</v>
      </c>
      <c r="H552" s="50" t="s">
        <v>5292</v>
      </c>
      <c r="I552" s="113"/>
      <c r="J552" s="113" t="s">
        <v>7595</v>
      </c>
      <c r="K552" s="113"/>
      <c r="L552" s="50" t="s">
        <v>7574</v>
      </c>
      <c r="M552" s="160">
        <v>0</v>
      </c>
      <c r="N552" s="50" t="s">
        <v>8705</v>
      </c>
      <c r="O552" s="50" t="s">
        <v>8710</v>
      </c>
      <c r="P552" s="113" t="s">
        <v>195</v>
      </c>
      <c r="Q552" s="113" t="s">
        <v>80</v>
      </c>
      <c r="R552" s="113"/>
      <c r="S552" s="113"/>
    </row>
    <row r="553" spans="1:19" x14ac:dyDescent="0.35">
      <c r="A553" s="111" t="s">
        <v>86</v>
      </c>
      <c r="B553" s="112"/>
      <c r="C553" s="113" t="s">
        <v>4230</v>
      </c>
      <c r="D553" s="113" t="s">
        <v>7006</v>
      </c>
      <c r="E553" s="113"/>
      <c r="F553" s="113"/>
      <c r="G553" s="50" t="s">
        <v>5289</v>
      </c>
      <c r="H553" s="50" t="s">
        <v>5290</v>
      </c>
      <c r="I553" s="113"/>
      <c r="J553" s="113" t="s">
        <v>7595</v>
      </c>
      <c r="K553" s="113"/>
      <c r="L553" s="50" t="s">
        <v>7574</v>
      </c>
      <c r="M553" s="160">
        <v>0</v>
      </c>
      <c r="N553" s="50" t="s">
        <v>8705</v>
      </c>
      <c r="O553" s="50" t="s">
        <v>8710</v>
      </c>
      <c r="P553" s="113" t="s">
        <v>195</v>
      </c>
      <c r="Q553" s="113" t="s">
        <v>80</v>
      </c>
      <c r="R553" s="113"/>
      <c r="S553" s="113"/>
    </row>
    <row r="554" spans="1:19" x14ac:dyDescent="0.35">
      <c r="A554" s="111" t="s">
        <v>86</v>
      </c>
      <c r="B554" s="112"/>
      <c r="C554" s="113" t="s">
        <v>4168</v>
      </c>
      <c r="D554" s="113" t="s">
        <v>7007</v>
      </c>
      <c r="E554" s="113"/>
      <c r="F554" s="113"/>
      <c r="G554" s="50" t="s">
        <v>5165</v>
      </c>
      <c r="H554" s="50" t="s">
        <v>5166</v>
      </c>
      <c r="I554" s="113"/>
      <c r="J554" s="113" t="s">
        <v>7595</v>
      </c>
      <c r="K554" s="113"/>
      <c r="L554" s="50" t="s">
        <v>7574</v>
      </c>
      <c r="M554" s="160">
        <v>0</v>
      </c>
      <c r="N554" s="50" t="s">
        <v>8705</v>
      </c>
      <c r="O554" s="50" t="s">
        <v>8710</v>
      </c>
      <c r="P554" s="113" t="s">
        <v>195</v>
      </c>
      <c r="Q554" s="113" t="s">
        <v>80</v>
      </c>
      <c r="R554" s="113"/>
      <c r="S554" s="113"/>
    </row>
    <row r="555" spans="1:19" x14ac:dyDescent="0.35">
      <c r="A555" s="111" t="s">
        <v>86</v>
      </c>
      <c r="B555" s="112"/>
      <c r="C555" s="113" t="s">
        <v>4169</v>
      </c>
      <c r="D555" s="113" t="s">
        <v>7008</v>
      </c>
      <c r="E555" s="113"/>
      <c r="F555" s="113"/>
      <c r="G555" s="50" t="s">
        <v>5167</v>
      </c>
      <c r="H555" s="50" t="s">
        <v>5168</v>
      </c>
      <c r="I555" s="113"/>
      <c r="J555" s="113" t="s">
        <v>7595</v>
      </c>
      <c r="K555" s="113"/>
      <c r="L555" s="50" t="s">
        <v>7574</v>
      </c>
      <c r="M555" s="160">
        <v>0</v>
      </c>
      <c r="N555" s="50" t="s">
        <v>8705</v>
      </c>
      <c r="O555" s="50" t="s">
        <v>8710</v>
      </c>
      <c r="P555" s="113" t="s">
        <v>195</v>
      </c>
      <c r="Q555" s="113" t="s">
        <v>80</v>
      </c>
      <c r="R555" s="113"/>
      <c r="S555" s="113"/>
    </row>
    <row r="556" spans="1:19" x14ac:dyDescent="0.35">
      <c r="A556" s="111" t="s">
        <v>86</v>
      </c>
      <c r="B556" s="112"/>
      <c r="C556" s="113" t="s">
        <v>4170</v>
      </c>
      <c r="D556" s="113" t="s">
        <v>7009</v>
      </c>
      <c r="E556" s="113"/>
      <c r="F556" s="113"/>
      <c r="G556" s="50" t="s">
        <v>5169</v>
      </c>
      <c r="H556" s="50" t="s">
        <v>5170</v>
      </c>
      <c r="I556" s="113"/>
      <c r="J556" s="113" t="s">
        <v>7595</v>
      </c>
      <c r="K556" s="113"/>
      <c r="L556" s="50" t="s">
        <v>7574</v>
      </c>
      <c r="M556" s="160">
        <v>0</v>
      </c>
      <c r="N556" s="50" t="s">
        <v>8705</v>
      </c>
      <c r="O556" s="50" t="s">
        <v>8710</v>
      </c>
      <c r="P556" s="113" t="s">
        <v>195</v>
      </c>
      <c r="Q556" s="113" t="s">
        <v>80</v>
      </c>
      <c r="R556" s="113"/>
      <c r="S556" s="113"/>
    </row>
    <row r="557" spans="1:19" x14ac:dyDescent="0.35">
      <c r="A557" s="111" t="s">
        <v>86</v>
      </c>
      <c r="B557" s="112"/>
      <c r="C557" s="113" t="s">
        <v>4215</v>
      </c>
      <c r="D557" s="113" t="s">
        <v>7080</v>
      </c>
      <c r="E557" s="113"/>
      <c r="F557" s="113"/>
      <c r="G557" s="51" t="s">
        <v>5259</v>
      </c>
      <c r="H557" s="51" t="s">
        <v>5260</v>
      </c>
      <c r="I557" s="113"/>
      <c r="J557" s="113" t="s">
        <v>7595</v>
      </c>
      <c r="K557" s="113"/>
      <c r="L557" s="50" t="s">
        <v>7574</v>
      </c>
      <c r="M557" s="160">
        <v>0</v>
      </c>
      <c r="N557" s="50" t="s">
        <v>8705</v>
      </c>
      <c r="O557" s="50" t="s">
        <v>8710</v>
      </c>
      <c r="P557" s="113" t="s">
        <v>1873</v>
      </c>
      <c r="Q557" s="113" t="s">
        <v>80</v>
      </c>
      <c r="R557" s="113"/>
      <c r="S557" s="113"/>
    </row>
    <row r="558" spans="1:19" x14ac:dyDescent="0.35">
      <c r="A558" s="111" t="s">
        <v>86</v>
      </c>
      <c r="B558" s="112"/>
      <c r="C558" s="113" t="s">
        <v>4219</v>
      </c>
      <c r="D558" s="113" t="s">
        <v>7081</v>
      </c>
      <c r="E558" s="113"/>
      <c r="F558" s="113"/>
      <c r="G558" s="50" t="s">
        <v>5267</v>
      </c>
      <c r="H558" s="50" t="s">
        <v>5268</v>
      </c>
      <c r="I558" s="113"/>
      <c r="J558" s="113" t="s">
        <v>7595</v>
      </c>
      <c r="K558" s="113"/>
      <c r="L558" s="54" t="s">
        <v>7574</v>
      </c>
      <c r="M558" s="162">
        <v>0</v>
      </c>
      <c r="N558" s="56" t="s">
        <v>8705</v>
      </c>
      <c r="O558" s="56" t="s">
        <v>8710</v>
      </c>
      <c r="P558" s="113" t="s">
        <v>100</v>
      </c>
      <c r="Q558" s="113" t="s">
        <v>80</v>
      </c>
      <c r="R558" s="113"/>
      <c r="S558" s="113"/>
    </row>
    <row r="559" spans="1:19" x14ac:dyDescent="0.35">
      <c r="A559" s="111" t="s">
        <v>86</v>
      </c>
      <c r="B559" s="112"/>
      <c r="C559" s="113" t="s">
        <v>4240</v>
      </c>
      <c r="D559" s="113" t="s">
        <v>7091</v>
      </c>
      <c r="E559" s="113"/>
      <c r="F559" s="113"/>
      <c r="G559" s="50" t="s">
        <v>5309</v>
      </c>
      <c r="H559" s="50" t="s">
        <v>5310</v>
      </c>
      <c r="I559" s="113"/>
      <c r="J559" s="113" t="s">
        <v>7595</v>
      </c>
      <c r="K559" s="113"/>
      <c r="L559" s="50" t="s">
        <v>7574</v>
      </c>
      <c r="M559" s="160">
        <v>0</v>
      </c>
      <c r="N559" s="50" t="s">
        <v>8705</v>
      </c>
      <c r="O559" s="50" t="s">
        <v>8710</v>
      </c>
      <c r="P559" s="113" t="s">
        <v>6327</v>
      </c>
      <c r="Q559" s="113" t="s">
        <v>80</v>
      </c>
      <c r="R559" s="113"/>
      <c r="S559" s="113"/>
    </row>
    <row r="560" spans="1:19" x14ac:dyDescent="0.35">
      <c r="A560" s="111" t="s">
        <v>86</v>
      </c>
      <c r="B560" s="112"/>
      <c r="C560" s="113" t="s">
        <v>4241</v>
      </c>
      <c r="D560" s="113" t="s">
        <v>7092</v>
      </c>
      <c r="E560" s="113"/>
      <c r="F560" s="113"/>
      <c r="G560" s="53" t="s">
        <v>5311</v>
      </c>
      <c r="H560" s="53" t="s">
        <v>5312</v>
      </c>
      <c r="I560" s="113"/>
      <c r="J560" s="113" t="s">
        <v>7595</v>
      </c>
      <c r="K560" s="113"/>
      <c r="L560" s="50" t="s">
        <v>7574</v>
      </c>
      <c r="M560" s="160">
        <v>0</v>
      </c>
      <c r="N560" s="50" t="s">
        <v>8705</v>
      </c>
      <c r="O560" s="50" t="s">
        <v>8710</v>
      </c>
      <c r="P560" s="113" t="s">
        <v>6327</v>
      </c>
      <c r="Q560" s="113" t="s">
        <v>80</v>
      </c>
      <c r="R560" s="113"/>
      <c r="S560" s="113"/>
    </row>
    <row r="561" spans="1:19" x14ac:dyDescent="0.35">
      <c r="A561" s="111" t="s">
        <v>86</v>
      </c>
      <c r="B561" s="112"/>
      <c r="C561" s="113" t="s">
        <v>4195</v>
      </c>
      <c r="D561" s="113" t="s">
        <v>7093</v>
      </c>
      <c r="E561" s="113"/>
      <c r="F561" s="113"/>
      <c r="G561" s="50" t="s">
        <v>5219</v>
      </c>
      <c r="H561" s="50" t="s">
        <v>5220</v>
      </c>
      <c r="I561" s="113"/>
      <c r="J561" s="113" t="s">
        <v>7595</v>
      </c>
      <c r="K561" s="113"/>
      <c r="L561" s="50" t="s">
        <v>7574</v>
      </c>
      <c r="M561" s="160">
        <v>0</v>
      </c>
      <c r="N561" s="50" t="s">
        <v>8705</v>
      </c>
      <c r="O561" s="50" t="s">
        <v>8710</v>
      </c>
      <c r="P561" s="113" t="s">
        <v>262</v>
      </c>
      <c r="Q561" s="113" t="s">
        <v>80</v>
      </c>
      <c r="R561" s="113"/>
      <c r="S561" s="113"/>
    </row>
    <row r="562" spans="1:19" x14ac:dyDescent="0.35">
      <c r="A562" s="111" t="s">
        <v>86</v>
      </c>
      <c r="B562" s="112"/>
      <c r="C562" s="113" t="s">
        <v>4184</v>
      </c>
      <c r="D562" s="113" t="s">
        <v>7083</v>
      </c>
      <c r="E562" s="113"/>
      <c r="F562" s="113"/>
      <c r="G562" s="50" t="s">
        <v>5197</v>
      </c>
      <c r="H562" s="50" t="s">
        <v>5198</v>
      </c>
      <c r="I562" s="113"/>
      <c r="J562" s="113" t="s">
        <v>7595</v>
      </c>
      <c r="K562" s="113"/>
      <c r="L562" s="50" t="s">
        <v>7574</v>
      </c>
      <c r="M562" s="160">
        <v>0</v>
      </c>
      <c r="N562" s="50" t="s">
        <v>8705</v>
      </c>
      <c r="O562" s="50" t="s">
        <v>8710</v>
      </c>
      <c r="P562" s="113" t="s">
        <v>6322</v>
      </c>
      <c r="Q562" s="113" t="s">
        <v>80</v>
      </c>
      <c r="R562" s="113"/>
      <c r="S562" s="113"/>
    </row>
    <row r="563" spans="1:19" x14ac:dyDescent="0.35">
      <c r="A563" s="111" t="s">
        <v>86</v>
      </c>
      <c r="B563" s="112"/>
      <c r="C563" s="113" t="s">
        <v>4193</v>
      </c>
      <c r="D563" s="113" t="s">
        <v>7082</v>
      </c>
      <c r="E563" s="113"/>
      <c r="F563" s="113"/>
      <c r="G563" s="50" t="s">
        <v>5215</v>
      </c>
      <c r="H563" s="50" t="s">
        <v>5216</v>
      </c>
      <c r="I563" s="113"/>
      <c r="J563" s="113" t="s">
        <v>7595</v>
      </c>
      <c r="K563" s="113"/>
      <c r="L563" s="50" t="s">
        <v>7574</v>
      </c>
      <c r="M563" s="160">
        <v>0</v>
      </c>
      <c r="N563" s="50" t="s">
        <v>8705</v>
      </c>
      <c r="O563" s="50" t="s">
        <v>8710</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7595</v>
      </c>
      <c r="K564" s="113"/>
      <c r="L564" s="50" t="s">
        <v>7574</v>
      </c>
      <c r="M564" s="160">
        <v>0</v>
      </c>
      <c r="N564" s="50" t="s">
        <v>8705</v>
      </c>
      <c r="O564" s="50" t="s">
        <v>8710</v>
      </c>
      <c r="P564" s="113" t="s">
        <v>157</v>
      </c>
      <c r="Q564" s="113" t="s">
        <v>80</v>
      </c>
      <c r="R564" s="113"/>
      <c r="S564" s="113"/>
    </row>
    <row r="565" spans="1:19" x14ac:dyDescent="0.35">
      <c r="A565" s="111" t="s">
        <v>86</v>
      </c>
      <c r="B565" s="112"/>
      <c r="C565" s="113" t="s">
        <v>4232</v>
      </c>
      <c r="D565" s="113" t="s">
        <v>7084</v>
      </c>
      <c r="E565" s="113"/>
      <c r="F565" s="113"/>
      <c r="G565" s="53" t="s">
        <v>5293</v>
      </c>
      <c r="H565" s="53" t="s">
        <v>5294</v>
      </c>
      <c r="I565" s="113"/>
      <c r="J565" s="113" t="s">
        <v>7595</v>
      </c>
      <c r="K565" s="113"/>
      <c r="L565" s="50" t="s">
        <v>7574</v>
      </c>
      <c r="M565" s="160">
        <v>0</v>
      </c>
      <c r="N565" s="50" t="s">
        <v>8705</v>
      </c>
      <c r="O565" s="50" t="s">
        <v>8710</v>
      </c>
      <c r="P565" s="113" t="s">
        <v>6328</v>
      </c>
      <c r="Q565" s="113" t="s">
        <v>80</v>
      </c>
      <c r="R565" s="113"/>
      <c r="S565" s="113"/>
    </row>
    <row r="566" spans="1:19" x14ac:dyDescent="0.35">
      <c r="A566" s="111" t="s">
        <v>86</v>
      </c>
      <c r="B566" s="112"/>
      <c r="C566" s="113" t="s">
        <v>4235</v>
      </c>
      <c r="D566" s="113" t="s">
        <v>7085</v>
      </c>
      <c r="E566" s="113"/>
      <c r="F566" s="113"/>
      <c r="G566" s="53" t="s">
        <v>5299</v>
      </c>
      <c r="H566" s="53" t="s">
        <v>5300</v>
      </c>
      <c r="I566" s="113"/>
      <c r="J566" s="113" t="s">
        <v>7595</v>
      </c>
      <c r="K566" s="113"/>
      <c r="L566" s="50" t="s">
        <v>7574</v>
      </c>
      <c r="M566" s="160">
        <v>0</v>
      </c>
      <c r="N566" s="50" t="s">
        <v>8705</v>
      </c>
      <c r="O566" s="50" t="s">
        <v>8710</v>
      </c>
      <c r="P566" s="113" t="s">
        <v>6328</v>
      </c>
      <c r="Q566" s="113" t="s">
        <v>80</v>
      </c>
      <c r="R566" s="113"/>
      <c r="S566" s="113"/>
    </row>
    <row r="567" spans="1:19" x14ac:dyDescent="0.35">
      <c r="A567" s="111" t="s">
        <v>86</v>
      </c>
      <c r="B567" s="112"/>
      <c r="C567" s="113" t="s">
        <v>4236</v>
      </c>
      <c r="D567" s="113" t="s">
        <v>7087</v>
      </c>
      <c r="E567" s="113"/>
      <c r="F567" s="113"/>
      <c r="G567" s="53" t="s">
        <v>5301</v>
      </c>
      <c r="H567" s="53" t="s">
        <v>5302</v>
      </c>
      <c r="I567" s="113"/>
      <c r="J567" s="113" t="s">
        <v>7595</v>
      </c>
      <c r="K567" s="113"/>
      <c r="L567" s="50" t="s">
        <v>7574</v>
      </c>
      <c r="M567" s="160">
        <v>0</v>
      </c>
      <c r="N567" s="50" t="s">
        <v>8705</v>
      </c>
      <c r="O567" s="50" t="s">
        <v>8710</v>
      </c>
      <c r="P567" s="113" t="s">
        <v>6328</v>
      </c>
      <c r="Q567" s="113" t="s">
        <v>80</v>
      </c>
      <c r="R567" s="113"/>
      <c r="S567" s="113"/>
    </row>
    <row r="568" spans="1:19" x14ac:dyDescent="0.35">
      <c r="A568" s="111" t="s">
        <v>86</v>
      </c>
      <c r="B568" s="112"/>
      <c r="C568" s="113" t="s">
        <v>4234</v>
      </c>
      <c r="D568" s="113" t="s">
        <v>7086</v>
      </c>
      <c r="E568" s="113"/>
      <c r="F568" s="113"/>
      <c r="G568" s="53" t="s">
        <v>5297</v>
      </c>
      <c r="H568" s="53" t="s">
        <v>5298</v>
      </c>
      <c r="I568" s="113"/>
      <c r="J568" s="113" t="s">
        <v>7595</v>
      </c>
      <c r="K568" s="113"/>
      <c r="L568" s="50" t="s">
        <v>7574</v>
      </c>
      <c r="M568" s="160">
        <v>0</v>
      </c>
      <c r="N568" s="50" t="s">
        <v>8705</v>
      </c>
      <c r="O568" s="50" t="s">
        <v>8710</v>
      </c>
      <c r="P568" s="113" t="s">
        <v>6328</v>
      </c>
      <c r="Q568" s="113" t="s">
        <v>80</v>
      </c>
      <c r="R568" s="113"/>
      <c r="S568" s="113"/>
    </row>
    <row r="569" spans="1:19" x14ac:dyDescent="0.35">
      <c r="A569" s="111" t="s">
        <v>86</v>
      </c>
      <c r="B569" s="112"/>
      <c r="C569" s="113" t="s">
        <v>4223</v>
      </c>
      <c r="D569" s="113" t="s">
        <v>7088</v>
      </c>
      <c r="E569" s="113"/>
      <c r="F569" s="113"/>
      <c r="G569" s="50" t="s">
        <v>5275</v>
      </c>
      <c r="H569" s="50" t="s">
        <v>5276</v>
      </c>
      <c r="I569" s="113"/>
      <c r="J569" s="113" t="s">
        <v>7595</v>
      </c>
      <c r="K569" s="113"/>
      <c r="L569" s="54" t="s">
        <v>7574</v>
      </c>
      <c r="M569" s="162">
        <v>0</v>
      </c>
      <c r="N569" s="56" t="s">
        <v>8705</v>
      </c>
      <c r="O569" s="56" t="s">
        <v>8710</v>
      </c>
      <c r="P569" s="113" t="s">
        <v>163</v>
      </c>
      <c r="Q569" s="113" t="s">
        <v>80</v>
      </c>
      <c r="R569" s="113"/>
      <c r="S569" s="113"/>
    </row>
    <row r="570" spans="1:19" x14ac:dyDescent="0.35">
      <c r="A570" s="111" t="s">
        <v>86</v>
      </c>
      <c r="B570" s="112"/>
      <c r="C570" s="113" t="s">
        <v>4218</v>
      </c>
      <c r="D570" s="113" t="s">
        <v>7089</v>
      </c>
      <c r="E570" s="113"/>
      <c r="F570" s="113"/>
      <c r="G570" s="50" t="s">
        <v>5265</v>
      </c>
      <c r="H570" s="50" t="s">
        <v>5266</v>
      </c>
      <c r="I570" s="113"/>
      <c r="J570" s="113" t="s">
        <v>7595</v>
      </c>
      <c r="K570" s="113"/>
      <c r="L570" s="54" t="s">
        <v>7574</v>
      </c>
      <c r="M570" s="162">
        <v>0</v>
      </c>
      <c r="N570" s="56" t="s">
        <v>8705</v>
      </c>
      <c r="O570" s="56" t="s">
        <v>8710</v>
      </c>
      <c r="P570" s="113" t="s">
        <v>100</v>
      </c>
      <c r="Q570" s="113" t="s">
        <v>80</v>
      </c>
      <c r="R570" s="113"/>
      <c r="S570" s="113"/>
    </row>
    <row r="571" spans="1:19" x14ac:dyDescent="0.35">
      <c r="A571" s="111" t="s">
        <v>86</v>
      </c>
      <c r="B571" s="112"/>
      <c r="C571" s="113" t="s">
        <v>4238</v>
      </c>
      <c r="D571" s="113" t="s">
        <v>7090</v>
      </c>
      <c r="E571" s="113"/>
      <c r="F571" s="113"/>
      <c r="G571" s="50" t="s">
        <v>5305</v>
      </c>
      <c r="H571" s="50" t="s">
        <v>5306</v>
      </c>
      <c r="I571" s="113"/>
      <c r="J571" s="113" t="s">
        <v>7595</v>
      </c>
      <c r="K571" s="113"/>
      <c r="L571" s="50" t="s">
        <v>7574</v>
      </c>
      <c r="M571" s="160">
        <v>0</v>
      </c>
      <c r="N571" s="50" t="s">
        <v>8705</v>
      </c>
      <c r="O571" s="50" t="s">
        <v>8710</v>
      </c>
      <c r="P571" s="113" t="s">
        <v>262</v>
      </c>
      <c r="Q571" s="113" t="s">
        <v>80</v>
      </c>
      <c r="R571" s="113"/>
      <c r="S571" s="113"/>
    </row>
    <row r="572" spans="1:19" x14ac:dyDescent="0.35">
      <c r="A572" s="111" t="s">
        <v>86</v>
      </c>
      <c r="B572" s="112"/>
      <c r="C572" s="113" t="s">
        <v>4239</v>
      </c>
      <c r="D572" s="113" t="s">
        <v>7094</v>
      </c>
      <c r="E572" s="113"/>
      <c r="F572" s="113"/>
      <c r="G572" s="53" t="s">
        <v>5307</v>
      </c>
      <c r="H572" s="53" t="s">
        <v>5308</v>
      </c>
      <c r="I572" s="113"/>
      <c r="J572" s="113" t="s">
        <v>7595</v>
      </c>
      <c r="K572" s="113"/>
      <c r="L572" s="50" t="s">
        <v>7574</v>
      </c>
      <c r="M572" s="160">
        <v>0</v>
      </c>
      <c r="N572" s="50" t="s">
        <v>8705</v>
      </c>
      <c r="O572" s="50" t="s">
        <v>8710</v>
      </c>
      <c r="P572" s="113" t="s">
        <v>262</v>
      </c>
      <c r="Q572" s="113" t="s">
        <v>80</v>
      </c>
      <c r="R572" s="113"/>
      <c r="S572" s="113"/>
    </row>
    <row r="573" spans="1:19" x14ac:dyDescent="0.35">
      <c r="A573" s="111" t="s">
        <v>86</v>
      </c>
      <c r="B573" s="112"/>
      <c r="C573" s="113" t="s">
        <v>4197</v>
      </c>
      <c r="D573" s="113" t="s">
        <v>7095</v>
      </c>
      <c r="E573" s="113"/>
      <c r="F573" s="113"/>
      <c r="G573" s="50" t="s">
        <v>5223</v>
      </c>
      <c r="H573" s="50" t="s">
        <v>5224</v>
      </c>
      <c r="I573" s="113"/>
      <c r="J573" s="113" t="s">
        <v>7595</v>
      </c>
      <c r="K573" s="113"/>
      <c r="L573" s="50" t="s">
        <v>7574</v>
      </c>
      <c r="M573" s="160">
        <v>0</v>
      </c>
      <c r="N573" s="50" t="s">
        <v>8705</v>
      </c>
      <c r="O573" s="50" t="s">
        <v>8710</v>
      </c>
      <c r="P573" s="113" t="s">
        <v>262</v>
      </c>
      <c r="Q573" s="113" t="s">
        <v>80</v>
      </c>
      <c r="R573" s="113"/>
      <c r="S573" s="113"/>
    </row>
    <row r="574" spans="1:19" x14ac:dyDescent="0.35">
      <c r="A574" s="111" t="s">
        <v>86</v>
      </c>
      <c r="B574" s="112"/>
      <c r="C574" s="113" t="s">
        <v>4220</v>
      </c>
      <c r="D574" s="113" t="s">
        <v>7096</v>
      </c>
      <c r="E574" s="113"/>
      <c r="F574" s="113"/>
      <c r="G574" s="50" t="s">
        <v>5269</v>
      </c>
      <c r="H574" s="50" t="s">
        <v>5270</v>
      </c>
      <c r="I574" s="113"/>
      <c r="J574" s="113" t="s">
        <v>7595</v>
      </c>
      <c r="K574" s="113"/>
      <c r="L574" s="54" t="s">
        <v>7574</v>
      </c>
      <c r="M574" s="162">
        <v>0</v>
      </c>
      <c r="N574" s="56" t="s">
        <v>8705</v>
      </c>
      <c r="O574" s="56" t="s">
        <v>8710</v>
      </c>
      <c r="P574" s="113" t="s">
        <v>100</v>
      </c>
      <c r="Q574" s="113" t="s">
        <v>80</v>
      </c>
      <c r="R574" s="113"/>
      <c r="S574" s="113"/>
    </row>
    <row r="575" spans="1:19" x14ac:dyDescent="0.35">
      <c r="A575" s="111" t="s">
        <v>86</v>
      </c>
      <c r="B575" s="112"/>
      <c r="C575" s="113" t="s">
        <v>4221</v>
      </c>
      <c r="D575" s="113" t="s">
        <v>7097</v>
      </c>
      <c r="E575" s="113"/>
      <c r="F575" s="113"/>
      <c r="G575" s="50" t="s">
        <v>5271</v>
      </c>
      <c r="H575" s="50" t="s">
        <v>5272</v>
      </c>
      <c r="I575" s="113"/>
      <c r="J575" s="113" t="s">
        <v>7595</v>
      </c>
      <c r="K575" s="113"/>
      <c r="L575" s="54" t="s">
        <v>7574</v>
      </c>
      <c r="M575" s="162">
        <v>0</v>
      </c>
      <c r="N575" s="56" t="s">
        <v>8705</v>
      </c>
      <c r="O575" s="56" t="s">
        <v>8710</v>
      </c>
      <c r="P575" s="113" t="s">
        <v>100</v>
      </c>
      <c r="Q575" s="113" t="s">
        <v>80</v>
      </c>
      <c r="R575" s="113"/>
      <c r="S575" s="113"/>
    </row>
    <row r="576" spans="1:19" x14ac:dyDescent="0.35">
      <c r="A576" s="111" t="s">
        <v>86</v>
      </c>
      <c r="B576" s="112"/>
      <c r="C576" s="113" t="s">
        <v>4176</v>
      </c>
      <c r="D576" s="50" t="s">
        <v>7098</v>
      </c>
      <c r="E576" s="113"/>
      <c r="F576" s="113"/>
      <c r="G576" s="50" t="s">
        <v>5181</v>
      </c>
      <c r="H576" s="50" t="s">
        <v>5182</v>
      </c>
      <c r="I576" s="113"/>
      <c r="J576" s="113" t="s">
        <v>7595</v>
      </c>
      <c r="K576" s="113"/>
      <c r="L576" s="50" t="s">
        <v>7574</v>
      </c>
      <c r="M576" s="160">
        <v>0</v>
      </c>
      <c r="N576" s="50" t="s">
        <v>8705</v>
      </c>
      <c r="O576" s="50" t="s">
        <v>8710</v>
      </c>
      <c r="P576" s="113" t="s">
        <v>6320</v>
      </c>
      <c r="Q576" s="113" t="s">
        <v>80</v>
      </c>
      <c r="R576" s="113"/>
      <c r="S576" s="113"/>
    </row>
    <row r="577" spans="1:19" x14ac:dyDescent="0.35">
      <c r="A577" s="111" t="s">
        <v>86</v>
      </c>
      <c r="B577" s="112"/>
      <c r="C577" s="113" t="s">
        <v>4175</v>
      </c>
      <c r="D577" s="50" t="s">
        <v>7099</v>
      </c>
      <c r="E577" s="113"/>
      <c r="F577" s="113"/>
      <c r="G577" s="50" t="s">
        <v>5179</v>
      </c>
      <c r="H577" s="50" t="s">
        <v>5180</v>
      </c>
      <c r="I577" s="113"/>
      <c r="J577" s="113" t="s">
        <v>7595</v>
      </c>
      <c r="K577" s="113"/>
      <c r="L577" s="50" t="s">
        <v>7574</v>
      </c>
      <c r="M577" s="160">
        <v>0</v>
      </c>
      <c r="N577" s="50" t="s">
        <v>8705</v>
      </c>
      <c r="O577" s="50" t="s">
        <v>8710</v>
      </c>
      <c r="P577" s="113" t="s">
        <v>6319</v>
      </c>
      <c r="Q577" s="113" t="s">
        <v>80</v>
      </c>
      <c r="R577" s="113"/>
      <c r="S577" s="113"/>
    </row>
    <row r="578" spans="1:19" x14ac:dyDescent="0.35">
      <c r="A578" s="111" t="s">
        <v>86</v>
      </c>
      <c r="B578" s="112"/>
      <c r="C578" s="113" t="s">
        <v>4225</v>
      </c>
      <c r="D578" s="113" t="s">
        <v>7100</v>
      </c>
      <c r="E578" s="113"/>
      <c r="F578" s="113"/>
      <c r="G578" s="122" t="s">
        <v>5279</v>
      </c>
      <c r="H578" s="122" t="s">
        <v>5280</v>
      </c>
      <c r="I578" s="113"/>
      <c r="J578" s="113" t="s">
        <v>7595</v>
      </c>
      <c r="K578" s="113"/>
      <c r="L578" s="54" t="s">
        <v>7574</v>
      </c>
      <c r="M578" s="162">
        <v>0</v>
      </c>
      <c r="N578" s="56" t="s">
        <v>8705</v>
      </c>
      <c r="O578" s="56" t="s">
        <v>8710</v>
      </c>
      <c r="P578" s="113" t="s">
        <v>163</v>
      </c>
      <c r="Q578" s="113" t="s">
        <v>80</v>
      </c>
      <c r="R578" s="113"/>
      <c r="S578" s="113"/>
    </row>
    <row r="579" spans="1:19" x14ac:dyDescent="0.35">
      <c r="A579" s="111" t="s">
        <v>86</v>
      </c>
      <c r="B579" s="112"/>
      <c r="C579" s="113" t="s">
        <v>4210</v>
      </c>
      <c r="D579" s="113" t="s">
        <v>7103</v>
      </c>
      <c r="E579" s="113"/>
      <c r="F579" s="113"/>
      <c r="G579" s="50" t="s">
        <v>5249</v>
      </c>
      <c r="H579" s="50" t="s">
        <v>5250</v>
      </c>
      <c r="I579" s="113"/>
      <c r="J579" s="113" t="s">
        <v>7595</v>
      </c>
      <c r="K579" s="113"/>
      <c r="L579" s="50" t="s">
        <v>7574</v>
      </c>
      <c r="M579" s="160">
        <v>0</v>
      </c>
      <c r="N579" s="50" t="s">
        <v>8705</v>
      </c>
      <c r="O579" s="50" t="s">
        <v>8710</v>
      </c>
      <c r="P579" s="113" t="s">
        <v>139</v>
      </c>
      <c r="Q579" s="113" t="s">
        <v>80</v>
      </c>
      <c r="R579" s="113"/>
      <c r="S579" s="113"/>
    </row>
    <row r="580" spans="1:19" x14ac:dyDescent="0.35">
      <c r="A580" s="111" t="s">
        <v>86</v>
      </c>
      <c r="B580" s="112"/>
      <c r="C580" s="113" t="s">
        <v>4212</v>
      </c>
      <c r="D580" s="113" t="s">
        <v>7101</v>
      </c>
      <c r="E580" s="113"/>
      <c r="F580" s="113"/>
      <c r="G580" s="50" t="s">
        <v>5253</v>
      </c>
      <c r="H580" s="50" t="s">
        <v>5254</v>
      </c>
      <c r="I580" s="113"/>
      <c r="J580" s="113" t="s">
        <v>7595</v>
      </c>
      <c r="K580" s="113"/>
      <c r="L580" s="50" t="s">
        <v>7574</v>
      </c>
      <c r="M580" s="160">
        <v>0</v>
      </c>
      <c r="N580" s="50" t="s">
        <v>8705</v>
      </c>
      <c r="O580" s="50" t="s">
        <v>8710</v>
      </c>
      <c r="P580" s="113" t="s">
        <v>139</v>
      </c>
      <c r="Q580" s="113" t="s">
        <v>80</v>
      </c>
      <c r="R580" s="113"/>
      <c r="S580" s="113"/>
    </row>
    <row r="581" spans="1:19" x14ac:dyDescent="0.35">
      <c r="A581" s="111" t="s">
        <v>86</v>
      </c>
      <c r="B581" s="112"/>
      <c r="C581" s="113" t="s">
        <v>4211</v>
      </c>
      <c r="D581" s="113" t="s">
        <v>7102</v>
      </c>
      <c r="E581" s="113"/>
      <c r="F581" s="113"/>
      <c r="G581" s="50" t="s">
        <v>5251</v>
      </c>
      <c r="H581" s="50" t="s">
        <v>5252</v>
      </c>
      <c r="I581" s="113"/>
      <c r="J581" s="113" t="s">
        <v>7595</v>
      </c>
      <c r="K581" s="113"/>
      <c r="L581" s="50" t="s">
        <v>7574</v>
      </c>
      <c r="M581" s="160">
        <v>0</v>
      </c>
      <c r="N581" s="50" t="s">
        <v>8705</v>
      </c>
      <c r="O581" s="50" t="s">
        <v>8710</v>
      </c>
      <c r="P581" s="113" t="s">
        <v>139</v>
      </c>
      <c r="Q581" s="113" t="s">
        <v>80</v>
      </c>
      <c r="R581" s="113"/>
      <c r="S581" s="113"/>
    </row>
    <row r="582" spans="1:19" x14ac:dyDescent="0.35">
      <c r="A582" s="111" t="s">
        <v>86</v>
      </c>
      <c r="B582" s="112"/>
      <c r="C582" s="113" t="s">
        <v>4198</v>
      </c>
      <c r="D582" s="113" t="s">
        <v>7104</v>
      </c>
      <c r="E582" s="113"/>
      <c r="F582" s="113"/>
      <c r="G582" s="50" t="s">
        <v>5225</v>
      </c>
      <c r="H582" s="50" t="s">
        <v>5226</v>
      </c>
      <c r="I582" s="113"/>
      <c r="J582" s="113" t="s">
        <v>7595</v>
      </c>
      <c r="K582" s="113"/>
      <c r="L582" s="50" t="s">
        <v>7574</v>
      </c>
      <c r="M582" s="160">
        <v>0</v>
      </c>
      <c r="N582" s="50" t="s">
        <v>8705</v>
      </c>
      <c r="O582" s="50" t="s">
        <v>8710</v>
      </c>
      <c r="P582" s="113" t="s">
        <v>262</v>
      </c>
      <c r="Q582" s="113" t="s">
        <v>80</v>
      </c>
      <c r="R582" s="113"/>
      <c r="S582" s="113"/>
    </row>
    <row r="583" spans="1:19" x14ac:dyDescent="0.35">
      <c r="A583" s="111" t="s">
        <v>86</v>
      </c>
      <c r="B583" s="112"/>
      <c r="C583" s="113" t="s">
        <v>4229</v>
      </c>
      <c r="D583" s="121" t="s">
        <v>7105</v>
      </c>
      <c r="E583" s="113"/>
      <c r="F583" s="113"/>
      <c r="G583" s="50" t="s">
        <v>5287</v>
      </c>
      <c r="H583" s="50" t="s">
        <v>5288</v>
      </c>
      <c r="I583" s="113"/>
      <c r="J583" s="113" t="s">
        <v>7595</v>
      </c>
      <c r="K583" s="113"/>
      <c r="L583" s="50" t="s">
        <v>7574</v>
      </c>
      <c r="M583" s="160">
        <v>0</v>
      </c>
      <c r="N583" s="50" t="s">
        <v>8705</v>
      </c>
      <c r="O583" s="50" t="s">
        <v>8710</v>
      </c>
      <c r="P583" s="113" t="s">
        <v>157</v>
      </c>
      <c r="Q583" s="113" t="s">
        <v>80</v>
      </c>
      <c r="R583" s="113"/>
      <c r="S583" s="113"/>
    </row>
    <row r="584" spans="1:19" x14ac:dyDescent="0.35">
      <c r="A584" s="111" t="s">
        <v>86</v>
      </c>
      <c r="B584" s="112"/>
      <c r="C584" s="113" t="s">
        <v>4224</v>
      </c>
      <c r="D584" s="121" t="s">
        <v>7106</v>
      </c>
      <c r="E584" s="113"/>
      <c r="F584" s="113"/>
      <c r="G584" s="50" t="s">
        <v>5277</v>
      </c>
      <c r="H584" s="50" t="s">
        <v>5278</v>
      </c>
      <c r="I584" s="113"/>
      <c r="J584" s="113" t="s">
        <v>7595</v>
      </c>
      <c r="K584" s="113"/>
      <c r="L584" s="54" t="s">
        <v>7574</v>
      </c>
      <c r="M584" s="162">
        <v>0</v>
      </c>
      <c r="N584" s="56" t="s">
        <v>8705</v>
      </c>
      <c r="O584" s="56" t="s">
        <v>8710</v>
      </c>
      <c r="P584" s="113" t="s">
        <v>163</v>
      </c>
      <c r="Q584" s="113" t="s">
        <v>80</v>
      </c>
      <c r="R584" s="113"/>
      <c r="S584" s="113"/>
    </row>
    <row r="585" spans="1:19" x14ac:dyDescent="0.35">
      <c r="A585" s="111" t="s">
        <v>86</v>
      </c>
      <c r="B585" s="112"/>
      <c r="C585" s="113" t="s">
        <v>4172</v>
      </c>
      <c r="D585" s="113" t="s">
        <v>7107</v>
      </c>
      <c r="E585" s="113"/>
      <c r="F585" s="113"/>
      <c r="G585" s="50" t="s">
        <v>5173</v>
      </c>
      <c r="H585" s="50" t="s">
        <v>5174</v>
      </c>
      <c r="I585" s="113"/>
      <c r="J585" s="113" t="s">
        <v>7595</v>
      </c>
      <c r="K585" s="113"/>
      <c r="L585" s="50" t="s">
        <v>7574</v>
      </c>
      <c r="M585" s="160">
        <v>0</v>
      </c>
      <c r="N585" s="50" t="s">
        <v>8705</v>
      </c>
      <c r="O585" s="50" t="s">
        <v>8710</v>
      </c>
      <c r="P585" s="113" t="s">
        <v>195</v>
      </c>
      <c r="Q585" s="113" t="s">
        <v>80</v>
      </c>
      <c r="R585" s="113"/>
      <c r="S585" s="113" t="s">
        <v>8714</v>
      </c>
    </row>
    <row r="586" spans="1:19" x14ac:dyDescent="0.35">
      <c r="A586" s="111" t="s">
        <v>86</v>
      </c>
      <c r="B586" s="112"/>
      <c r="C586" s="113" t="s">
        <v>4203</v>
      </c>
      <c r="D586" s="113" t="s">
        <v>7109</v>
      </c>
      <c r="E586" s="113"/>
      <c r="F586" s="113"/>
      <c r="G586" s="50" t="s">
        <v>5235</v>
      </c>
      <c r="H586" s="50" t="s">
        <v>5236</v>
      </c>
      <c r="I586" s="113"/>
      <c r="J586" s="113" t="s">
        <v>7595</v>
      </c>
      <c r="K586" s="113"/>
      <c r="L586" s="50" t="s">
        <v>7574</v>
      </c>
      <c r="M586" s="160">
        <v>0</v>
      </c>
      <c r="N586" s="50" t="s">
        <v>8705</v>
      </c>
      <c r="O586" s="50" t="s">
        <v>8710</v>
      </c>
      <c r="P586" s="113" t="s">
        <v>6324</v>
      </c>
      <c r="Q586" s="113" t="s">
        <v>80</v>
      </c>
      <c r="R586" s="113"/>
      <c r="S586" s="113"/>
    </row>
    <row r="587" spans="1:19" x14ac:dyDescent="0.35">
      <c r="A587" s="111" t="s">
        <v>86</v>
      </c>
      <c r="B587" s="112"/>
      <c r="C587" s="113" t="s">
        <v>4173</v>
      </c>
      <c r="D587" s="113" t="s">
        <v>7110</v>
      </c>
      <c r="E587" s="113"/>
      <c r="F587" s="113"/>
      <c r="G587" s="50" t="s">
        <v>5175</v>
      </c>
      <c r="H587" s="50" t="s">
        <v>5176</v>
      </c>
      <c r="I587" s="113"/>
      <c r="J587" s="113" t="s">
        <v>7595</v>
      </c>
      <c r="K587" s="113"/>
      <c r="L587" s="50" t="s">
        <v>7574</v>
      </c>
      <c r="M587" s="160">
        <v>0</v>
      </c>
      <c r="N587" s="50" t="s">
        <v>8705</v>
      </c>
      <c r="O587" s="50" t="s">
        <v>8710</v>
      </c>
      <c r="P587" s="113" t="s">
        <v>195</v>
      </c>
      <c r="Q587" s="113" t="s">
        <v>80</v>
      </c>
      <c r="R587" s="113"/>
      <c r="S587" s="113"/>
    </row>
    <row r="588" spans="1:19" x14ac:dyDescent="0.35">
      <c r="A588" s="111" t="s">
        <v>86</v>
      </c>
      <c r="B588" s="112"/>
      <c r="C588" s="113" t="s">
        <v>4226</v>
      </c>
      <c r="D588" s="113" t="s">
        <v>7111</v>
      </c>
      <c r="E588" s="113"/>
      <c r="F588" s="113"/>
      <c r="G588" s="50" t="s">
        <v>5281</v>
      </c>
      <c r="H588" s="50" t="s">
        <v>5282</v>
      </c>
      <c r="I588" s="113"/>
      <c r="J588" s="113" t="s">
        <v>7595</v>
      </c>
      <c r="K588" s="113"/>
      <c r="L588" s="54" t="s">
        <v>7574</v>
      </c>
      <c r="M588" s="162">
        <v>0</v>
      </c>
      <c r="N588" s="56" t="s">
        <v>8705</v>
      </c>
      <c r="O588" s="56" t="s">
        <v>8710</v>
      </c>
      <c r="P588" s="113" t="s">
        <v>163</v>
      </c>
      <c r="Q588" s="113" t="s">
        <v>80</v>
      </c>
      <c r="R588" s="113"/>
      <c r="S588" s="113"/>
    </row>
    <row r="589" spans="1:19" x14ac:dyDescent="0.35">
      <c r="A589" s="111" t="s">
        <v>86</v>
      </c>
      <c r="B589" s="112"/>
      <c r="C589" s="113" t="s">
        <v>4188</v>
      </c>
      <c r="D589" s="113" t="s">
        <v>7112</v>
      </c>
      <c r="E589" s="113"/>
      <c r="F589" s="113"/>
      <c r="G589" s="50" t="s">
        <v>5205</v>
      </c>
      <c r="H589" s="50" t="s">
        <v>5206</v>
      </c>
      <c r="I589" s="113"/>
      <c r="J589" s="113" t="s">
        <v>7595</v>
      </c>
      <c r="K589" s="113"/>
      <c r="L589" s="50" t="s">
        <v>7574</v>
      </c>
      <c r="M589" s="160">
        <v>0</v>
      </c>
      <c r="N589" s="50" t="s">
        <v>8705</v>
      </c>
      <c r="O589" s="50" t="s">
        <v>8710</v>
      </c>
      <c r="P589" s="113" t="s">
        <v>262</v>
      </c>
      <c r="Q589" s="113" t="s">
        <v>80</v>
      </c>
      <c r="R589" s="113"/>
      <c r="S589" s="113"/>
    </row>
    <row r="590" spans="1:19" x14ac:dyDescent="0.35">
      <c r="A590" s="111" t="s">
        <v>86</v>
      </c>
      <c r="B590" s="112"/>
      <c r="C590" s="113" t="s">
        <v>4191</v>
      </c>
      <c r="D590" s="113" t="s">
        <v>7113</v>
      </c>
      <c r="E590" s="113"/>
      <c r="F590" s="113"/>
      <c r="G590" s="50" t="s">
        <v>5211</v>
      </c>
      <c r="H590" s="50" t="s">
        <v>5212</v>
      </c>
      <c r="I590" s="113"/>
      <c r="J590" s="113" t="s">
        <v>7595</v>
      </c>
      <c r="K590" s="113"/>
      <c r="L590" s="50" t="s">
        <v>7574</v>
      </c>
      <c r="M590" s="160">
        <v>0</v>
      </c>
      <c r="N590" s="50" t="s">
        <v>8705</v>
      </c>
      <c r="O590" s="50" t="s">
        <v>8710</v>
      </c>
      <c r="P590" s="113" t="s">
        <v>262</v>
      </c>
      <c r="Q590" s="113" t="s">
        <v>80</v>
      </c>
      <c r="R590" s="113"/>
      <c r="S590" s="113"/>
    </row>
    <row r="591" spans="1:19" x14ac:dyDescent="0.35">
      <c r="A591" s="111" t="s">
        <v>86</v>
      </c>
      <c r="B591" s="112"/>
      <c r="C591" s="113" t="s">
        <v>4192</v>
      </c>
      <c r="D591" s="113" t="s">
        <v>7120</v>
      </c>
      <c r="E591" s="113"/>
      <c r="F591" s="113"/>
      <c r="G591" s="53" t="s">
        <v>5213</v>
      </c>
      <c r="H591" s="53" t="s">
        <v>5214</v>
      </c>
      <c r="I591" s="113"/>
      <c r="J591" s="113" t="s">
        <v>7595</v>
      </c>
      <c r="K591" s="113"/>
      <c r="L591" s="50" t="s">
        <v>7574</v>
      </c>
      <c r="M591" s="160">
        <v>0</v>
      </c>
      <c r="N591" s="50" t="s">
        <v>8705</v>
      </c>
      <c r="O591" s="50" t="s">
        <v>8710</v>
      </c>
      <c r="P591" s="113" t="s">
        <v>262</v>
      </c>
      <c r="Q591" s="113" t="s">
        <v>80</v>
      </c>
      <c r="R591" s="113"/>
      <c r="S591" s="113"/>
    </row>
    <row r="592" spans="1:19" x14ac:dyDescent="0.35">
      <c r="A592" s="111" t="s">
        <v>86</v>
      </c>
      <c r="B592" s="112"/>
      <c r="C592" s="113" t="s">
        <v>4200</v>
      </c>
      <c r="D592" s="113" t="s">
        <v>7114</v>
      </c>
      <c r="E592" s="113"/>
      <c r="F592" s="113"/>
      <c r="G592" s="50" t="s">
        <v>5229</v>
      </c>
      <c r="H592" s="50" t="s">
        <v>5230</v>
      </c>
      <c r="I592" s="113"/>
      <c r="J592" s="113" t="s">
        <v>7595</v>
      </c>
      <c r="K592" s="113"/>
      <c r="L592" s="50" t="s">
        <v>7574</v>
      </c>
      <c r="M592" s="160">
        <v>0</v>
      </c>
      <c r="N592" s="50" t="s">
        <v>8705</v>
      </c>
      <c r="O592" s="50" t="s">
        <v>8710</v>
      </c>
      <c r="P592" s="113" t="s">
        <v>262</v>
      </c>
      <c r="Q592" s="113" t="s">
        <v>80</v>
      </c>
      <c r="R592" s="113"/>
      <c r="S592" s="113"/>
    </row>
    <row r="593" spans="1:19" x14ac:dyDescent="0.35">
      <c r="A593" s="111" t="s">
        <v>86</v>
      </c>
      <c r="B593" s="112"/>
      <c r="C593" s="113" t="s">
        <v>4199</v>
      </c>
      <c r="D593" s="113" t="s">
        <v>7017</v>
      </c>
      <c r="E593" s="113"/>
      <c r="F593" s="113"/>
      <c r="G593" s="50" t="s">
        <v>5227</v>
      </c>
      <c r="H593" s="50" t="s">
        <v>5228</v>
      </c>
      <c r="I593" s="113"/>
      <c r="J593" s="113" t="s">
        <v>7595</v>
      </c>
      <c r="K593" s="113"/>
      <c r="L593" s="50" t="s">
        <v>7574</v>
      </c>
      <c r="M593" s="160">
        <v>0</v>
      </c>
      <c r="N593" s="50" t="s">
        <v>8705</v>
      </c>
      <c r="O593" s="50" t="s">
        <v>8710</v>
      </c>
      <c r="P593" s="113" t="s">
        <v>262</v>
      </c>
      <c r="Q593" s="113" t="s">
        <v>80</v>
      </c>
      <c r="R593" s="113"/>
      <c r="S593" s="113"/>
    </row>
    <row r="594" spans="1:19" x14ac:dyDescent="0.35">
      <c r="A594" s="111" t="s">
        <v>86</v>
      </c>
      <c r="B594" s="112"/>
      <c r="C594" s="113" t="s">
        <v>4201</v>
      </c>
      <c r="D594" s="113" t="s">
        <v>7018</v>
      </c>
      <c r="E594" s="113"/>
      <c r="F594" s="113"/>
      <c r="G594" s="50" t="s">
        <v>5231</v>
      </c>
      <c r="H594" s="50" t="s">
        <v>5232</v>
      </c>
      <c r="I594" s="113"/>
      <c r="J594" s="113" t="s">
        <v>7595</v>
      </c>
      <c r="K594" s="113"/>
      <c r="L594" s="50" t="s">
        <v>7574</v>
      </c>
      <c r="M594" s="160">
        <v>0</v>
      </c>
      <c r="N594" s="50" t="s">
        <v>8705</v>
      </c>
      <c r="O594" s="50" t="s">
        <v>8710</v>
      </c>
      <c r="P594" s="113" t="s">
        <v>262</v>
      </c>
      <c r="Q594" s="113" t="s">
        <v>80</v>
      </c>
      <c r="R594" s="113"/>
      <c r="S594" s="113"/>
    </row>
    <row r="595" spans="1:19" x14ac:dyDescent="0.35">
      <c r="A595" s="111" t="s">
        <v>86</v>
      </c>
      <c r="B595" s="112"/>
      <c r="C595" s="113" t="s">
        <v>4216</v>
      </c>
      <c r="D595" s="113" t="s">
        <v>7116</v>
      </c>
      <c r="E595" s="113"/>
      <c r="F595" s="113"/>
      <c r="G595" s="50" t="s">
        <v>5261</v>
      </c>
      <c r="H595" s="50" t="s">
        <v>5262</v>
      </c>
      <c r="I595" s="113"/>
      <c r="J595" s="113" t="s">
        <v>7595</v>
      </c>
      <c r="K595" s="113"/>
      <c r="L595" s="50" t="s">
        <v>7574</v>
      </c>
      <c r="M595" s="160">
        <v>0</v>
      </c>
      <c r="N595" s="50" t="s">
        <v>8705</v>
      </c>
      <c r="O595" s="50" t="s">
        <v>8710</v>
      </c>
      <c r="P595" s="113" t="s">
        <v>6326</v>
      </c>
      <c r="Q595" s="113" t="s">
        <v>80</v>
      </c>
      <c r="R595" s="113"/>
      <c r="S595" s="113"/>
    </row>
    <row r="596" spans="1:19" x14ac:dyDescent="0.35">
      <c r="A596" s="111" t="s">
        <v>86</v>
      </c>
      <c r="B596" s="112"/>
      <c r="C596" s="113" t="s">
        <v>4186</v>
      </c>
      <c r="D596" s="113" t="s">
        <v>7117</v>
      </c>
      <c r="E596" s="113"/>
      <c r="F596" s="113"/>
      <c r="G596" s="50" t="s">
        <v>5201</v>
      </c>
      <c r="H596" s="50" t="s">
        <v>5202</v>
      </c>
      <c r="I596" s="113"/>
      <c r="J596" s="113" t="s">
        <v>7595</v>
      </c>
      <c r="K596" s="113"/>
      <c r="L596" s="50" t="s">
        <v>7574</v>
      </c>
      <c r="M596" s="160">
        <v>0</v>
      </c>
      <c r="N596" s="50" t="s">
        <v>8705</v>
      </c>
      <c r="O596" s="50" t="s">
        <v>8710</v>
      </c>
      <c r="P596" s="113" t="s">
        <v>6323</v>
      </c>
      <c r="Q596" s="113" t="s">
        <v>80</v>
      </c>
      <c r="R596" s="113"/>
      <c r="S596" s="113"/>
    </row>
    <row r="597" spans="1:19" x14ac:dyDescent="0.35">
      <c r="A597" s="111" t="s">
        <v>86</v>
      </c>
      <c r="B597" s="112"/>
      <c r="C597" s="113" t="s">
        <v>4202</v>
      </c>
      <c r="D597" s="113" t="s">
        <v>7118</v>
      </c>
      <c r="E597" s="113"/>
      <c r="F597" s="113"/>
      <c r="G597" s="50" t="s">
        <v>5233</v>
      </c>
      <c r="H597" s="50" t="s">
        <v>5234</v>
      </c>
      <c r="I597" s="113"/>
      <c r="J597" s="113" t="s">
        <v>7595</v>
      </c>
      <c r="K597" s="113"/>
      <c r="L597" s="50" t="s">
        <v>7574</v>
      </c>
      <c r="M597" s="160">
        <v>0</v>
      </c>
      <c r="N597" s="50" t="s">
        <v>8705</v>
      </c>
      <c r="O597" s="50" t="s">
        <v>8710</v>
      </c>
      <c r="P597" s="113" t="s">
        <v>262</v>
      </c>
      <c r="Q597" s="113" t="s">
        <v>80</v>
      </c>
      <c r="R597" s="113"/>
      <c r="S597" s="113"/>
    </row>
    <row r="598" spans="1:19" x14ac:dyDescent="0.35">
      <c r="A598" s="111" t="s">
        <v>86</v>
      </c>
      <c r="B598" s="112"/>
      <c r="C598" s="113" t="s">
        <v>4196</v>
      </c>
      <c r="D598" s="113" t="s">
        <v>7119</v>
      </c>
      <c r="E598" s="113"/>
      <c r="F598" s="113"/>
      <c r="G598" s="50" t="s">
        <v>5221</v>
      </c>
      <c r="H598" s="50" t="s">
        <v>5222</v>
      </c>
      <c r="I598" s="113"/>
      <c r="J598" s="113" t="s">
        <v>7595</v>
      </c>
      <c r="K598" s="113"/>
      <c r="L598" s="50" t="s">
        <v>7574</v>
      </c>
      <c r="M598" s="160">
        <v>0</v>
      </c>
      <c r="N598" s="50" t="s">
        <v>8705</v>
      </c>
      <c r="O598" s="50" t="s">
        <v>8710</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35">
      <c r="A600" s="115" t="s">
        <v>4242</v>
      </c>
      <c r="B600" s="100">
        <v>1</v>
      </c>
      <c r="C600" s="101" t="s">
        <v>93</v>
      </c>
      <c r="D600" s="101" t="s">
        <v>1923</v>
      </c>
      <c r="E600" s="102"/>
      <c r="F600" s="101" t="s">
        <v>7853</v>
      </c>
      <c r="G600" s="101" t="s">
        <v>277</v>
      </c>
      <c r="H600" s="101" t="s">
        <v>278</v>
      </c>
      <c r="I600" s="101" t="s">
        <v>2311</v>
      </c>
      <c r="J600" s="103" t="s">
        <v>7595</v>
      </c>
      <c r="K600" s="103"/>
      <c r="L600" s="101" t="s">
        <v>91</v>
      </c>
      <c r="M600" s="161" t="s">
        <v>8704</v>
      </c>
      <c r="N600" s="103" t="s">
        <v>8706</v>
      </c>
      <c r="O600" s="103" t="s">
        <v>8709</v>
      </c>
      <c r="P600" s="115" t="s">
        <v>91</v>
      </c>
      <c r="Q600" s="115" t="s">
        <v>80</v>
      </c>
      <c r="R600" s="115"/>
      <c r="S600" s="115"/>
    </row>
    <row r="601" spans="1:19" x14ac:dyDescent="0.35">
      <c r="A601" s="111" t="s">
        <v>4242</v>
      </c>
      <c r="B601" s="112">
        <v>2</v>
      </c>
      <c r="C601" s="113" t="s">
        <v>4114</v>
      </c>
      <c r="D601" s="54" t="s">
        <v>7745</v>
      </c>
      <c r="E601" s="113"/>
      <c r="F601" s="113"/>
      <c r="G601" s="50" t="s">
        <v>465</v>
      </c>
      <c r="H601" s="50" t="s">
        <v>5053</v>
      </c>
      <c r="I601" s="113"/>
      <c r="J601" s="113" t="s">
        <v>7595</v>
      </c>
      <c r="K601" s="113"/>
      <c r="L601" s="99" t="s">
        <v>7575</v>
      </c>
      <c r="M601" s="167" t="s">
        <v>8704</v>
      </c>
      <c r="N601" s="99" t="s">
        <v>8706</v>
      </c>
      <c r="O601" s="99" t="s">
        <v>8709</v>
      </c>
      <c r="P601" s="113" t="s">
        <v>100</v>
      </c>
      <c r="Q601" s="113" t="s">
        <v>80</v>
      </c>
      <c r="R601" s="113"/>
      <c r="S601" s="113"/>
    </row>
    <row r="602" spans="1:19" x14ac:dyDescent="0.35">
      <c r="A602" s="115" t="s">
        <v>4242</v>
      </c>
      <c r="B602" s="100">
        <v>3</v>
      </c>
      <c r="C602" s="101" t="s">
        <v>116</v>
      </c>
      <c r="D602" s="101" t="s">
        <v>6680</v>
      </c>
      <c r="E602" s="102"/>
      <c r="F602" s="101"/>
      <c r="G602" s="101" t="s">
        <v>318</v>
      </c>
      <c r="H602" s="101"/>
      <c r="I602" s="101"/>
      <c r="J602" s="103" t="s">
        <v>7595</v>
      </c>
      <c r="K602" s="103"/>
      <c r="L602" s="55" t="s">
        <v>91</v>
      </c>
      <c r="M602" s="165" t="s">
        <v>8704</v>
      </c>
      <c r="N602" s="57" t="s">
        <v>8706</v>
      </c>
      <c r="O602" s="57" t="s">
        <v>8709</v>
      </c>
      <c r="P602" s="115" t="s">
        <v>100</v>
      </c>
      <c r="Q602" s="115" t="s">
        <v>80</v>
      </c>
      <c r="R602" s="113" t="s">
        <v>7579</v>
      </c>
      <c r="S602" s="113"/>
    </row>
    <row r="603" spans="1:19" x14ac:dyDescent="0.3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5"/>
    </row>
    <row r="604" spans="1:19" x14ac:dyDescent="0.35">
      <c r="A604" s="111" t="s">
        <v>4242</v>
      </c>
      <c r="B604" s="112">
        <v>7</v>
      </c>
      <c r="C604" s="113" t="s">
        <v>4243</v>
      </c>
      <c r="D604" s="121" t="s">
        <v>7138</v>
      </c>
      <c r="E604" s="113"/>
      <c r="F604" s="113"/>
      <c r="G604" s="50" t="s">
        <v>5313</v>
      </c>
      <c r="H604" s="50" t="s">
        <v>5314</v>
      </c>
      <c r="I604" s="113"/>
      <c r="J604" s="113" t="s">
        <v>7595</v>
      </c>
      <c r="K604" s="113"/>
      <c r="L604" s="50" t="s">
        <v>7574</v>
      </c>
      <c r="M604" s="160">
        <v>0</v>
      </c>
      <c r="N604" s="50" t="s">
        <v>8705</v>
      </c>
      <c r="O604" s="50" t="s">
        <v>8710</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35">
      <c r="A606" s="111" t="s">
        <v>4242</v>
      </c>
      <c r="B606" s="112">
        <v>9</v>
      </c>
      <c r="C606" s="113" t="s">
        <v>4245</v>
      </c>
      <c r="D606" s="113" t="s">
        <v>7121</v>
      </c>
      <c r="E606" s="113"/>
      <c r="F606" s="113"/>
      <c r="G606" s="50" t="s">
        <v>5317</v>
      </c>
      <c r="H606" s="50" t="s">
        <v>5318</v>
      </c>
      <c r="I606" s="113"/>
      <c r="J606" s="113" t="s">
        <v>7595</v>
      </c>
      <c r="K606" s="113"/>
      <c r="L606" s="50" t="s">
        <v>7574</v>
      </c>
      <c r="M606" s="160">
        <v>0</v>
      </c>
      <c r="N606" s="50" t="s">
        <v>8705</v>
      </c>
      <c r="O606" s="50" t="s">
        <v>8710</v>
      </c>
      <c r="P606" s="113" t="s">
        <v>262</v>
      </c>
      <c r="Q606" s="113" t="s">
        <v>80</v>
      </c>
      <c r="R606" s="113"/>
      <c r="S606" s="113"/>
    </row>
    <row r="607" spans="1:19" x14ac:dyDescent="0.35">
      <c r="A607" s="111" t="s">
        <v>4242</v>
      </c>
      <c r="B607" s="112">
        <v>10</v>
      </c>
      <c r="C607" s="113" t="s">
        <v>4252</v>
      </c>
      <c r="D607" s="113" t="s">
        <v>7122</v>
      </c>
      <c r="E607" s="113"/>
      <c r="F607" s="113"/>
      <c r="G607" s="50" t="s">
        <v>5331</v>
      </c>
      <c r="H607" s="50" t="s">
        <v>5332</v>
      </c>
      <c r="I607" s="113"/>
      <c r="J607" s="113" t="s">
        <v>7595</v>
      </c>
      <c r="K607" s="113"/>
      <c r="L607" s="50" t="s">
        <v>7574</v>
      </c>
      <c r="M607" s="160">
        <v>0</v>
      </c>
      <c r="N607" s="50" t="s">
        <v>8705</v>
      </c>
      <c r="O607" s="50" t="s">
        <v>8710</v>
      </c>
      <c r="P607" s="113" t="s">
        <v>262</v>
      </c>
      <c r="Q607" s="113" t="s">
        <v>80</v>
      </c>
      <c r="R607" s="113"/>
      <c r="S607" s="113"/>
    </row>
    <row r="608" spans="1:19" x14ac:dyDescent="0.35">
      <c r="A608" s="111" t="s">
        <v>4242</v>
      </c>
      <c r="B608" s="112">
        <v>10</v>
      </c>
      <c r="C608" s="113" t="s">
        <v>4246</v>
      </c>
      <c r="D608" s="113" t="s">
        <v>7123</v>
      </c>
      <c r="E608" s="113"/>
      <c r="F608" s="113"/>
      <c r="G608" s="50" t="s">
        <v>5319</v>
      </c>
      <c r="H608" s="50" t="s">
        <v>5320</v>
      </c>
      <c r="I608" s="113"/>
      <c r="J608" s="113" t="s">
        <v>7595</v>
      </c>
      <c r="K608" s="113"/>
      <c r="L608" s="50" t="s">
        <v>7574</v>
      </c>
      <c r="M608" s="160">
        <v>0</v>
      </c>
      <c r="N608" s="50" t="s">
        <v>8705</v>
      </c>
      <c r="O608" s="50" t="s">
        <v>8710</v>
      </c>
      <c r="P608" s="113" t="s">
        <v>262</v>
      </c>
      <c r="Q608" s="113" t="s">
        <v>80</v>
      </c>
      <c r="R608" s="113"/>
      <c r="S608" s="113"/>
    </row>
    <row r="609" spans="1:19" x14ac:dyDescent="0.35">
      <c r="A609" s="111" t="s">
        <v>4242</v>
      </c>
      <c r="B609" s="112">
        <v>11</v>
      </c>
      <c r="C609" s="113" t="s">
        <v>4253</v>
      </c>
      <c r="D609" s="113" t="s">
        <v>7019</v>
      </c>
      <c r="E609" s="113"/>
      <c r="F609" s="113"/>
      <c r="G609" s="50" t="s">
        <v>5333</v>
      </c>
      <c r="H609" s="50" t="s">
        <v>5334</v>
      </c>
      <c r="I609" s="113"/>
      <c r="J609" s="113" t="s">
        <v>7595</v>
      </c>
      <c r="K609" s="113"/>
      <c r="L609" s="50" t="s">
        <v>7574</v>
      </c>
      <c r="M609" s="160">
        <v>0</v>
      </c>
      <c r="N609" s="50" t="s">
        <v>8705</v>
      </c>
      <c r="O609" s="50" t="s">
        <v>8710</v>
      </c>
      <c r="P609" s="113" t="s">
        <v>262</v>
      </c>
      <c r="Q609" s="113" t="s">
        <v>80</v>
      </c>
      <c r="R609" s="113"/>
      <c r="S609" s="113"/>
    </row>
    <row r="610" spans="1:19" x14ac:dyDescent="0.35">
      <c r="A610" s="111" t="s">
        <v>4242</v>
      </c>
      <c r="B610" s="112">
        <v>11</v>
      </c>
      <c r="C610" s="113" t="s">
        <v>4247</v>
      </c>
      <c r="D610" s="113" t="s">
        <v>7020</v>
      </c>
      <c r="E610" s="113"/>
      <c r="F610" s="113"/>
      <c r="G610" s="50" t="s">
        <v>5321</v>
      </c>
      <c r="H610" s="50" t="s">
        <v>5322</v>
      </c>
      <c r="I610" s="113"/>
      <c r="J610" s="113" t="s">
        <v>7595</v>
      </c>
      <c r="K610" s="113"/>
      <c r="L610" s="50" t="s">
        <v>7574</v>
      </c>
      <c r="M610" s="160">
        <v>0</v>
      </c>
      <c r="N610" s="50" t="s">
        <v>8705</v>
      </c>
      <c r="O610" s="50" t="s">
        <v>8710</v>
      </c>
      <c r="P610" s="113" t="s">
        <v>262</v>
      </c>
      <c r="Q610" s="113" t="s">
        <v>80</v>
      </c>
      <c r="R610" s="113"/>
      <c r="S610" s="113"/>
    </row>
    <row r="611" spans="1:19" x14ac:dyDescent="0.35">
      <c r="A611" s="111" t="s">
        <v>4242</v>
      </c>
      <c r="B611" s="112">
        <v>12</v>
      </c>
      <c r="C611" s="113" t="s">
        <v>4248</v>
      </c>
      <c r="D611" s="113" t="s">
        <v>7132</v>
      </c>
      <c r="E611" s="113"/>
      <c r="F611" s="113"/>
      <c r="G611" s="50" t="s">
        <v>5323</v>
      </c>
      <c r="H611" s="50" t="s">
        <v>5324</v>
      </c>
      <c r="I611" s="113"/>
      <c r="J611" s="113" t="s">
        <v>7595</v>
      </c>
      <c r="K611" s="113"/>
      <c r="L611" s="50" t="s">
        <v>7574</v>
      </c>
      <c r="M611" s="160">
        <v>0</v>
      </c>
      <c r="N611" s="50" t="s">
        <v>8705</v>
      </c>
      <c r="O611" s="50" t="s">
        <v>8710</v>
      </c>
      <c r="P611" s="113" t="s">
        <v>195</v>
      </c>
      <c r="Q611" s="113" t="s">
        <v>80</v>
      </c>
      <c r="R611" s="113"/>
      <c r="S611" s="113"/>
    </row>
    <row r="612" spans="1:19" x14ac:dyDescent="0.35">
      <c r="A612" s="111" t="s">
        <v>4242</v>
      </c>
      <c r="B612" s="112">
        <v>13</v>
      </c>
      <c r="C612" s="113" t="s">
        <v>4249</v>
      </c>
      <c r="D612" s="113" t="s">
        <v>7124</v>
      </c>
      <c r="E612" s="113"/>
      <c r="F612" s="113"/>
      <c r="G612" s="50" t="s">
        <v>5325</v>
      </c>
      <c r="H612" s="50" t="s">
        <v>5326</v>
      </c>
      <c r="I612" s="113"/>
      <c r="J612" s="113" t="s">
        <v>7595</v>
      </c>
      <c r="K612" s="113"/>
      <c r="L612" s="50" t="s">
        <v>7574</v>
      </c>
      <c r="M612" s="160">
        <v>0</v>
      </c>
      <c r="N612" s="50" t="s">
        <v>8705</v>
      </c>
      <c r="O612" s="50" t="s">
        <v>8710</v>
      </c>
      <c r="P612" s="113" t="s">
        <v>262</v>
      </c>
      <c r="Q612" s="113" t="s">
        <v>80</v>
      </c>
      <c r="R612" s="113"/>
      <c r="S612" s="113"/>
    </row>
    <row r="613" spans="1:19" x14ac:dyDescent="0.35">
      <c r="A613" s="111" t="s">
        <v>4242</v>
      </c>
      <c r="B613" s="112">
        <v>14</v>
      </c>
      <c r="C613" s="113" t="s">
        <v>4250</v>
      </c>
      <c r="D613" s="113" t="s">
        <v>7133</v>
      </c>
      <c r="E613" s="113"/>
      <c r="F613" s="113"/>
      <c r="G613" s="50" t="s">
        <v>5327</v>
      </c>
      <c r="H613" s="50" t="s">
        <v>5328</v>
      </c>
      <c r="I613" s="113"/>
      <c r="J613" s="113" t="s">
        <v>7595</v>
      </c>
      <c r="K613" s="113"/>
      <c r="L613" s="50" t="s">
        <v>7574</v>
      </c>
      <c r="M613" s="160">
        <v>0</v>
      </c>
      <c r="N613" s="50" t="s">
        <v>8705</v>
      </c>
      <c r="O613" s="50" t="s">
        <v>8710</v>
      </c>
      <c r="P613" s="113" t="s">
        <v>262</v>
      </c>
      <c r="Q613" s="113" t="s">
        <v>80</v>
      </c>
      <c r="R613" s="113"/>
      <c r="S613" s="113"/>
    </row>
    <row r="614" spans="1:19" x14ac:dyDescent="0.35">
      <c r="A614" s="111" t="s">
        <v>4242</v>
      </c>
      <c r="B614" s="112">
        <v>14</v>
      </c>
      <c r="C614" s="113" t="s">
        <v>4254</v>
      </c>
      <c r="D614" s="113" t="s">
        <v>7134</v>
      </c>
      <c r="E614" s="113"/>
      <c r="F614" s="113"/>
      <c r="G614" s="50" t="s">
        <v>5335</v>
      </c>
      <c r="H614" s="50" t="s">
        <v>5336</v>
      </c>
      <c r="I614" s="113"/>
      <c r="J614" s="113" t="s">
        <v>7595</v>
      </c>
      <c r="K614" s="113"/>
      <c r="L614" s="50" t="s">
        <v>7574</v>
      </c>
      <c r="M614" s="160">
        <v>0</v>
      </c>
      <c r="N614" s="50" t="s">
        <v>8705</v>
      </c>
      <c r="O614" s="50" t="s">
        <v>8710</v>
      </c>
      <c r="P614" s="113" t="s">
        <v>262</v>
      </c>
      <c r="Q614" s="113" t="s">
        <v>80</v>
      </c>
      <c r="R614" s="113"/>
      <c r="S614" s="113"/>
    </row>
    <row r="615" spans="1:19" x14ac:dyDescent="0.35">
      <c r="A615" s="111" t="s">
        <v>4242</v>
      </c>
      <c r="B615" s="112">
        <v>14</v>
      </c>
      <c r="C615" s="113" t="s">
        <v>4251</v>
      </c>
      <c r="D615" s="113" t="s">
        <v>7135</v>
      </c>
      <c r="E615" s="113"/>
      <c r="F615" s="113"/>
      <c r="G615" s="50" t="s">
        <v>5329</v>
      </c>
      <c r="H615" s="50" t="s">
        <v>5330</v>
      </c>
      <c r="I615" s="113"/>
      <c r="J615" s="113" t="s">
        <v>7595</v>
      </c>
      <c r="K615" s="113"/>
      <c r="L615" s="50" t="s">
        <v>7574</v>
      </c>
      <c r="M615" s="160">
        <v>0</v>
      </c>
      <c r="N615" s="50" t="s">
        <v>8705</v>
      </c>
      <c r="O615" s="50" t="s">
        <v>8710</v>
      </c>
      <c r="P615" s="113" t="s">
        <v>262</v>
      </c>
      <c r="Q615" s="113" t="s">
        <v>80</v>
      </c>
      <c r="R615" s="113"/>
      <c r="S615" s="113"/>
    </row>
    <row r="616" spans="1:19" x14ac:dyDescent="0.35">
      <c r="A616" s="111" t="s">
        <v>4242</v>
      </c>
      <c r="B616" s="112">
        <v>15</v>
      </c>
      <c r="C616" s="113" t="s">
        <v>4255</v>
      </c>
      <c r="D616" s="113" t="s">
        <v>7131</v>
      </c>
      <c r="E616" s="113"/>
      <c r="F616" s="113"/>
      <c r="G616" s="50" t="s">
        <v>5337</v>
      </c>
      <c r="H616" s="50" t="s">
        <v>5338</v>
      </c>
      <c r="I616" s="113"/>
      <c r="J616" s="113" t="s">
        <v>7595</v>
      </c>
      <c r="K616" s="113"/>
      <c r="L616" s="50" t="s">
        <v>7574</v>
      </c>
      <c r="M616" s="160">
        <v>0</v>
      </c>
      <c r="N616" s="50" t="s">
        <v>8705</v>
      </c>
      <c r="O616" s="50" t="s">
        <v>8710</v>
      </c>
      <c r="P616" s="113" t="s">
        <v>165</v>
      </c>
      <c r="Q616" s="113" t="s">
        <v>80</v>
      </c>
      <c r="R616" s="113"/>
      <c r="S616" s="113"/>
    </row>
    <row r="617" spans="1:19" x14ac:dyDescent="0.35">
      <c r="A617" s="111" t="s">
        <v>4242</v>
      </c>
      <c r="B617" s="112">
        <v>16</v>
      </c>
      <c r="C617" s="113" t="s">
        <v>4256</v>
      </c>
      <c r="D617" s="50" t="s">
        <v>7130</v>
      </c>
      <c r="E617" s="113"/>
      <c r="F617" s="113"/>
      <c r="G617" s="50" t="s">
        <v>5339</v>
      </c>
      <c r="H617" s="50" t="s">
        <v>5340</v>
      </c>
      <c r="I617" s="113"/>
      <c r="J617" s="113" t="s">
        <v>7595</v>
      </c>
      <c r="K617" s="113"/>
      <c r="L617" s="50" t="s">
        <v>7574</v>
      </c>
      <c r="M617" s="160">
        <v>0</v>
      </c>
      <c r="N617" s="50" t="s">
        <v>8705</v>
      </c>
      <c r="O617" s="50" t="s">
        <v>8710</v>
      </c>
      <c r="P617" s="113" t="s">
        <v>262</v>
      </c>
      <c r="Q617" s="113" t="s">
        <v>80</v>
      </c>
      <c r="R617" s="113"/>
      <c r="S617" s="113"/>
    </row>
    <row r="618" spans="1:19" x14ac:dyDescent="0.35">
      <c r="A618" s="111" t="s">
        <v>4242</v>
      </c>
      <c r="B618" s="112">
        <v>17</v>
      </c>
      <c r="C618" s="113" t="s">
        <v>4257</v>
      </c>
      <c r="D618" s="50" t="s">
        <v>7021</v>
      </c>
      <c r="E618" s="113"/>
      <c r="F618" s="113"/>
      <c r="G618" s="50" t="s">
        <v>5341</v>
      </c>
      <c r="H618" s="50" t="s">
        <v>5342</v>
      </c>
      <c r="I618" s="113"/>
      <c r="J618" s="113" t="s">
        <v>7595</v>
      </c>
      <c r="K618" s="113"/>
      <c r="L618" s="50" t="s">
        <v>7574</v>
      </c>
      <c r="M618" s="160">
        <v>0</v>
      </c>
      <c r="N618" s="50" t="s">
        <v>8705</v>
      </c>
      <c r="O618" s="50" t="s">
        <v>8710</v>
      </c>
      <c r="P618" s="113" t="s">
        <v>262</v>
      </c>
      <c r="Q618" s="113" t="s">
        <v>80</v>
      </c>
      <c r="R618" s="113"/>
      <c r="S618" s="113"/>
    </row>
    <row r="619" spans="1:19" x14ac:dyDescent="0.35">
      <c r="A619" s="111" t="s">
        <v>4242</v>
      </c>
      <c r="B619" s="112">
        <v>18</v>
      </c>
      <c r="C619" s="113" t="s">
        <v>4258</v>
      </c>
      <c r="D619" s="50" t="s">
        <v>7022</v>
      </c>
      <c r="E619" s="113"/>
      <c r="F619" s="113"/>
      <c r="G619" s="50" t="s">
        <v>5343</v>
      </c>
      <c r="H619" s="50" t="s">
        <v>5344</v>
      </c>
      <c r="I619" s="113"/>
      <c r="J619" s="113" t="s">
        <v>7595</v>
      </c>
      <c r="K619" s="113"/>
      <c r="L619" s="50" t="s">
        <v>7574</v>
      </c>
      <c r="M619" s="160">
        <v>0</v>
      </c>
      <c r="N619" s="50" t="s">
        <v>8705</v>
      </c>
      <c r="O619" s="50" t="s">
        <v>8710</v>
      </c>
      <c r="P619" s="113" t="s">
        <v>262</v>
      </c>
      <c r="Q619" s="113" t="s">
        <v>80</v>
      </c>
      <c r="R619" s="113"/>
      <c r="S619" s="113"/>
    </row>
    <row r="620" spans="1:19" x14ac:dyDescent="0.35">
      <c r="A620" s="111" t="s">
        <v>4242</v>
      </c>
      <c r="B620" s="112">
        <v>19</v>
      </c>
      <c r="C620" s="113" t="s">
        <v>4259</v>
      </c>
      <c r="D620" s="113" t="s">
        <v>7136</v>
      </c>
      <c r="E620" s="113"/>
      <c r="F620" s="113"/>
      <c r="G620" s="50" t="s">
        <v>5345</v>
      </c>
      <c r="H620" s="50" t="s">
        <v>5346</v>
      </c>
      <c r="I620" s="113"/>
      <c r="J620" s="113" t="s">
        <v>7595</v>
      </c>
      <c r="K620" s="113"/>
      <c r="L620" s="50" t="s">
        <v>7574</v>
      </c>
      <c r="M620" s="160">
        <v>0</v>
      </c>
      <c r="N620" s="50" t="s">
        <v>8705</v>
      </c>
      <c r="O620" s="50" t="s">
        <v>8710</v>
      </c>
      <c r="P620" s="113" t="s">
        <v>195</v>
      </c>
      <c r="Q620" s="113" t="s">
        <v>80</v>
      </c>
      <c r="R620" s="113"/>
      <c r="S620" s="113"/>
    </row>
    <row r="621" spans="1:19" x14ac:dyDescent="0.35">
      <c r="A621" s="111" t="s">
        <v>4242</v>
      </c>
      <c r="B621" s="112">
        <v>20</v>
      </c>
      <c r="C621" s="113" t="s">
        <v>4260</v>
      </c>
      <c r="D621" s="113" t="s">
        <v>7125</v>
      </c>
      <c r="E621" s="113"/>
      <c r="F621" s="113"/>
      <c r="G621" s="50" t="s">
        <v>5347</v>
      </c>
      <c r="H621" s="50" t="s">
        <v>5348</v>
      </c>
      <c r="I621" s="113"/>
      <c r="J621" s="113" t="s">
        <v>7595</v>
      </c>
      <c r="K621" s="113"/>
      <c r="L621" s="50" t="s">
        <v>7574</v>
      </c>
      <c r="M621" s="160">
        <v>0</v>
      </c>
      <c r="N621" s="50" t="s">
        <v>8705</v>
      </c>
      <c r="O621" s="50" t="s">
        <v>8710</v>
      </c>
      <c r="P621" s="113" t="s">
        <v>262</v>
      </c>
      <c r="Q621" s="113" t="s">
        <v>80</v>
      </c>
      <c r="R621" s="113"/>
      <c r="S621" s="113"/>
    </row>
    <row r="622" spans="1:19" x14ac:dyDescent="0.35">
      <c r="A622" s="111" t="s">
        <v>4242</v>
      </c>
      <c r="B622" s="112">
        <v>21</v>
      </c>
      <c r="C622" s="113" t="s">
        <v>4261</v>
      </c>
      <c r="D622" s="113" t="s">
        <v>7126</v>
      </c>
      <c r="E622" s="113"/>
      <c r="F622" s="113"/>
      <c r="G622" s="50" t="s">
        <v>5349</v>
      </c>
      <c r="H622" s="50" t="s">
        <v>5350</v>
      </c>
      <c r="I622" s="113"/>
      <c r="J622" s="113" t="s">
        <v>7595</v>
      </c>
      <c r="K622" s="113"/>
      <c r="L622" s="50" t="s">
        <v>7574</v>
      </c>
      <c r="M622" s="160">
        <v>0</v>
      </c>
      <c r="N622" s="50" t="s">
        <v>8705</v>
      </c>
      <c r="O622" s="50" t="s">
        <v>8710</v>
      </c>
      <c r="P622" s="113" t="s">
        <v>262</v>
      </c>
      <c r="Q622" s="113" t="s">
        <v>80</v>
      </c>
      <c r="R622" s="113"/>
      <c r="S622" s="113"/>
    </row>
    <row r="623" spans="1:19" x14ac:dyDescent="0.35">
      <c r="A623" s="111" t="s">
        <v>4242</v>
      </c>
      <c r="B623" s="112">
        <v>22</v>
      </c>
      <c r="C623" s="113" t="s">
        <v>4262</v>
      </c>
      <c r="D623" s="113" t="s">
        <v>7023</v>
      </c>
      <c r="E623" s="113"/>
      <c r="F623" s="113"/>
      <c r="G623" s="50" t="s">
        <v>5351</v>
      </c>
      <c r="H623" s="50" t="s">
        <v>5352</v>
      </c>
      <c r="I623" s="113"/>
      <c r="J623" s="113" t="s">
        <v>7595</v>
      </c>
      <c r="K623" s="113"/>
      <c r="L623" s="50" t="s">
        <v>7574</v>
      </c>
      <c r="M623" s="160">
        <v>0</v>
      </c>
      <c r="N623" s="50" t="s">
        <v>8705</v>
      </c>
      <c r="O623" s="50" t="s">
        <v>8710</v>
      </c>
      <c r="P623" s="113" t="s">
        <v>262</v>
      </c>
      <c r="Q623" s="113" t="s">
        <v>80</v>
      </c>
      <c r="R623" s="113"/>
      <c r="S623" s="113"/>
    </row>
    <row r="624" spans="1:19" x14ac:dyDescent="0.35">
      <c r="A624" s="111" t="s">
        <v>4242</v>
      </c>
      <c r="B624" s="112">
        <v>23</v>
      </c>
      <c r="C624" s="113" t="s">
        <v>4263</v>
      </c>
      <c r="D624" s="113" t="s">
        <v>7137</v>
      </c>
      <c r="E624" s="113"/>
      <c r="F624" s="113"/>
      <c r="G624" s="50" t="s">
        <v>5353</v>
      </c>
      <c r="H624" s="50" t="s">
        <v>5354</v>
      </c>
      <c r="I624" s="113"/>
      <c r="J624" s="113" t="s">
        <v>7595</v>
      </c>
      <c r="K624" s="113"/>
      <c r="L624" s="50" t="s">
        <v>7574</v>
      </c>
      <c r="M624" s="160">
        <v>0</v>
      </c>
      <c r="N624" s="50" t="s">
        <v>8705</v>
      </c>
      <c r="O624" s="50" t="s">
        <v>8710</v>
      </c>
      <c r="P624" s="113" t="s">
        <v>195</v>
      </c>
      <c r="Q624" s="113" t="s">
        <v>80</v>
      </c>
      <c r="R624" s="113"/>
      <c r="S624" s="113"/>
    </row>
    <row r="625" spans="1:19" x14ac:dyDescent="0.35">
      <c r="A625" s="111" t="s">
        <v>4242</v>
      </c>
      <c r="B625" s="112">
        <v>24</v>
      </c>
      <c r="C625" s="113" t="s">
        <v>4264</v>
      </c>
      <c r="D625" s="113" t="s">
        <v>7127</v>
      </c>
      <c r="E625" s="113"/>
      <c r="F625" s="113"/>
      <c r="G625" s="50" t="s">
        <v>5355</v>
      </c>
      <c r="H625" s="50" t="s">
        <v>5356</v>
      </c>
      <c r="I625" s="113"/>
      <c r="J625" s="113" t="s">
        <v>7595</v>
      </c>
      <c r="K625" s="113"/>
      <c r="L625" s="50" t="s">
        <v>7574</v>
      </c>
      <c r="M625" s="160">
        <v>0</v>
      </c>
      <c r="N625" s="50" t="s">
        <v>8705</v>
      </c>
      <c r="O625" s="50" t="s">
        <v>8710</v>
      </c>
      <c r="P625" s="113" t="s">
        <v>262</v>
      </c>
      <c r="Q625" s="113" t="s">
        <v>80</v>
      </c>
      <c r="R625" s="113"/>
      <c r="S625" s="113"/>
    </row>
    <row r="626" spans="1:19" x14ac:dyDescent="0.35">
      <c r="A626" s="111" t="s">
        <v>4242</v>
      </c>
      <c r="B626" s="112">
        <v>25</v>
      </c>
      <c r="C626" s="113" t="s">
        <v>4266</v>
      </c>
      <c r="D626" s="113" t="s">
        <v>7128</v>
      </c>
      <c r="E626" s="113"/>
      <c r="F626" s="113"/>
      <c r="G626" s="50" t="s">
        <v>5359</v>
      </c>
      <c r="H626" s="50" t="s">
        <v>5360</v>
      </c>
      <c r="I626" s="113"/>
      <c r="J626" s="113" t="s">
        <v>7595</v>
      </c>
      <c r="K626" s="113"/>
      <c r="L626" s="50" t="s">
        <v>7574</v>
      </c>
      <c r="M626" s="160">
        <v>0</v>
      </c>
      <c r="N626" s="50" t="s">
        <v>8705</v>
      </c>
      <c r="O626" s="50" t="s">
        <v>8710</v>
      </c>
      <c r="P626" s="113" t="s">
        <v>262</v>
      </c>
      <c r="Q626" s="113" t="s">
        <v>80</v>
      </c>
      <c r="R626" s="113"/>
      <c r="S626" s="113"/>
    </row>
    <row r="627" spans="1:19" x14ac:dyDescent="0.35">
      <c r="A627" s="111" t="s">
        <v>4242</v>
      </c>
      <c r="B627" s="112">
        <v>25</v>
      </c>
      <c r="C627" s="113" t="s">
        <v>4265</v>
      </c>
      <c r="D627" s="113" t="s">
        <v>7129</v>
      </c>
      <c r="E627" s="113"/>
      <c r="F627" s="113"/>
      <c r="G627" s="50" t="s">
        <v>5357</v>
      </c>
      <c r="H627" s="50" t="s">
        <v>5358</v>
      </c>
      <c r="I627" s="113"/>
      <c r="J627" s="113" t="s">
        <v>7595</v>
      </c>
      <c r="K627" s="113"/>
      <c r="L627" s="50" t="s">
        <v>7574</v>
      </c>
      <c r="M627" s="160">
        <v>0</v>
      </c>
      <c r="N627" s="50" t="s">
        <v>8705</v>
      </c>
      <c r="O627" s="50" t="s">
        <v>8710</v>
      </c>
      <c r="P627" s="113" t="s">
        <v>262</v>
      </c>
      <c r="Q627" s="113" t="s">
        <v>80</v>
      </c>
      <c r="R627" s="113"/>
      <c r="S627" s="113"/>
    </row>
    <row r="628" spans="1:19" x14ac:dyDescent="0.35">
      <c r="A628" s="111" t="s">
        <v>4242</v>
      </c>
      <c r="B628" s="112">
        <v>26</v>
      </c>
      <c r="C628" s="113" t="s">
        <v>4267</v>
      </c>
      <c r="D628" s="113" t="s">
        <v>7024</v>
      </c>
      <c r="E628" s="113"/>
      <c r="F628" s="113"/>
      <c r="G628" s="50" t="s">
        <v>5361</v>
      </c>
      <c r="H628" s="50" t="s">
        <v>5362</v>
      </c>
      <c r="I628" s="113"/>
      <c r="J628" s="113" t="s">
        <v>7595</v>
      </c>
      <c r="K628" s="113"/>
      <c r="L628" s="50" t="s">
        <v>7574</v>
      </c>
      <c r="M628" s="160">
        <v>0</v>
      </c>
      <c r="N628" s="50" t="s">
        <v>8705</v>
      </c>
      <c r="O628" s="50" t="s">
        <v>8710</v>
      </c>
      <c r="P628" s="113" t="s">
        <v>262</v>
      </c>
      <c r="Q628" s="113" t="s">
        <v>80</v>
      </c>
      <c r="R628" s="113"/>
      <c r="S628" s="113"/>
    </row>
    <row r="629" spans="1:19" x14ac:dyDescent="0.35">
      <c r="A629" s="111" t="s">
        <v>4242</v>
      </c>
      <c r="B629" s="112">
        <v>27</v>
      </c>
      <c r="C629" s="113" t="s">
        <v>4268</v>
      </c>
      <c r="D629" s="113" t="s">
        <v>7025</v>
      </c>
      <c r="E629" s="113"/>
      <c r="F629" s="113"/>
      <c r="G629" s="50" t="s">
        <v>5363</v>
      </c>
      <c r="H629" s="50" t="s">
        <v>5364</v>
      </c>
      <c r="I629" s="113"/>
      <c r="J629" s="113" t="s">
        <v>7595</v>
      </c>
      <c r="K629" s="113"/>
      <c r="L629" s="50" t="s">
        <v>7574</v>
      </c>
      <c r="M629" s="160">
        <v>0</v>
      </c>
      <c r="N629" s="50" t="s">
        <v>8705</v>
      </c>
      <c r="O629" s="50" t="s">
        <v>8710</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3"/>
    </row>
    <row r="631" spans="1:19" x14ac:dyDescent="0.35">
      <c r="A631" s="115" t="s">
        <v>4284</v>
      </c>
      <c r="B631" s="100">
        <v>1</v>
      </c>
      <c r="C631" s="101" t="s">
        <v>93</v>
      </c>
      <c r="D631" s="101" t="s">
        <v>1923</v>
      </c>
      <c r="E631" s="102"/>
      <c r="F631" s="101" t="s">
        <v>7853</v>
      </c>
      <c r="G631" s="101" t="s">
        <v>277</v>
      </c>
      <c r="H631" s="101" t="s">
        <v>278</v>
      </c>
      <c r="I631" s="101" t="s">
        <v>2311</v>
      </c>
      <c r="J631" s="103" t="s">
        <v>7595</v>
      </c>
      <c r="K631" s="103"/>
      <c r="L631" s="101" t="s">
        <v>91</v>
      </c>
      <c r="M631" s="161" t="s">
        <v>8704</v>
      </c>
      <c r="N631" s="103" t="s">
        <v>8706</v>
      </c>
      <c r="O631" s="103" t="s">
        <v>8709</v>
      </c>
      <c r="P631" s="115" t="s">
        <v>91</v>
      </c>
      <c r="Q631" s="115" t="s">
        <v>80</v>
      </c>
      <c r="R631" s="115"/>
      <c r="S631" s="115"/>
    </row>
    <row r="632" spans="1:19" x14ac:dyDescent="0.35">
      <c r="A632" s="111" t="s">
        <v>4284</v>
      </c>
      <c r="B632" s="112">
        <v>2</v>
      </c>
      <c r="C632" s="113" t="s">
        <v>4114</v>
      </c>
      <c r="D632" s="54" t="s">
        <v>7745</v>
      </c>
      <c r="E632" s="113"/>
      <c r="F632" s="113"/>
      <c r="G632" s="50" t="s">
        <v>465</v>
      </c>
      <c r="H632" s="50" t="s">
        <v>5053</v>
      </c>
      <c r="I632" s="113"/>
      <c r="J632" s="113" t="s">
        <v>7595</v>
      </c>
      <c r="K632" s="113"/>
      <c r="L632" s="99" t="s">
        <v>7575</v>
      </c>
      <c r="M632" s="167" t="s">
        <v>8704</v>
      </c>
      <c r="N632" s="99" t="s">
        <v>8706</v>
      </c>
      <c r="O632" s="99" t="s">
        <v>8709</v>
      </c>
      <c r="P632" s="113" t="s">
        <v>100</v>
      </c>
      <c r="Q632" s="113" t="s">
        <v>80</v>
      </c>
      <c r="R632" s="113"/>
      <c r="S632" s="113"/>
    </row>
    <row r="633" spans="1:19" x14ac:dyDescent="0.35">
      <c r="A633" s="115" t="s">
        <v>4284</v>
      </c>
      <c r="B633" s="100">
        <v>3</v>
      </c>
      <c r="C633" s="101" t="s">
        <v>116</v>
      </c>
      <c r="D633" s="101" t="s">
        <v>6680</v>
      </c>
      <c r="E633" s="102"/>
      <c r="F633" s="101"/>
      <c r="G633" s="101" t="s">
        <v>318</v>
      </c>
      <c r="H633" s="101"/>
      <c r="I633" s="101"/>
      <c r="J633" s="103" t="s">
        <v>7595</v>
      </c>
      <c r="K633" s="103"/>
      <c r="L633" s="55" t="s">
        <v>91</v>
      </c>
      <c r="M633" s="165" t="s">
        <v>8704</v>
      </c>
      <c r="N633" s="57" t="s">
        <v>8706</v>
      </c>
      <c r="O633" s="57" t="s">
        <v>8709</v>
      </c>
      <c r="P633" s="115" t="s">
        <v>100</v>
      </c>
      <c r="Q633" s="115" t="s">
        <v>80</v>
      </c>
      <c r="R633" s="113" t="s">
        <v>7579</v>
      </c>
      <c r="S633" s="113"/>
    </row>
    <row r="634" spans="1:19" x14ac:dyDescent="0.3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5"/>
    </row>
    <row r="635" spans="1:19" x14ac:dyDescent="0.35">
      <c r="A635" s="111" t="s">
        <v>4284</v>
      </c>
      <c r="B635" s="112">
        <v>5</v>
      </c>
      <c r="C635" s="113" t="s">
        <v>4288</v>
      </c>
      <c r="D635" s="50" t="s">
        <v>7026</v>
      </c>
      <c r="E635" s="113"/>
      <c r="F635" s="113"/>
      <c r="G635" s="50" t="s">
        <v>5398</v>
      </c>
      <c r="H635" s="50" t="s">
        <v>5399</v>
      </c>
      <c r="I635" s="113"/>
      <c r="J635" s="113" t="s">
        <v>7595</v>
      </c>
      <c r="K635" s="113"/>
      <c r="L635" s="50" t="s">
        <v>7574</v>
      </c>
      <c r="M635" s="160">
        <v>0</v>
      </c>
      <c r="N635" s="50" t="s">
        <v>8705</v>
      </c>
      <c r="O635" s="50" t="s">
        <v>8710</v>
      </c>
      <c r="P635" s="113" t="s">
        <v>262</v>
      </c>
      <c r="Q635" s="113" t="s">
        <v>80</v>
      </c>
      <c r="R635" s="113"/>
      <c r="S635" s="113"/>
    </row>
    <row r="636" spans="1:19" x14ac:dyDescent="0.35">
      <c r="A636" s="111" t="s">
        <v>4284</v>
      </c>
      <c r="B636" s="112">
        <v>6</v>
      </c>
      <c r="C636" s="113" t="s">
        <v>4287</v>
      </c>
      <c r="D636" s="50" t="s">
        <v>7143</v>
      </c>
      <c r="E636" s="113"/>
      <c r="F636" s="113"/>
      <c r="G636" s="50" t="s">
        <v>5396</v>
      </c>
      <c r="H636" s="50" t="s">
        <v>5397</v>
      </c>
      <c r="I636" s="113"/>
      <c r="J636" s="113" t="s">
        <v>7595</v>
      </c>
      <c r="K636" s="113"/>
      <c r="L636" s="50" t="s">
        <v>7574</v>
      </c>
      <c r="M636" s="160">
        <v>0</v>
      </c>
      <c r="N636" s="50" t="s">
        <v>8705</v>
      </c>
      <c r="O636" s="50" t="s">
        <v>8710</v>
      </c>
      <c r="P636" s="113" t="s">
        <v>262</v>
      </c>
      <c r="Q636" s="113" t="s">
        <v>80</v>
      </c>
      <c r="R636" s="113"/>
      <c r="S636" s="113"/>
    </row>
    <row r="637" spans="1:19" x14ac:dyDescent="0.35">
      <c r="A637" s="111" t="s">
        <v>4284</v>
      </c>
      <c r="B637" s="112">
        <v>7</v>
      </c>
      <c r="C637" s="113" t="s">
        <v>4289</v>
      </c>
      <c r="D637" s="113" t="s">
        <v>7144</v>
      </c>
      <c r="E637" s="113"/>
      <c r="F637" s="113"/>
      <c r="G637" s="50" t="s">
        <v>5400</v>
      </c>
      <c r="H637" s="62" t="s">
        <v>5401</v>
      </c>
      <c r="I637" s="113"/>
      <c r="J637" s="113" t="s">
        <v>7595</v>
      </c>
      <c r="K637" s="113"/>
      <c r="L637" s="50" t="s">
        <v>7574</v>
      </c>
      <c r="M637" s="160">
        <v>0</v>
      </c>
      <c r="N637" s="50" t="s">
        <v>8705</v>
      </c>
      <c r="O637" s="50" t="s">
        <v>8710</v>
      </c>
      <c r="P637" s="113" t="s">
        <v>262</v>
      </c>
      <c r="Q637" s="113" t="s">
        <v>80</v>
      </c>
      <c r="R637" s="113"/>
      <c r="S637" s="113"/>
    </row>
    <row r="638" spans="1:19" x14ac:dyDescent="0.35">
      <c r="A638" s="111" t="s">
        <v>4284</v>
      </c>
      <c r="B638" s="112">
        <v>8</v>
      </c>
      <c r="C638" s="113" t="s">
        <v>4286</v>
      </c>
      <c r="D638" s="113" t="s">
        <v>7145</v>
      </c>
      <c r="E638" s="113"/>
      <c r="F638" s="113"/>
      <c r="G638" s="50" t="s">
        <v>5394</v>
      </c>
      <c r="H638" s="62" t="s">
        <v>5395</v>
      </c>
      <c r="I638" s="113"/>
      <c r="J638" s="113" t="s">
        <v>7595</v>
      </c>
      <c r="K638" s="113"/>
      <c r="L638" s="50" t="s">
        <v>7574</v>
      </c>
      <c r="M638" s="160">
        <v>0</v>
      </c>
      <c r="N638" s="50" t="s">
        <v>8705</v>
      </c>
      <c r="O638" s="50" t="s">
        <v>8710</v>
      </c>
      <c r="P638" s="113" t="s">
        <v>262</v>
      </c>
      <c r="Q638" s="113" t="s">
        <v>80</v>
      </c>
      <c r="R638" s="113"/>
      <c r="S638" s="113"/>
    </row>
    <row r="639" spans="1:19" x14ac:dyDescent="0.35">
      <c r="A639" s="111" t="s">
        <v>4284</v>
      </c>
      <c r="B639" s="112">
        <v>9</v>
      </c>
      <c r="C639" s="113" t="s">
        <v>4290</v>
      </c>
      <c r="D639" s="113" t="s">
        <v>7146</v>
      </c>
      <c r="E639" s="113"/>
      <c r="F639" s="113"/>
      <c r="G639" s="50" t="s">
        <v>5402</v>
      </c>
      <c r="H639" s="62" t="s">
        <v>5403</v>
      </c>
      <c r="I639" s="113"/>
      <c r="J639" s="113" t="s">
        <v>7595</v>
      </c>
      <c r="K639" s="113"/>
      <c r="L639" s="50" t="s">
        <v>7574</v>
      </c>
      <c r="M639" s="160">
        <v>0</v>
      </c>
      <c r="N639" s="50" t="s">
        <v>8705</v>
      </c>
      <c r="O639" s="50" t="s">
        <v>8710</v>
      </c>
      <c r="P639" s="113" t="s">
        <v>262</v>
      </c>
      <c r="Q639" s="113" t="s">
        <v>80</v>
      </c>
      <c r="R639" s="113"/>
      <c r="S639" s="113"/>
    </row>
    <row r="640" spans="1:19" x14ac:dyDescent="0.35">
      <c r="A640" s="111" t="s">
        <v>4284</v>
      </c>
      <c r="B640" s="112">
        <v>10</v>
      </c>
      <c r="C640" s="113" t="s">
        <v>4285</v>
      </c>
      <c r="D640" s="113" t="s">
        <v>7147</v>
      </c>
      <c r="E640" s="113"/>
      <c r="F640" s="113"/>
      <c r="G640" s="50" t="s">
        <v>5392</v>
      </c>
      <c r="H640" s="62" t="s">
        <v>5393</v>
      </c>
      <c r="I640" s="113"/>
      <c r="J640" s="113" t="s">
        <v>7595</v>
      </c>
      <c r="K640" s="113"/>
      <c r="L640" s="50" t="s">
        <v>7574</v>
      </c>
      <c r="M640" s="160">
        <v>0</v>
      </c>
      <c r="N640" s="50" t="s">
        <v>8705</v>
      </c>
      <c r="O640" s="50" t="s">
        <v>8710</v>
      </c>
      <c r="P640" s="113" t="s">
        <v>262</v>
      </c>
      <c r="Q640" s="113" t="s">
        <v>80</v>
      </c>
      <c r="R640" s="113"/>
      <c r="S640" s="113"/>
    </row>
    <row r="641" spans="1:19" x14ac:dyDescent="0.35">
      <c r="A641" s="111" t="s">
        <v>4284</v>
      </c>
      <c r="B641" s="112">
        <v>11</v>
      </c>
      <c r="C641" s="113" t="s">
        <v>4291</v>
      </c>
      <c r="D641" s="113" t="s">
        <v>7148</v>
      </c>
      <c r="E641" s="113"/>
      <c r="F641" s="113"/>
      <c r="G641" s="50" t="s">
        <v>5404</v>
      </c>
      <c r="H641" s="50" t="s">
        <v>5405</v>
      </c>
      <c r="I641" s="113"/>
      <c r="J641" s="113" t="s">
        <v>7595</v>
      </c>
      <c r="K641" s="113"/>
      <c r="L641" s="50" t="s">
        <v>7574</v>
      </c>
      <c r="M641" s="160">
        <v>0</v>
      </c>
      <c r="N641" s="50" t="s">
        <v>8705</v>
      </c>
      <c r="O641" s="50" t="s">
        <v>8710</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3"/>
    </row>
    <row r="643" spans="1:19" x14ac:dyDescent="0.35">
      <c r="A643" s="115" t="s">
        <v>4269</v>
      </c>
      <c r="B643" s="100">
        <v>1</v>
      </c>
      <c r="C643" s="101" t="s">
        <v>93</v>
      </c>
      <c r="D643" s="101" t="s">
        <v>1923</v>
      </c>
      <c r="E643" s="102"/>
      <c r="F643" s="101" t="s">
        <v>7853</v>
      </c>
      <c r="G643" s="101" t="s">
        <v>277</v>
      </c>
      <c r="H643" s="101" t="s">
        <v>278</v>
      </c>
      <c r="I643" s="101" t="s">
        <v>2311</v>
      </c>
      <c r="J643" s="103" t="s">
        <v>7595</v>
      </c>
      <c r="K643" s="103"/>
      <c r="L643" s="101" t="s">
        <v>91</v>
      </c>
      <c r="M643" s="161" t="s">
        <v>8704</v>
      </c>
      <c r="N643" s="103" t="s">
        <v>8706</v>
      </c>
      <c r="O643" s="103" t="s">
        <v>8709</v>
      </c>
      <c r="P643" s="115" t="s">
        <v>91</v>
      </c>
      <c r="Q643" s="115" t="s">
        <v>80</v>
      </c>
      <c r="R643" s="115"/>
      <c r="S643" s="115"/>
    </row>
    <row r="644" spans="1:19" x14ac:dyDescent="0.35">
      <c r="A644" s="111" t="s">
        <v>4269</v>
      </c>
      <c r="B644" s="112">
        <v>2</v>
      </c>
      <c r="C644" s="113" t="s">
        <v>4114</v>
      </c>
      <c r="D644" s="54" t="s">
        <v>7745</v>
      </c>
      <c r="E644" s="113"/>
      <c r="F644" s="113"/>
      <c r="G644" s="50" t="s">
        <v>465</v>
      </c>
      <c r="H644" s="50" t="s">
        <v>5053</v>
      </c>
      <c r="I644" s="113"/>
      <c r="J644" s="113" t="s">
        <v>7595</v>
      </c>
      <c r="K644" s="113"/>
      <c r="L644" s="99" t="s">
        <v>7575</v>
      </c>
      <c r="M644" s="167" t="s">
        <v>8704</v>
      </c>
      <c r="N644" s="99" t="s">
        <v>8706</v>
      </c>
      <c r="O644" s="99" t="s">
        <v>8709</v>
      </c>
      <c r="P644" s="113" t="s">
        <v>100</v>
      </c>
      <c r="Q644" s="113" t="s">
        <v>80</v>
      </c>
      <c r="R644" s="113"/>
      <c r="S644" s="113"/>
    </row>
    <row r="645" spans="1:19" x14ac:dyDescent="0.35">
      <c r="A645" s="115" t="s">
        <v>4269</v>
      </c>
      <c r="B645" s="100">
        <v>3</v>
      </c>
      <c r="C645" s="101" t="s">
        <v>116</v>
      </c>
      <c r="D645" s="101" t="s">
        <v>6680</v>
      </c>
      <c r="E645" s="102"/>
      <c r="F645" s="101"/>
      <c r="G645" s="101" t="s">
        <v>318</v>
      </c>
      <c r="H645" s="101"/>
      <c r="I645" s="101"/>
      <c r="J645" s="103" t="s">
        <v>7595</v>
      </c>
      <c r="K645" s="103"/>
      <c r="L645" s="55" t="s">
        <v>91</v>
      </c>
      <c r="M645" s="165" t="s">
        <v>8704</v>
      </c>
      <c r="N645" s="57" t="s">
        <v>8706</v>
      </c>
      <c r="O645" s="57" t="s">
        <v>8709</v>
      </c>
      <c r="P645" s="115" t="s">
        <v>100</v>
      </c>
      <c r="Q645" s="115" t="s">
        <v>80</v>
      </c>
      <c r="R645" s="113" t="s">
        <v>7579</v>
      </c>
      <c r="S645" s="113"/>
    </row>
    <row r="646" spans="1:19" x14ac:dyDescent="0.3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5"/>
    </row>
    <row r="647" spans="1:19" x14ac:dyDescent="0.35">
      <c r="A647" s="111" t="s">
        <v>4269</v>
      </c>
      <c r="B647" s="112">
        <v>5</v>
      </c>
      <c r="C647" s="113" t="s">
        <v>4270</v>
      </c>
      <c r="D647" s="113" t="s">
        <v>7149</v>
      </c>
      <c r="E647" s="113"/>
      <c r="F647" s="113"/>
      <c r="G647" s="50" t="s">
        <v>5365</v>
      </c>
      <c r="H647" s="50" t="s">
        <v>5366</v>
      </c>
      <c r="I647" s="113"/>
      <c r="J647" s="113" t="s">
        <v>7595</v>
      </c>
      <c r="K647" s="113"/>
      <c r="L647" s="50" t="s">
        <v>7574</v>
      </c>
      <c r="M647" s="160">
        <v>0</v>
      </c>
      <c r="N647" s="50" t="s">
        <v>8705</v>
      </c>
      <c r="O647" s="50" t="s">
        <v>8710</v>
      </c>
      <c r="P647" s="113" t="s">
        <v>165</v>
      </c>
      <c r="Q647" s="113" t="s">
        <v>80</v>
      </c>
      <c r="R647" s="113"/>
      <c r="S647" s="113"/>
    </row>
    <row r="648" spans="1:19" x14ac:dyDescent="0.35">
      <c r="A648" s="111" t="s">
        <v>4269</v>
      </c>
      <c r="B648" s="112">
        <v>6</v>
      </c>
      <c r="C648" s="113" t="s">
        <v>4271</v>
      </c>
      <c r="D648" s="113" t="s">
        <v>7151</v>
      </c>
      <c r="E648" s="113"/>
      <c r="F648" s="113"/>
      <c r="G648" s="50" t="s">
        <v>5367</v>
      </c>
      <c r="H648" s="50" t="s">
        <v>5368</v>
      </c>
      <c r="I648" s="113"/>
      <c r="J648" s="113" t="s">
        <v>7595</v>
      </c>
      <c r="K648" s="113"/>
      <c r="L648" s="50" t="s">
        <v>7574</v>
      </c>
      <c r="M648" s="160">
        <v>0</v>
      </c>
      <c r="N648" s="50" t="s">
        <v>8705</v>
      </c>
      <c r="O648" s="50" t="s">
        <v>8710</v>
      </c>
      <c r="P648" s="113" t="s">
        <v>165</v>
      </c>
      <c r="Q648" s="113" t="s">
        <v>80</v>
      </c>
      <c r="R648" s="113"/>
      <c r="S648" s="113"/>
    </row>
    <row r="649" spans="1:19" x14ac:dyDescent="0.35">
      <c r="A649" s="111" t="s">
        <v>4269</v>
      </c>
      <c r="B649" s="112">
        <v>7</v>
      </c>
      <c r="C649" s="121" t="s">
        <v>4272</v>
      </c>
      <c r="D649" s="113" t="s">
        <v>7139</v>
      </c>
      <c r="E649" s="113"/>
      <c r="F649" s="113"/>
      <c r="G649" s="50" t="s">
        <v>5369</v>
      </c>
      <c r="H649" s="50" t="s">
        <v>5370</v>
      </c>
      <c r="I649" s="113"/>
      <c r="J649" s="113" t="s">
        <v>7595</v>
      </c>
      <c r="K649" s="113"/>
      <c r="L649" s="50" t="s">
        <v>7574</v>
      </c>
      <c r="M649" s="160">
        <v>0</v>
      </c>
      <c r="N649" s="50" t="s">
        <v>8705</v>
      </c>
      <c r="O649" s="50" t="s">
        <v>8710</v>
      </c>
      <c r="P649" s="113" t="s">
        <v>165</v>
      </c>
      <c r="Q649" s="113" t="s">
        <v>80</v>
      </c>
      <c r="R649" s="113"/>
      <c r="S649" s="113"/>
    </row>
    <row r="650" spans="1:19" x14ac:dyDescent="0.35">
      <c r="A650" s="111" t="s">
        <v>4269</v>
      </c>
      <c r="B650" s="112">
        <v>8</v>
      </c>
      <c r="C650" s="113" t="s">
        <v>4273</v>
      </c>
      <c r="D650" s="113" t="s">
        <v>7152</v>
      </c>
      <c r="E650" s="113"/>
      <c r="F650" s="113"/>
      <c r="G650" s="50" t="s">
        <v>5371</v>
      </c>
      <c r="H650" s="50" t="s">
        <v>5372</v>
      </c>
      <c r="I650" s="113"/>
      <c r="J650" s="113" t="s">
        <v>7595</v>
      </c>
      <c r="K650" s="113"/>
      <c r="L650" s="50" t="s">
        <v>7574</v>
      </c>
      <c r="M650" s="160">
        <v>0</v>
      </c>
      <c r="N650" s="50" t="s">
        <v>8705</v>
      </c>
      <c r="O650" s="50" t="s">
        <v>8710</v>
      </c>
      <c r="P650" s="113" t="s">
        <v>165</v>
      </c>
      <c r="Q650" s="113" t="s">
        <v>80</v>
      </c>
      <c r="R650" s="113"/>
      <c r="S650" s="113"/>
    </row>
    <row r="651" spans="1:19" x14ac:dyDescent="0.35">
      <c r="A651" s="111" t="s">
        <v>4269</v>
      </c>
      <c r="B651" s="112">
        <v>9</v>
      </c>
      <c r="C651" s="113" t="s">
        <v>4274</v>
      </c>
      <c r="D651" s="113" t="s">
        <v>7140</v>
      </c>
      <c r="E651" s="113"/>
      <c r="F651" s="113"/>
      <c r="G651" s="50" t="s">
        <v>5373</v>
      </c>
      <c r="H651" s="50" t="s">
        <v>5374</v>
      </c>
      <c r="I651" s="113"/>
      <c r="J651" s="113" t="s">
        <v>7595</v>
      </c>
      <c r="K651" s="113"/>
      <c r="L651" s="50" t="s">
        <v>7574</v>
      </c>
      <c r="M651" s="160">
        <v>0</v>
      </c>
      <c r="N651" s="50" t="s">
        <v>8705</v>
      </c>
      <c r="O651" s="50" t="s">
        <v>8710</v>
      </c>
      <c r="P651" s="113" t="s">
        <v>165</v>
      </c>
      <c r="Q651" s="113" t="s">
        <v>80</v>
      </c>
      <c r="R651" s="113"/>
      <c r="S651" s="113"/>
    </row>
    <row r="652" spans="1:19" x14ac:dyDescent="0.35">
      <c r="A652" s="111" t="s">
        <v>4269</v>
      </c>
      <c r="B652" s="112">
        <v>10</v>
      </c>
      <c r="C652" s="113" t="s">
        <v>4275</v>
      </c>
      <c r="D652" s="113" t="s">
        <v>7153</v>
      </c>
      <c r="E652" s="113"/>
      <c r="F652" s="113"/>
      <c r="G652" s="50" t="s">
        <v>5375</v>
      </c>
      <c r="H652" s="50" t="s">
        <v>5376</v>
      </c>
      <c r="I652" s="113"/>
      <c r="J652" s="113" t="s">
        <v>7595</v>
      </c>
      <c r="K652" s="113"/>
      <c r="L652" s="50" t="s">
        <v>7574</v>
      </c>
      <c r="M652" s="160">
        <v>0</v>
      </c>
      <c r="N652" s="50" t="s">
        <v>8705</v>
      </c>
      <c r="O652" s="50" t="s">
        <v>8710</v>
      </c>
      <c r="P652" s="113" t="s">
        <v>165</v>
      </c>
      <c r="Q652" s="113" t="s">
        <v>80</v>
      </c>
      <c r="R652" s="113"/>
      <c r="S652" s="113"/>
    </row>
    <row r="653" spans="1:19" x14ac:dyDescent="0.35">
      <c r="A653" s="111" t="s">
        <v>4269</v>
      </c>
      <c r="B653" s="112">
        <v>11</v>
      </c>
      <c r="C653" s="113" t="s">
        <v>4276</v>
      </c>
      <c r="D653" s="113" t="s">
        <v>7141</v>
      </c>
      <c r="E653" s="113"/>
      <c r="F653" s="113"/>
      <c r="G653" s="50" t="s">
        <v>5377</v>
      </c>
      <c r="H653" s="50" t="s">
        <v>5378</v>
      </c>
      <c r="I653" s="113"/>
      <c r="J653" s="113" t="s">
        <v>7595</v>
      </c>
      <c r="K653" s="113"/>
      <c r="L653" s="50" t="s">
        <v>7574</v>
      </c>
      <c r="M653" s="160">
        <v>0</v>
      </c>
      <c r="N653" s="50" t="s">
        <v>8705</v>
      </c>
      <c r="O653" s="50" t="s">
        <v>8710</v>
      </c>
      <c r="P653" s="113" t="s">
        <v>165</v>
      </c>
      <c r="Q653" s="113" t="s">
        <v>80</v>
      </c>
      <c r="R653" s="113"/>
      <c r="S653" s="113"/>
    </row>
    <row r="654" spans="1:19" x14ac:dyDescent="0.35">
      <c r="A654" s="111" t="s">
        <v>4269</v>
      </c>
      <c r="B654" s="112">
        <v>12</v>
      </c>
      <c r="C654" s="113" t="s">
        <v>4277</v>
      </c>
      <c r="D654" s="113" t="s">
        <v>7154</v>
      </c>
      <c r="E654" s="113"/>
      <c r="F654" s="113"/>
      <c r="G654" s="50" t="s">
        <v>5379</v>
      </c>
      <c r="H654" s="50" t="s">
        <v>5380</v>
      </c>
      <c r="I654" s="113"/>
      <c r="J654" s="113" t="s">
        <v>7595</v>
      </c>
      <c r="K654" s="113"/>
      <c r="L654" s="50" t="s">
        <v>7574</v>
      </c>
      <c r="M654" s="160">
        <v>0</v>
      </c>
      <c r="N654" s="50" t="s">
        <v>8705</v>
      </c>
      <c r="O654" s="50" t="s">
        <v>8710</v>
      </c>
      <c r="P654" s="113" t="s">
        <v>165</v>
      </c>
      <c r="Q654" s="113" t="s">
        <v>80</v>
      </c>
      <c r="R654" s="113"/>
      <c r="S654" s="113"/>
    </row>
    <row r="655" spans="1:19" x14ac:dyDescent="0.35">
      <c r="A655" s="111" t="s">
        <v>4269</v>
      </c>
      <c r="B655" s="112">
        <v>13</v>
      </c>
      <c r="C655" s="113" t="s">
        <v>4278</v>
      </c>
      <c r="D655" s="113" t="s">
        <v>7155</v>
      </c>
      <c r="E655" s="113"/>
      <c r="F655" s="113"/>
      <c r="G655" s="50" t="s">
        <v>5381</v>
      </c>
      <c r="H655" s="50" t="s">
        <v>5382</v>
      </c>
      <c r="I655" s="113"/>
      <c r="J655" s="113" t="s">
        <v>7595</v>
      </c>
      <c r="K655" s="113"/>
      <c r="L655" s="50" t="s">
        <v>7574</v>
      </c>
      <c r="M655" s="160">
        <v>0</v>
      </c>
      <c r="N655" s="50" t="s">
        <v>8705</v>
      </c>
      <c r="O655" s="50" t="s">
        <v>8710</v>
      </c>
      <c r="P655" s="113" t="s">
        <v>165</v>
      </c>
      <c r="Q655" s="113" t="s">
        <v>80</v>
      </c>
      <c r="R655" s="113"/>
      <c r="S655" s="113"/>
    </row>
    <row r="656" spans="1:19" x14ac:dyDescent="0.35">
      <c r="A656" s="111" t="s">
        <v>4269</v>
      </c>
      <c r="B656" s="112">
        <v>14</v>
      </c>
      <c r="C656" s="113" t="s">
        <v>4279</v>
      </c>
      <c r="D656" s="50" t="s">
        <v>7158</v>
      </c>
      <c r="E656" s="113"/>
      <c r="F656" s="113"/>
      <c r="G656" s="50" t="s">
        <v>5383</v>
      </c>
      <c r="H656" s="50" t="s">
        <v>5384</v>
      </c>
      <c r="I656" s="113"/>
      <c r="J656" s="113" t="s">
        <v>7595</v>
      </c>
      <c r="K656" s="113"/>
      <c r="L656" s="50" t="s">
        <v>7574</v>
      </c>
      <c r="M656" s="160">
        <v>0</v>
      </c>
      <c r="N656" s="50" t="s">
        <v>8705</v>
      </c>
      <c r="O656" s="50" t="s">
        <v>8710</v>
      </c>
      <c r="P656" s="113" t="s">
        <v>6315</v>
      </c>
      <c r="Q656" s="113" t="s">
        <v>80</v>
      </c>
      <c r="R656" s="113"/>
      <c r="S656" s="113"/>
    </row>
    <row r="657" spans="1:19" x14ac:dyDescent="0.35">
      <c r="A657" s="111" t="s">
        <v>4269</v>
      </c>
      <c r="B657" s="112">
        <v>15</v>
      </c>
      <c r="C657" s="113" t="s">
        <v>4280</v>
      </c>
      <c r="D657" s="113" t="s">
        <v>7150</v>
      </c>
      <c r="E657" s="113"/>
      <c r="F657" s="113"/>
      <c r="G657" s="50" t="s">
        <v>5385</v>
      </c>
      <c r="H657" s="50" t="s">
        <v>5386</v>
      </c>
      <c r="I657" s="113"/>
      <c r="J657" s="113" t="s">
        <v>7595</v>
      </c>
      <c r="K657" s="113"/>
      <c r="L657" s="50" t="s">
        <v>7574</v>
      </c>
      <c r="M657" s="160">
        <v>0</v>
      </c>
      <c r="N657" s="50" t="s">
        <v>8705</v>
      </c>
      <c r="O657" s="50" t="s">
        <v>8710</v>
      </c>
      <c r="P657" s="113" t="s">
        <v>165</v>
      </c>
      <c r="Q657" s="113" t="s">
        <v>80</v>
      </c>
      <c r="R657" s="113"/>
      <c r="S657" s="113"/>
    </row>
    <row r="658" spans="1:19" x14ac:dyDescent="0.35">
      <c r="A658" s="111" t="s">
        <v>4269</v>
      </c>
      <c r="B658" s="112">
        <v>16</v>
      </c>
      <c r="C658" s="113" t="s">
        <v>4281</v>
      </c>
      <c r="D658" s="113" t="s">
        <v>7156</v>
      </c>
      <c r="E658" s="113"/>
      <c r="F658" s="113"/>
      <c r="G658" s="50" t="s">
        <v>5387</v>
      </c>
      <c r="H658" s="50" t="s">
        <v>5388</v>
      </c>
      <c r="I658" s="113"/>
      <c r="J658" s="113" t="s">
        <v>7595</v>
      </c>
      <c r="K658" s="113"/>
      <c r="L658" s="50" t="s">
        <v>7574</v>
      </c>
      <c r="M658" s="160">
        <v>0</v>
      </c>
      <c r="N658" s="50" t="s">
        <v>8705</v>
      </c>
      <c r="O658" s="50" t="s">
        <v>8710</v>
      </c>
      <c r="P658" s="113" t="s">
        <v>165</v>
      </c>
      <c r="Q658" s="113" t="s">
        <v>80</v>
      </c>
      <c r="R658" s="113"/>
      <c r="S658" s="113"/>
    </row>
    <row r="659" spans="1:19" x14ac:dyDescent="0.35">
      <c r="A659" s="111" t="s">
        <v>4269</v>
      </c>
      <c r="B659" s="112">
        <v>17</v>
      </c>
      <c r="C659" s="113" t="s">
        <v>4282</v>
      </c>
      <c r="D659" s="113" t="s">
        <v>7157</v>
      </c>
      <c r="E659" s="113"/>
      <c r="F659" s="113"/>
      <c r="G659" s="50" t="s">
        <v>5389</v>
      </c>
      <c r="H659" s="50" t="s">
        <v>5390</v>
      </c>
      <c r="I659" s="113"/>
      <c r="J659" s="113" t="s">
        <v>7595</v>
      </c>
      <c r="K659" s="113"/>
      <c r="L659" s="50" t="s">
        <v>7574</v>
      </c>
      <c r="M659" s="160">
        <v>0</v>
      </c>
      <c r="N659" s="50" t="s">
        <v>8705</v>
      </c>
      <c r="O659" s="50" t="s">
        <v>8710</v>
      </c>
      <c r="P659" s="113" t="s">
        <v>165</v>
      </c>
      <c r="Q659" s="113" t="s">
        <v>80</v>
      </c>
      <c r="R659" s="113"/>
      <c r="S659" s="113"/>
    </row>
    <row r="660" spans="1:19" x14ac:dyDescent="0.35">
      <c r="A660" s="111" t="s">
        <v>4269</v>
      </c>
      <c r="B660" s="112">
        <v>18</v>
      </c>
      <c r="C660" s="113" t="s">
        <v>4283</v>
      </c>
      <c r="D660" s="50" t="s">
        <v>7142</v>
      </c>
      <c r="E660" s="113"/>
      <c r="F660" s="113"/>
      <c r="G660" s="50" t="s">
        <v>5391</v>
      </c>
      <c r="H660" s="50" t="s">
        <v>2875</v>
      </c>
      <c r="I660" s="113"/>
      <c r="J660" s="113" t="s">
        <v>7595</v>
      </c>
      <c r="K660" s="113"/>
      <c r="L660" s="50" t="s">
        <v>7574</v>
      </c>
      <c r="M660" s="160">
        <v>0</v>
      </c>
      <c r="N660" s="50" t="s">
        <v>8705</v>
      </c>
      <c r="O660" s="50" t="s">
        <v>8710</v>
      </c>
      <c r="P660" s="113" t="s">
        <v>165</v>
      </c>
      <c r="Q660" s="113" t="s">
        <v>80</v>
      </c>
      <c r="R660" s="113"/>
      <c r="S660" s="113"/>
    </row>
    <row r="661" spans="1:19" x14ac:dyDescent="0.3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53"/>
    </row>
    <row r="662" spans="1:19" x14ac:dyDescent="0.35">
      <c r="A662" s="141" t="s">
        <v>2790</v>
      </c>
      <c r="B662" s="77">
        <v>-99</v>
      </c>
      <c r="C662" s="50" t="s">
        <v>6688</v>
      </c>
      <c r="D662" s="113"/>
      <c r="E662" s="50"/>
      <c r="F662" s="113"/>
      <c r="G662" s="50" t="s">
        <v>6757</v>
      </c>
      <c r="H662" s="50" t="s">
        <v>6758</v>
      </c>
      <c r="I662" s="113"/>
      <c r="J662" s="50" t="s">
        <v>7595</v>
      </c>
      <c r="K662" s="50"/>
      <c r="L662" s="50" t="s">
        <v>7575</v>
      </c>
      <c r="M662" s="160"/>
      <c r="N662" s="50"/>
      <c r="O662" s="50"/>
      <c r="P662" s="137" t="s">
        <v>2996</v>
      </c>
      <c r="Q662" s="137" t="s">
        <v>54</v>
      </c>
      <c r="R662" s="53"/>
      <c r="S662" s="53"/>
    </row>
    <row r="663" spans="1:19" x14ac:dyDescent="0.35">
      <c r="A663" s="141" t="s">
        <v>2790</v>
      </c>
      <c r="B663" s="77">
        <v>-99</v>
      </c>
      <c r="C663" s="50" t="s">
        <v>6687</v>
      </c>
      <c r="D663" s="113"/>
      <c r="E663" s="50"/>
      <c r="F663" s="113"/>
      <c r="G663" s="50" t="s">
        <v>6755</v>
      </c>
      <c r="H663" s="50" t="s">
        <v>6756</v>
      </c>
      <c r="I663" s="113"/>
      <c r="J663" s="50" t="s">
        <v>7595</v>
      </c>
      <c r="K663" s="50"/>
      <c r="L663" s="50" t="s">
        <v>7576</v>
      </c>
      <c r="M663" s="160"/>
      <c r="N663" s="50"/>
      <c r="O663" s="50"/>
      <c r="P663" s="137" t="s">
        <v>3952</v>
      </c>
      <c r="Q663" s="137" t="s">
        <v>54</v>
      </c>
      <c r="R663" s="53"/>
      <c r="S663" s="53"/>
    </row>
    <row r="664" spans="1:19" x14ac:dyDescent="0.3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1" t="s">
        <v>8704</v>
      </c>
      <c r="N664" s="103" t="s">
        <v>8706</v>
      </c>
      <c r="O664" s="103" t="s">
        <v>8709</v>
      </c>
      <c r="P664" s="115" t="s">
        <v>91</v>
      </c>
      <c r="Q664" s="115" t="s">
        <v>54</v>
      </c>
      <c r="R664" s="115"/>
      <c r="S664" s="115"/>
    </row>
    <row r="665" spans="1:19" x14ac:dyDescent="0.35">
      <c r="A665" s="113" t="s">
        <v>2790</v>
      </c>
      <c r="B665" s="94">
        <v>2</v>
      </c>
      <c r="C665" s="59" t="s">
        <v>120</v>
      </c>
      <c r="D665" s="57" t="s">
        <v>1922</v>
      </c>
      <c r="E665" s="56" t="s">
        <v>8453</v>
      </c>
      <c r="F665" s="54" t="s">
        <v>2146</v>
      </c>
      <c r="G665" s="57"/>
      <c r="H665" s="57"/>
      <c r="I665" s="56"/>
      <c r="J665" s="56" t="s">
        <v>7595</v>
      </c>
      <c r="K665" s="56"/>
      <c r="L665" s="54" t="s">
        <v>7575</v>
      </c>
      <c r="M665" s="162" t="s">
        <v>8704</v>
      </c>
      <c r="N665" s="56" t="s">
        <v>8706</v>
      </c>
      <c r="O665" s="56" t="s">
        <v>8709</v>
      </c>
      <c r="P665" s="113" t="s">
        <v>100</v>
      </c>
      <c r="Q665" s="113" t="s">
        <v>54</v>
      </c>
      <c r="R665" s="113"/>
      <c r="S665" s="113"/>
    </row>
    <row r="666" spans="1:19" x14ac:dyDescent="0.35">
      <c r="A666" s="113" t="s">
        <v>2790</v>
      </c>
      <c r="B666" s="94">
        <v>3</v>
      </c>
      <c r="C666" s="85" t="s">
        <v>2633</v>
      </c>
      <c r="D666" s="50" t="s">
        <v>2836</v>
      </c>
      <c r="E666" s="56" t="s">
        <v>8450</v>
      </c>
      <c r="F666" s="68" t="s">
        <v>8041</v>
      </c>
      <c r="G666" s="56" t="s">
        <v>3056</v>
      </c>
      <c r="H666" s="50" t="s">
        <v>2836</v>
      </c>
      <c r="I666" s="56"/>
      <c r="J666" s="56" t="s">
        <v>7595</v>
      </c>
      <c r="K666" s="56"/>
      <c r="L666" s="50" t="s">
        <v>91</v>
      </c>
      <c r="M666" s="160" t="s">
        <v>8704</v>
      </c>
      <c r="N666" s="50" t="s">
        <v>8705</v>
      </c>
      <c r="O666" s="50" t="s">
        <v>8709</v>
      </c>
      <c r="P666" s="113" t="s">
        <v>91</v>
      </c>
      <c r="Q666" s="113" t="s">
        <v>54</v>
      </c>
      <c r="R666" s="113"/>
      <c r="S666" s="113"/>
    </row>
    <row r="667" spans="1:19" x14ac:dyDescent="0.35">
      <c r="A667" s="113" t="s">
        <v>2790</v>
      </c>
      <c r="B667" s="94">
        <v>4</v>
      </c>
      <c r="C667" s="56" t="s">
        <v>2632</v>
      </c>
      <c r="D667" s="50" t="s">
        <v>2056</v>
      </c>
      <c r="E667" s="56" t="s">
        <v>8451</v>
      </c>
      <c r="F667" s="69" t="s">
        <v>2173</v>
      </c>
      <c r="G667" s="56" t="s">
        <v>3055</v>
      </c>
      <c r="H667" s="50" t="s">
        <v>2835</v>
      </c>
      <c r="I667" s="56"/>
      <c r="J667" s="56" t="s">
        <v>7595</v>
      </c>
      <c r="K667" s="56"/>
      <c r="L667" s="50" t="s">
        <v>153</v>
      </c>
      <c r="M667" s="160" t="s">
        <v>8704</v>
      </c>
      <c r="N667" s="50" t="s">
        <v>8705</v>
      </c>
      <c r="O667" s="50" t="s">
        <v>8709</v>
      </c>
      <c r="P667" s="113" t="s">
        <v>153</v>
      </c>
      <c r="Q667" s="113" t="s">
        <v>54</v>
      </c>
      <c r="R667" s="113"/>
      <c r="S667" s="113"/>
    </row>
    <row r="668" spans="1:19" x14ac:dyDescent="0.35">
      <c r="A668" s="113" t="s">
        <v>2790</v>
      </c>
      <c r="B668" s="94">
        <v>5</v>
      </c>
      <c r="C668" s="56" t="s">
        <v>2634</v>
      </c>
      <c r="D668" s="62" t="s">
        <v>3333</v>
      </c>
      <c r="E668" s="56" t="s">
        <v>8454</v>
      </c>
      <c r="F668" s="69" t="s">
        <v>8042</v>
      </c>
      <c r="G668" s="56" t="s">
        <v>3057</v>
      </c>
      <c r="H668" s="50" t="s">
        <v>2837</v>
      </c>
      <c r="I668" s="56"/>
      <c r="J668" s="56" t="s">
        <v>7595</v>
      </c>
      <c r="K668" s="56"/>
      <c r="L668" s="50" t="s">
        <v>91</v>
      </c>
      <c r="M668" s="160">
        <v>0</v>
      </c>
      <c r="N668" s="50" t="s">
        <v>8705</v>
      </c>
      <c r="O668" s="50" t="s">
        <v>8710</v>
      </c>
      <c r="P668" s="113" t="s">
        <v>91</v>
      </c>
      <c r="Q668" s="113" t="s">
        <v>54</v>
      </c>
      <c r="R668" s="113"/>
      <c r="S668" s="113"/>
    </row>
    <row r="669" spans="1:19" x14ac:dyDescent="0.35">
      <c r="A669" s="113" t="s">
        <v>2790</v>
      </c>
      <c r="B669" s="94">
        <v>6</v>
      </c>
      <c r="C669" s="56" t="s">
        <v>218</v>
      </c>
      <c r="D669" s="50" t="s">
        <v>1969</v>
      </c>
      <c r="E669" s="56" t="s">
        <v>8464</v>
      </c>
      <c r="F669" s="69" t="s">
        <v>8043</v>
      </c>
      <c r="G669" s="56" t="s">
        <v>3067</v>
      </c>
      <c r="H669" s="50" t="s">
        <v>523</v>
      </c>
      <c r="I669" s="56"/>
      <c r="J669" s="56" t="s">
        <v>7595</v>
      </c>
      <c r="K669" s="56"/>
      <c r="L669" s="50" t="s">
        <v>7575</v>
      </c>
      <c r="M669" s="160">
        <v>0</v>
      </c>
      <c r="N669" s="50" t="s">
        <v>8705</v>
      </c>
      <c r="O669" s="50" t="s">
        <v>8710</v>
      </c>
      <c r="P669" s="113" t="s">
        <v>100</v>
      </c>
      <c r="Q669" s="113" t="s">
        <v>54</v>
      </c>
      <c r="R669" s="113"/>
      <c r="S669" s="113"/>
    </row>
    <row r="670" spans="1:19" x14ac:dyDescent="0.35">
      <c r="A670" s="113" t="s">
        <v>2790</v>
      </c>
      <c r="B670" s="94">
        <v>7</v>
      </c>
      <c r="C670" s="56" t="s">
        <v>217</v>
      </c>
      <c r="D670" s="50" t="s">
        <v>1900</v>
      </c>
      <c r="E670" s="56" t="s">
        <v>8455</v>
      </c>
      <c r="F670" s="69" t="s">
        <v>8044</v>
      </c>
      <c r="G670" s="56" t="s">
        <v>3066</v>
      </c>
      <c r="H670" s="50" t="s">
        <v>521</v>
      </c>
      <c r="I670" s="56"/>
      <c r="J670" s="56" t="s">
        <v>7595</v>
      </c>
      <c r="K670" s="56"/>
      <c r="L670" s="50" t="s">
        <v>7574</v>
      </c>
      <c r="M670" s="160">
        <v>0</v>
      </c>
      <c r="N670" s="50" t="s">
        <v>8705</v>
      </c>
      <c r="O670" s="50" t="s">
        <v>8710</v>
      </c>
      <c r="P670" s="113" t="s">
        <v>211</v>
      </c>
      <c r="Q670" s="113" t="s">
        <v>54</v>
      </c>
      <c r="R670" s="113"/>
      <c r="S670" s="113"/>
    </row>
    <row r="671" spans="1:19" x14ac:dyDescent="0.3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0">
        <v>0</v>
      </c>
      <c r="N671" s="50" t="s">
        <v>8705</v>
      </c>
      <c r="O671" s="50" t="s">
        <v>8710</v>
      </c>
      <c r="P671" s="113" t="s">
        <v>92</v>
      </c>
      <c r="Q671" s="113" t="s">
        <v>54</v>
      </c>
      <c r="R671" s="113"/>
      <c r="S671" s="113"/>
    </row>
    <row r="672" spans="1:19" x14ac:dyDescent="0.3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0">
        <v>0</v>
      </c>
      <c r="N672" s="50" t="s">
        <v>8705</v>
      </c>
      <c r="O672" s="50" t="s">
        <v>8710</v>
      </c>
      <c r="P672" s="113" t="s">
        <v>92</v>
      </c>
      <c r="Q672" s="113" t="s">
        <v>54</v>
      </c>
      <c r="R672" s="113"/>
      <c r="S672" s="113"/>
    </row>
    <row r="673" spans="1:19" x14ac:dyDescent="0.3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0">
        <v>0</v>
      </c>
      <c r="N673" s="50" t="s">
        <v>8705</v>
      </c>
      <c r="O673" s="50" t="s">
        <v>8710</v>
      </c>
      <c r="P673" s="113" t="s">
        <v>92</v>
      </c>
      <c r="Q673" s="113" t="s">
        <v>54</v>
      </c>
      <c r="R673" s="113"/>
      <c r="S673" s="113"/>
    </row>
    <row r="674" spans="1:19" x14ac:dyDescent="0.3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0">
        <v>0</v>
      </c>
      <c r="N674" s="50" t="s">
        <v>8705</v>
      </c>
      <c r="O674" s="50" t="s">
        <v>8710</v>
      </c>
      <c r="P674" s="113" t="s">
        <v>92</v>
      </c>
      <c r="Q674" s="113" t="s">
        <v>54</v>
      </c>
      <c r="R674" s="113"/>
      <c r="S674" s="113"/>
    </row>
    <row r="675" spans="1:19" x14ac:dyDescent="0.3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0">
        <v>0</v>
      </c>
      <c r="N675" s="50" t="s">
        <v>8705</v>
      </c>
      <c r="O675" s="50" t="s">
        <v>8710</v>
      </c>
      <c r="P675" s="113" t="s">
        <v>92</v>
      </c>
      <c r="Q675" s="113" t="s">
        <v>54</v>
      </c>
      <c r="R675" s="113"/>
      <c r="S675" s="113"/>
    </row>
    <row r="676" spans="1:19" x14ac:dyDescent="0.3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0">
        <v>0</v>
      </c>
      <c r="N676" s="50" t="s">
        <v>8705</v>
      </c>
      <c r="O676" s="50" t="s">
        <v>8710</v>
      </c>
      <c r="P676" s="113" t="s">
        <v>92</v>
      </c>
      <c r="Q676" s="113" t="s">
        <v>54</v>
      </c>
      <c r="R676" s="113"/>
      <c r="S676" s="113"/>
    </row>
    <row r="677" spans="1:19" x14ac:dyDescent="0.3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0">
        <v>0</v>
      </c>
      <c r="N677" s="50" t="s">
        <v>8705</v>
      </c>
      <c r="O677" s="50" t="s">
        <v>8710</v>
      </c>
      <c r="P677" s="113" t="s">
        <v>92</v>
      </c>
      <c r="Q677" s="113" t="s">
        <v>54</v>
      </c>
      <c r="R677" s="113"/>
      <c r="S677" s="113"/>
    </row>
    <row r="678" spans="1:19" x14ac:dyDescent="0.3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0">
        <v>0</v>
      </c>
      <c r="N678" s="50" t="s">
        <v>8705</v>
      </c>
      <c r="O678" s="50" t="s">
        <v>8710</v>
      </c>
      <c r="P678" s="113" t="s">
        <v>92</v>
      </c>
      <c r="Q678" s="113" t="s">
        <v>54</v>
      </c>
      <c r="R678" s="113"/>
      <c r="S678" s="113"/>
    </row>
    <row r="679" spans="1:19" x14ac:dyDescent="0.35">
      <c r="A679" s="115" t="s">
        <v>2790</v>
      </c>
      <c r="B679" s="100">
        <v>16</v>
      </c>
      <c r="C679" s="101" t="s">
        <v>7685</v>
      </c>
      <c r="D679" s="101" t="s">
        <v>1895</v>
      </c>
      <c r="E679" s="102" t="s">
        <v>8452</v>
      </c>
      <c r="F679" s="101" t="s">
        <v>2172</v>
      </c>
      <c r="G679" s="101"/>
      <c r="H679" s="101"/>
      <c r="I679" s="101"/>
      <c r="J679" s="103" t="s">
        <v>7595</v>
      </c>
      <c r="K679" s="103"/>
      <c r="L679" s="101" t="s">
        <v>91</v>
      </c>
      <c r="M679" s="161">
        <v>0</v>
      </c>
      <c r="N679" s="103" t="s">
        <v>8705</v>
      </c>
      <c r="O679" s="103" t="s">
        <v>8710</v>
      </c>
      <c r="P679" s="115" t="s">
        <v>91</v>
      </c>
      <c r="Q679" s="115" t="s">
        <v>54</v>
      </c>
      <c r="R679" s="115"/>
      <c r="S679" s="115"/>
    </row>
    <row r="680" spans="1:19" x14ac:dyDescent="0.3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53"/>
    </row>
    <row r="681" spans="1:19" x14ac:dyDescent="0.3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1" t="s">
        <v>8704</v>
      </c>
      <c r="N681" s="103" t="s">
        <v>8706</v>
      </c>
      <c r="O681" s="103" t="s">
        <v>8709</v>
      </c>
      <c r="P681" s="115" t="s">
        <v>91</v>
      </c>
      <c r="Q681" s="115" t="s">
        <v>54</v>
      </c>
      <c r="R681" s="115"/>
      <c r="S681" s="115"/>
    </row>
    <row r="682" spans="1:19" x14ac:dyDescent="0.35">
      <c r="A682" s="113" t="s">
        <v>2794</v>
      </c>
      <c r="B682" s="94">
        <v>2</v>
      </c>
      <c r="C682" s="59" t="s">
        <v>120</v>
      </c>
      <c r="D682" s="54" t="s">
        <v>1950</v>
      </c>
      <c r="E682" s="54" t="s">
        <v>8453</v>
      </c>
      <c r="F682" s="68" t="s">
        <v>7854</v>
      </c>
      <c r="G682" s="57"/>
      <c r="H682" s="57"/>
      <c r="I682" s="56"/>
      <c r="J682" s="56" t="s">
        <v>7595</v>
      </c>
      <c r="K682" s="56"/>
      <c r="L682" s="54" t="s">
        <v>7575</v>
      </c>
      <c r="M682" s="162" t="s">
        <v>8704</v>
      </c>
      <c r="N682" s="56" t="s">
        <v>8706</v>
      </c>
      <c r="O682" s="56" t="s">
        <v>8709</v>
      </c>
      <c r="P682" s="113" t="s">
        <v>100</v>
      </c>
      <c r="Q682" s="113" t="s">
        <v>54</v>
      </c>
      <c r="R682" s="113"/>
      <c r="S682" s="113"/>
    </row>
    <row r="683" spans="1:19" x14ac:dyDescent="0.35">
      <c r="A683" s="113" t="s">
        <v>2794</v>
      </c>
      <c r="B683" s="94">
        <v>3</v>
      </c>
      <c r="C683" s="56" t="s">
        <v>2643</v>
      </c>
      <c r="D683" s="54" t="s">
        <v>1903</v>
      </c>
      <c r="E683" s="56" t="s">
        <v>8465</v>
      </c>
      <c r="F683" s="69" t="s">
        <v>2195</v>
      </c>
      <c r="G683" s="56" t="s">
        <v>3068</v>
      </c>
      <c r="H683" s="50" t="s">
        <v>2846</v>
      </c>
      <c r="I683" s="56"/>
      <c r="J683" s="56" t="s">
        <v>7595</v>
      </c>
      <c r="K683" s="56"/>
      <c r="L683" s="50" t="s">
        <v>7574</v>
      </c>
      <c r="M683" s="160" t="s">
        <v>8704</v>
      </c>
      <c r="N683" s="50" t="s">
        <v>8705</v>
      </c>
      <c r="O683" s="50" t="s">
        <v>8709</v>
      </c>
      <c r="P683" s="113" t="s">
        <v>156</v>
      </c>
      <c r="Q683" s="113" t="s">
        <v>54</v>
      </c>
      <c r="R683" s="113"/>
      <c r="S683" s="113"/>
    </row>
    <row r="684" spans="1:19" x14ac:dyDescent="0.35">
      <c r="A684" s="113" t="s">
        <v>2794</v>
      </c>
      <c r="B684" s="94">
        <v>4</v>
      </c>
      <c r="C684" s="56" t="s">
        <v>2644</v>
      </c>
      <c r="D684" s="54" t="s">
        <v>1904</v>
      </c>
      <c r="E684" s="56" t="s">
        <v>8466</v>
      </c>
      <c r="F684" s="69" t="s">
        <v>2196</v>
      </c>
      <c r="G684" s="56" t="s">
        <v>3069</v>
      </c>
      <c r="H684" s="50" t="s">
        <v>2847</v>
      </c>
      <c r="I684" s="56"/>
      <c r="J684" s="56" t="s">
        <v>7595</v>
      </c>
      <c r="K684" s="56"/>
      <c r="L684" s="50" t="s">
        <v>7574</v>
      </c>
      <c r="M684" s="160" t="s">
        <v>8704</v>
      </c>
      <c r="N684" s="50" t="s">
        <v>8705</v>
      </c>
      <c r="O684" s="50" t="s">
        <v>8709</v>
      </c>
      <c r="P684" s="113" t="s">
        <v>156</v>
      </c>
      <c r="Q684" s="113" t="s">
        <v>54</v>
      </c>
      <c r="R684" s="113"/>
      <c r="S684" s="113"/>
    </row>
    <row r="685" spans="1:19" x14ac:dyDescent="0.35">
      <c r="A685" s="113" t="s">
        <v>2794</v>
      </c>
      <c r="B685" s="94">
        <v>5</v>
      </c>
      <c r="C685" s="56" t="s">
        <v>2645</v>
      </c>
      <c r="D685" s="54" t="s">
        <v>3339</v>
      </c>
      <c r="E685" s="56" t="s">
        <v>8501</v>
      </c>
      <c r="F685" s="69" t="s">
        <v>8482</v>
      </c>
      <c r="G685" s="56" t="s">
        <v>3070</v>
      </c>
      <c r="H685" s="50" t="s">
        <v>2848</v>
      </c>
      <c r="I685" s="56"/>
      <c r="J685" s="56" t="s">
        <v>7595</v>
      </c>
      <c r="K685" s="56"/>
      <c r="L685" s="50" t="s">
        <v>7574</v>
      </c>
      <c r="M685" s="160">
        <v>0</v>
      </c>
      <c r="N685" s="50" t="s">
        <v>8705</v>
      </c>
      <c r="O685" s="50" t="s">
        <v>8710</v>
      </c>
      <c r="P685" s="113" t="s">
        <v>2997</v>
      </c>
      <c r="Q685" s="113" t="s">
        <v>54</v>
      </c>
      <c r="R685" s="113"/>
      <c r="S685" s="113"/>
    </row>
    <row r="686" spans="1:19" x14ac:dyDescent="0.35">
      <c r="A686" s="113" t="s">
        <v>2794</v>
      </c>
      <c r="B686" s="94">
        <v>6</v>
      </c>
      <c r="C686" s="56" t="s">
        <v>2658</v>
      </c>
      <c r="D686" s="56" t="s">
        <v>3370</v>
      </c>
      <c r="E686" s="56" t="s">
        <v>8481</v>
      </c>
      <c r="F686" s="69" t="s">
        <v>8053</v>
      </c>
      <c r="G686" s="56" t="s">
        <v>3083</v>
      </c>
      <c r="H686" s="50" t="s">
        <v>2861</v>
      </c>
      <c r="I686" s="56"/>
      <c r="J686" s="56" t="s">
        <v>7595</v>
      </c>
      <c r="K686" s="56"/>
      <c r="L686" s="50" t="s">
        <v>7574</v>
      </c>
      <c r="M686" s="160">
        <v>0</v>
      </c>
      <c r="N686" s="50" t="s">
        <v>8705</v>
      </c>
      <c r="O686" s="50" t="s">
        <v>8710</v>
      </c>
      <c r="P686" s="113" t="s">
        <v>100</v>
      </c>
      <c r="Q686" s="113" t="s">
        <v>54</v>
      </c>
      <c r="R686" s="113"/>
      <c r="S686" s="113"/>
    </row>
    <row r="687" spans="1:19" x14ac:dyDescent="0.35">
      <c r="A687" s="113" t="s">
        <v>2794</v>
      </c>
      <c r="B687" s="94">
        <v>7</v>
      </c>
      <c r="C687" s="56" t="s">
        <v>2649</v>
      </c>
      <c r="D687" s="56" t="s">
        <v>3341</v>
      </c>
      <c r="E687" s="56" t="s">
        <v>8480</v>
      </c>
      <c r="F687" s="69" t="s">
        <v>8054</v>
      </c>
      <c r="G687" s="56" t="s">
        <v>3074</v>
      </c>
      <c r="H687" s="50" t="s">
        <v>2852</v>
      </c>
      <c r="I687" s="56"/>
      <c r="J687" s="56" t="s">
        <v>7595</v>
      </c>
      <c r="K687" s="56"/>
      <c r="L687" s="50" t="s">
        <v>7574</v>
      </c>
      <c r="M687" s="160">
        <v>0</v>
      </c>
      <c r="N687" s="50" t="s">
        <v>8705</v>
      </c>
      <c r="O687" s="50" t="s">
        <v>8710</v>
      </c>
      <c r="P687" s="113" t="s">
        <v>100</v>
      </c>
      <c r="Q687" s="113" t="s">
        <v>54</v>
      </c>
      <c r="R687" s="113"/>
      <c r="S687" s="113"/>
    </row>
    <row r="688" spans="1:19" x14ac:dyDescent="0.35">
      <c r="A688" s="113" t="s">
        <v>2794</v>
      </c>
      <c r="B688" s="94">
        <v>8</v>
      </c>
      <c r="C688" s="56" t="s">
        <v>2650</v>
      </c>
      <c r="D688" s="56" t="s">
        <v>3342</v>
      </c>
      <c r="E688" s="56" t="s">
        <v>8479</v>
      </c>
      <c r="F688" s="69" t="s">
        <v>8055</v>
      </c>
      <c r="G688" s="56" t="s">
        <v>3075</v>
      </c>
      <c r="H688" s="50" t="s">
        <v>2853</v>
      </c>
      <c r="I688" s="56"/>
      <c r="J688" s="56" t="s">
        <v>7595</v>
      </c>
      <c r="K688" s="56"/>
      <c r="L688" s="50" t="s">
        <v>7574</v>
      </c>
      <c r="M688" s="160">
        <v>0</v>
      </c>
      <c r="N688" s="50" t="s">
        <v>8705</v>
      </c>
      <c r="O688" s="50" t="s">
        <v>8710</v>
      </c>
      <c r="P688" s="113" t="s">
        <v>100</v>
      </c>
      <c r="Q688" s="113" t="s">
        <v>54</v>
      </c>
      <c r="R688" s="113"/>
      <c r="S688" s="113"/>
    </row>
    <row r="689" spans="1:19" x14ac:dyDescent="0.35">
      <c r="A689" s="113" t="s">
        <v>2794</v>
      </c>
      <c r="B689" s="94">
        <v>9</v>
      </c>
      <c r="C689" s="56" t="s">
        <v>2646</v>
      </c>
      <c r="D689" s="56" t="s">
        <v>1974</v>
      </c>
      <c r="E689" s="56" t="s">
        <v>8478</v>
      </c>
      <c r="F689" s="69" t="s">
        <v>2284</v>
      </c>
      <c r="G689" s="56" t="s">
        <v>3071</v>
      </c>
      <c r="H689" s="50" t="s">
        <v>2849</v>
      </c>
      <c r="I689" s="56"/>
      <c r="J689" s="56" t="s">
        <v>7595</v>
      </c>
      <c r="K689" s="56"/>
      <c r="L689" s="50" t="s">
        <v>7574</v>
      </c>
      <c r="M689" s="160">
        <v>0</v>
      </c>
      <c r="N689" s="50" t="s">
        <v>8705</v>
      </c>
      <c r="O689" s="50" t="s">
        <v>8710</v>
      </c>
      <c r="P689" s="113" t="s">
        <v>195</v>
      </c>
      <c r="Q689" s="113" t="s">
        <v>54</v>
      </c>
      <c r="R689" s="113"/>
      <c r="S689" s="113"/>
    </row>
    <row r="690" spans="1:19" x14ac:dyDescent="0.35">
      <c r="A690" s="113" t="s">
        <v>2794</v>
      </c>
      <c r="B690" s="94">
        <v>10</v>
      </c>
      <c r="C690" s="56" t="s">
        <v>2647</v>
      </c>
      <c r="D690" s="56" t="s">
        <v>8474</v>
      </c>
      <c r="E690" s="56" t="s">
        <v>8476</v>
      </c>
      <c r="F690" s="69" t="s">
        <v>8475</v>
      </c>
      <c r="G690" s="56" t="s">
        <v>3072</v>
      </c>
      <c r="H690" s="50" t="s">
        <v>2850</v>
      </c>
      <c r="I690" s="56"/>
      <c r="J690" s="56" t="s">
        <v>7595</v>
      </c>
      <c r="K690" s="56"/>
      <c r="L690" s="50" t="s">
        <v>7574</v>
      </c>
      <c r="M690" s="160">
        <v>1</v>
      </c>
      <c r="N690" s="50" t="s">
        <v>8705</v>
      </c>
      <c r="O690" s="50" t="s">
        <v>8710</v>
      </c>
      <c r="P690" s="113" t="s">
        <v>195</v>
      </c>
      <c r="Q690" s="113" t="s">
        <v>54</v>
      </c>
      <c r="R690" s="113"/>
      <c r="S690" s="113"/>
    </row>
    <row r="691" spans="1:19" x14ac:dyDescent="0.35">
      <c r="A691" s="113" t="s">
        <v>2794</v>
      </c>
      <c r="B691" s="94">
        <v>11</v>
      </c>
      <c r="C691" s="56" t="s">
        <v>2648</v>
      </c>
      <c r="D691" s="56" t="s">
        <v>3340</v>
      </c>
      <c r="E691" s="56" t="s">
        <v>8477</v>
      </c>
      <c r="F691" s="69" t="s">
        <v>8056</v>
      </c>
      <c r="G691" s="56" t="s">
        <v>3073</v>
      </c>
      <c r="H691" s="50" t="s">
        <v>2851</v>
      </c>
      <c r="I691" s="56"/>
      <c r="J691" s="56" t="s">
        <v>7595</v>
      </c>
      <c r="K691" s="56"/>
      <c r="L691" s="50" t="s">
        <v>7574</v>
      </c>
      <c r="M691" s="160">
        <v>0</v>
      </c>
      <c r="N691" s="50" t="s">
        <v>8705</v>
      </c>
      <c r="O691" s="50" t="s">
        <v>8710</v>
      </c>
      <c r="P691" s="113" t="s">
        <v>195</v>
      </c>
      <c r="Q691" s="113" t="s">
        <v>54</v>
      </c>
      <c r="R691" s="113"/>
      <c r="S691" s="113"/>
    </row>
    <row r="692" spans="1:19" x14ac:dyDescent="0.35">
      <c r="A692" s="113" t="s">
        <v>2794</v>
      </c>
      <c r="B692" s="94">
        <v>12</v>
      </c>
      <c r="C692" s="56" t="s">
        <v>2651</v>
      </c>
      <c r="D692" s="56" t="s">
        <v>3360</v>
      </c>
      <c r="E692" s="56" t="s">
        <v>8467</v>
      </c>
      <c r="F692" s="69" t="s">
        <v>8057</v>
      </c>
      <c r="G692" s="56" t="s">
        <v>3076</v>
      </c>
      <c r="H692" s="50" t="s">
        <v>2854</v>
      </c>
      <c r="I692" s="56"/>
      <c r="J692" s="56" t="s">
        <v>7595</v>
      </c>
      <c r="K692" s="56"/>
      <c r="L692" s="50" t="s">
        <v>7574</v>
      </c>
      <c r="M692" s="160">
        <v>0</v>
      </c>
      <c r="N692" s="50" t="s">
        <v>8705</v>
      </c>
      <c r="O692" s="50" t="s">
        <v>8710</v>
      </c>
      <c r="P692" s="113" t="s">
        <v>2998</v>
      </c>
      <c r="Q692" s="113" t="s">
        <v>54</v>
      </c>
      <c r="R692" s="113"/>
      <c r="S692" s="113"/>
    </row>
    <row r="693" spans="1:19" x14ac:dyDescent="0.35">
      <c r="A693" s="113" t="s">
        <v>2794</v>
      </c>
      <c r="B693" s="94">
        <v>13</v>
      </c>
      <c r="C693" s="56" t="s">
        <v>2652</v>
      </c>
      <c r="D693" s="56" t="s">
        <v>3365</v>
      </c>
      <c r="E693" s="56" t="s">
        <v>8471</v>
      </c>
      <c r="F693" s="69" t="s">
        <v>8058</v>
      </c>
      <c r="G693" s="56" t="s">
        <v>3077</v>
      </c>
      <c r="H693" s="50" t="s">
        <v>2855</v>
      </c>
      <c r="I693" s="56"/>
      <c r="J693" s="56" t="s">
        <v>7595</v>
      </c>
      <c r="K693" s="56"/>
      <c r="L693" s="50" t="s">
        <v>7574</v>
      </c>
      <c r="M693" s="160">
        <v>0</v>
      </c>
      <c r="N693" s="50" t="s">
        <v>8705</v>
      </c>
      <c r="O693" s="50" t="s">
        <v>8710</v>
      </c>
      <c r="P693" s="113" t="s">
        <v>2999</v>
      </c>
      <c r="Q693" s="113" t="s">
        <v>54</v>
      </c>
      <c r="R693" s="113"/>
      <c r="S693" s="113"/>
    </row>
    <row r="694" spans="1:19" x14ac:dyDescent="0.35">
      <c r="A694" s="113" t="s">
        <v>2794</v>
      </c>
      <c r="B694" s="94">
        <v>14</v>
      </c>
      <c r="C694" s="56" t="s">
        <v>2653</v>
      </c>
      <c r="D694" s="56" t="s">
        <v>3363</v>
      </c>
      <c r="E694" s="56" t="s">
        <v>8472</v>
      </c>
      <c r="F694" s="69" t="s">
        <v>8059</v>
      </c>
      <c r="G694" s="56" t="s">
        <v>3078</v>
      </c>
      <c r="H694" s="50" t="s">
        <v>2856</v>
      </c>
      <c r="I694" s="56"/>
      <c r="J694" s="56" t="s">
        <v>7595</v>
      </c>
      <c r="K694" s="56"/>
      <c r="L694" s="50" t="s">
        <v>7574</v>
      </c>
      <c r="M694" s="160">
        <v>0</v>
      </c>
      <c r="N694" s="50" t="s">
        <v>8705</v>
      </c>
      <c r="O694" s="50" t="s">
        <v>8710</v>
      </c>
      <c r="P694" s="113" t="s">
        <v>2999</v>
      </c>
      <c r="Q694" s="113" t="s">
        <v>54</v>
      </c>
      <c r="R694" s="113"/>
      <c r="S694" s="113"/>
    </row>
    <row r="695" spans="1:19" x14ac:dyDescent="0.35">
      <c r="A695" s="113" t="s">
        <v>2794</v>
      </c>
      <c r="B695" s="94">
        <v>15</v>
      </c>
      <c r="C695" s="56" t="s">
        <v>2654</v>
      </c>
      <c r="D695" s="56" t="s">
        <v>3364</v>
      </c>
      <c r="E695" s="56" t="s">
        <v>8473</v>
      </c>
      <c r="F695" s="69" t="s">
        <v>8060</v>
      </c>
      <c r="G695" s="56" t="s">
        <v>3079</v>
      </c>
      <c r="H695" s="50" t="s">
        <v>2857</v>
      </c>
      <c r="I695" s="56"/>
      <c r="J695" s="56" t="s">
        <v>7595</v>
      </c>
      <c r="K695" s="56"/>
      <c r="L695" s="50" t="s">
        <v>7574</v>
      </c>
      <c r="M695" s="160">
        <v>0</v>
      </c>
      <c r="N695" s="50" t="s">
        <v>8705</v>
      </c>
      <c r="O695" s="50" t="s">
        <v>8710</v>
      </c>
      <c r="P695" s="113" t="s">
        <v>2999</v>
      </c>
      <c r="Q695" s="113" t="s">
        <v>54</v>
      </c>
      <c r="R695" s="113"/>
      <c r="S695" s="113"/>
    </row>
    <row r="696" spans="1:19" x14ac:dyDescent="0.35">
      <c r="A696" s="113" t="s">
        <v>2794</v>
      </c>
      <c r="B696" s="94">
        <v>16</v>
      </c>
      <c r="C696" s="56" t="s">
        <v>2657</v>
      </c>
      <c r="D696" s="56" t="s">
        <v>3361</v>
      </c>
      <c r="E696" s="56" t="s">
        <v>8468</v>
      </c>
      <c r="F696" s="69" t="s">
        <v>8061</v>
      </c>
      <c r="G696" s="56" t="s">
        <v>3082</v>
      </c>
      <c r="H696" s="50" t="s">
        <v>2860</v>
      </c>
      <c r="I696" s="56"/>
      <c r="J696" s="56" t="s">
        <v>7595</v>
      </c>
      <c r="K696" s="56"/>
      <c r="L696" s="50" t="s">
        <v>7574</v>
      </c>
      <c r="M696" s="160">
        <v>0</v>
      </c>
      <c r="N696" s="50" t="s">
        <v>8705</v>
      </c>
      <c r="O696" s="50" t="s">
        <v>8710</v>
      </c>
      <c r="P696" s="113" t="s">
        <v>2998</v>
      </c>
      <c r="Q696" s="113" t="s">
        <v>54</v>
      </c>
      <c r="R696" s="113"/>
      <c r="S696" s="113"/>
    </row>
    <row r="697" spans="1:19" x14ac:dyDescent="0.35">
      <c r="A697" s="113" t="s">
        <v>2794</v>
      </c>
      <c r="B697" s="94">
        <v>17</v>
      </c>
      <c r="C697" s="56" t="s">
        <v>2655</v>
      </c>
      <c r="D697" s="56" t="s">
        <v>3362</v>
      </c>
      <c r="E697" s="56" t="s">
        <v>8469</v>
      </c>
      <c r="F697" s="69" t="s">
        <v>8062</v>
      </c>
      <c r="G697" s="56" t="s">
        <v>3080</v>
      </c>
      <c r="H697" s="50" t="s">
        <v>2858</v>
      </c>
      <c r="I697" s="56"/>
      <c r="J697" s="56" t="s">
        <v>7595</v>
      </c>
      <c r="K697" s="56"/>
      <c r="L697" s="50" t="s">
        <v>7574</v>
      </c>
      <c r="M697" s="160">
        <v>0</v>
      </c>
      <c r="N697" s="50" t="s">
        <v>8705</v>
      </c>
      <c r="O697" s="50" t="s">
        <v>8710</v>
      </c>
      <c r="P697" s="113" t="s">
        <v>2998</v>
      </c>
      <c r="Q697" s="113" t="s">
        <v>54</v>
      </c>
      <c r="R697" s="113"/>
      <c r="S697" s="113"/>
    </row>
    <row r="698" spans="1:19" x14ac:dyDescent="0.35">
      <c r="A698" s="113" t="s">
        <v>2794</v>
      </c>
      <c r="B698" s="94">
        <v>18</v>
      </c>
      <c r="C698" s="56" t="s">
        <v>2656</v>
      </c>
      <c r="D698" s="56" t="s">
        <v>3366</v>
      </c>
      <c r="E698" s="56" t="s">
        <v>8470</v>
      </c>
      <c r="F698" s="69" t="s">
        <v>8063</v>
      </c>
      <c r="G698" s="56" t="s">
        <v>3081</v>
      </c>
      <c r="H698" s="50" t="s">
        <v>2859</v>
      </c>
      <c r="I698" s="56"/>
      <c r="J698" s="56" t="s">
        <v>7595</v>
      </c>
      <c r="K698" s="56"/>
      <c r="L698" s="50" t="s">
        <v>7574</v>
      </c>
      <c r="M698" s="160">
        <v>0</v>
      </c>
      <c r="N698" s="50" t="s">
        <v>8705</v>
      </c>
      <c r="O698" s="50" t="s">
        <v>8710</v>
      </c>
      <c r="P698" s="113" t="s">
        <v>2998</v>
      </c>
      <c r="Q698" s="113" t="s">
        <v>54</v>
      </c>
      <c r="R698" s="113"/>
      <c r="S698" s="113"/>
    </row>
    <row r="699" spans="1:19" x14ac:dyDescent="0.35">
      <c r="A699" s="115" t="s">
        <v>2794</v>
      </c>
      <c r="B699" s="100">
        <v>19</v>
      </c>
      <c r="C699" s="101" t="s">
        <v>7686</v>
      </c>
      <c r="D699" s="101" t="s">
        <v>1895</v>
      </c>
      <c r="E699" s="102" t="s">
        <v>8483</v>
      </c>
      <c r="F699" s="101" t="s">
        <v>2172</v>
      </c>
      <c r="G699" s="101"/>
      <c r="H699" s="101"/>
      <c r="I699" s="101"/>
      <c r="J699" s="103" t="s">
        <v>7595</v>
      </c>
      <c r="K699" s="103"/>
      <c r="L699" s="101" t="s">
        <v>91</v>
      </c>
      <c r="M699" s="161">
        <v>0</v>
      </c>
      <c r="N699" s="103" t="s">
        <v>8705</v>
      </c>
      <c r="O699" s="103" t="s">
        <v>8710</v>
      </c>
      <c r="P699" s="115" t="s">
        <v>91</v>
      </c>
      <c r="Q699" s="115" t="s">
        <v>54</v>
      </c>
      <c r="R699" s="115"/>
      <c r="S699" s="115"/>
    </row>
    <row r="700" spans="1:19" x14ac:dyDescent="0.35">
      <c r="A700" s="113" t="s">
        <v>67</v>
      </c>
      <c r="B700" s="112">
        <v>-99</v>
      </c>
      <c r="C700" s="113" t="s">
        <v>2607</v>
      </c>
      <c r="D700" s="57" t="s">
        <v>6580</v>
      </c>
      <c r="E700" s="113"/>
      <c r="F700" s="113" t="s">
        <v>8067</v>
      </c>
      <c r="G700" s="50" t="s">
        <v>3030</v>
      </c>
      <c r="H700" s="50" t="s">
        <v>4766</v>
      </c>
      <c r="I700" s="113"/>
      <c r="J700" s="56" t="s">
        <v>7595</v>
      </c>
      <c r="K700" s="56"/>
      <c r="L700" s="99" t="s">
        <v>7575</v>
      </c>
      <c r="M700" s="167" t="s">
        <v>8704</v>
      </c>
      <c r="N700" s="99" t="s">
        <v>8706</v>
      </c>
      <c r="O700" s="99"/>
      <c r="P700" s="113" t="s">
        <v>100</v>
      </c>
      <c r="Q700" s="113" t="s">
        <v>68</v>
      </c>
      <c r="R700" s="113"/>
      <c r="S700" s="113"/>
    </row>
    <row r="701" spans="1:19" x14ac:dyDescent="0.35">
      <c r="A701" s="113" t="s">
        <v>67</v>
      </c>
      <c r="B701" s="93">
        <v>1</v>
      </c>
      <c r="C701" s="54" t="s">
        <v>202</v>
      </c>
      <c r="D701" s="56" t="s">
        <v>1902</v>
      </c>
      <c r="E701" s="113" t="s">
        <v>8497</v>
      </c>
      <c r="F701" s="68" t="s">
        <v>7901</v>
      </c>
      <c r="G701" s="54" t="s">
        <v>492</v>
      </c>
      <c r="H701" s="54" t="s">
        <v>493</v>
      </c>
      <c r="I701" s="68" t="s">
        <v>2398</v>
      </c>
      <c r="J701" s="56" t="s">
        <v>7595</v>
      </c>
      <c r="K701" s="56"/>
      <c r="L701" s="54" t="s">
        <v>91</v>
      </c>
      <c r="M701" s="162" t="s">
        <v>8704</v>
      </c>
      <c r="N701" s="56" t="s">
        <v>8706</v>
      </c>
      <c r="O701" s="56" t="s">
        <v>8709</v>
      </c>
      <c r="P701" s="113" t="s">
        <v>91</v>
      </c>
      <c r="Q701" s="113" t="s">
        <v>68</v>
      </c>
      <c r="R701" s="113"/>
      <c r="S701" s="113"/>
    </row>
    <row r="702" spans="1:19" x14ac:dyDescent="0.35">
      <c r="A702" s="113" t="s">
        <v>67</v>
      </c>
      <c r="B702" s="112">
        <v>2</v>
      </c>
      <c r="C702" s="113" t="s">
        <v>3967</v>
      </c>
      <c r="D702" s="56" t="s">
        <v>6466</v>
      </c>
      <c r="E702" s="113" t="s">
        <v>8498</v>
      </c>
      <c r="F702" s="111" t="s">
        <v>8064</v>
      </c>
      <c r="G702" s="50" t="s">
        <v>4767</v>
      </c>
      <c r="H702" s="50" t="s">
        <v>4768</v>
      </c>
      <c r="I702" s="113"/>
      <c r="J702" s="56" t="s">
        <v>7595</v>
      </c>
      <c r="K702" s="56"/>
      <c r="L702" s="113" t="s">
        <v>91</v>
      </c>
      <c r="M702" s="114" t="s">
        <v>8704</v>
      </c>
      <c r="N702" s="113" t="s">
        <v>8706</v>
      </c>
      <c r="O702" s="113" t="s">
        <v>8709</v>
      </c>
      <c r="P702" s="113" t="s">
        <v>91</v>
      </c>
      <c r="Q702" s="113" t="s">
        <v>68</v>
      </c>
      <c r="R702" s="113"/>
      <c r="S702" s="113"/>
    </row>
    <row r="703" spans="1:19" x14ac:dyDescent="0.35">
      <c r="A703" s="113" t="s">
        <v>67</v>
      </c>
      <c r="B703" s="93">
        <v>3</v>
      </c>
      <c r="C703" s="54" t="s">
        <v>203</v>
      </c>
      <c r="D703" s="56" t="s">
        <v>1931</v>
      </c>
      <c r="E703" s="113" t="s">
        <v>8496</v>
      </c>
      <c r="F703" s="68" t="s">
        <v>2229</v>
      </c>
      <c r="G703" s="54" t="s">
        <v>494</v>
      </c>
      <c r="H703" s="54" t="s">
        <v>495</v>
      </c>
      <c r="I703" s="68" t="s">
        <v>2399</v>
      </c>
      <c r="J703" s="56" t="s">
        <v>7595</v>
      </c>
      <c r="K703" s="56"/>
      <c r="L703" s="54" t="s">
        <v>91</v>
      </c>
      <c r="M703" s="162" t="s">
        <v>8704</v>
      </c>
      <c r="N703" s="56" t="s">
        <v>8705</v>
      </c>
      <c r="O703" s="56" t="s">
        <v>8709</v>
      </c>
      <c r="P703" s="113" t="s">
        <v>91</v>
      </c>
      <c r="Q703" s="113" t="s">
        <v>68</v>
      </c>
      <c r="R703" s="113"/>
      <c r="S703" s="113"/>
    </row>
    <row r="704" spans="1:19" x14ac:dyDescent="0.35">
      <c r="A704" s="113" t="s">
        <v>67</v>
      </c>
      <c r="B704" s="112">
        <v>4</v>
      </c>
      <c r="C704" s="113" t="s">
        <v>3968</v>
      </c>
      <c r="D704" s="113" t="s">
        <v>1940</v>
      </c>
      <c r="E704" s="113" t="s">
        <v>8485</v>
      </c>
      <c r="F704" s="111" t="s">
        <v>2243</v>
      </c>
      <c r="G704" s="50" t="s">
        <v>4769</v>
      </c>
      <c r="H704" s="50" t="s">
        <v>4770</v>
      </c>
      <c r="I704" s="113"/>
      <c r="J704" s="56" t="s">
        <v>7595</v>
      </c>
      <c r="K704" s="56"/>
      <c r="L704" s="113" t="s">
        <v>91</v>
      </c>
      <c r="M704" s="114">
        <v>0</v>
      </c>
      <c r="N704" s="113" t="s">
        <v>8705</v>
      </c>
      <c r="O704" s="113" t="s">
        <v>8710</v>
      </c>
      <c r="P704" s="113" t="s">
        <v>91</v>
      </c>
      <c r="Q704" s="113" t="s">
        <v>68</v>
      </c>
      <c r="R704" s="113"/>
      <c r="S704" s="113"/>
    </row>
    <row r="705" spans="1:19" x14ac:dyDescent="0.35">
      <c r="A705" s="113" t="s">
        <v>67</v>
      </c>
      <c r="B705" s="93">
        <v>5</v>
      </c>
      <c r="C705" s="54" t="s">
        <v>204</v>
      </c>
      <c r="D705" s="56" t="s">
        <v>1932</v>
      </c>
      <c r="E705" s="50" t="s">
        <v>8484</v>
      </c>
      <c r="F705" s="68" t="s">
        <v>2162</v>
      </c>
      <c r="G705" s="54" t="s">
        <v>496</v>
      </c>
      <c r="H705" s="54" t="s">
        <v>497</v>
      </c>
      <c r="I705" s="68" t="s">
        <v>2400</v>
      </c>
      <c r="J705" s="56" t="s">
        <v>7595</v>
      </c>
      <c r="K705" s="56"/>
      <c r="L705" s="54" t="s">
        <v>91</v>
      </c>
      <c r="M705" s="162">
        <v>0</v>
      </c>
      <c r="N705" s="56" t="s">
        <v>8705</v>
      </c>
      <c r="O705" s="56" t="s">
        <v>8710</v>
      </c>
      <c r="P705" s="113" t="s">
        <v>91</v>
      </c>
      <c r="Q705" s="113" t="s">
        <v>68</v>
      </c>
      <c r="R705" s="113"/>
      <c r="S705" s="113"/>
    </row>
    <row r="706" spans="1:19" x14ac:dyDescent="0.35">
      <c r="A706" s="113" t="s">
        <v>67</v>
      </c>
      <c r="B706" s="93">
        <v>6</v>
      </c>
      <c r="C706" s="54" t="s">
        <v>205</v>
      </c>
      <c r="D706" s="56" t="s">
        <v>1933</v>
      </c>
      <c r="E706" s="50" t="s">
        <v>8487</v>
      </c>
      <c r="F706" s="68" t="s">
        <v>1933</v>
      </c>
      <c r="G706" s="54" t="s">
        <v>498</v>
      </c>
      <c r="H706" s="54" t="s">
        <v>499</v>
      </c>
      <c r="I706" s="68" t="s">
        <v>2401</v>
      </c>
      <c r="J706" s="56" t="s">
        <v>7595</v>
      </c>
      <c r="K706" s="56"/>
      <c r="L706" s="54" t="s">
        <v>91</v>
      </c>
      <c r="M706" s="162">
        <v>0</v>
      </c>
      <c r="N706" s="56" t="s">
        <v>8705</v>
      </c>
      <c r="O706" s="56" t="s">
        <v>8710</v>
      </c>
      <c r="P706" s="113" t="s">
        <v>91</v>
      </c>
      <c r="Q706" s="113" t="s">
        <v>68</v>
      </c>
      <c r="R706" s="113"/>
      <c r="S706" s="113"/>
    </row>
    <row r="707" spans="1:19" x14ac:dyDescent="0.35">
      <c r="A707" s="113" t="s">
        <v>67</v>
      </c>
      <c r="B707" s="93">
        <v>7</v>
      </c>
      <c r="C707" s="54" t="s">
        <v>206</v>
      </c>
      <c r="D707" s="57" t="s">
        <v>1934</v>
      </c>
      <c r="E707" s="50" t="s">
        <v>8488</v>
      </c>
      <c r="F707" s="68" t="s">
        <v>2163</v>
      </c>
      <c r="G707" s="54" t="s">
        <v>500</v>
      </c>
      <c r="H707" s="54" t="s">
        <v>501</v>
      </c>
      <c r="I707" s="68" t="s">
        <v>2402</v>
      </c>
      <c r="J707" s="56" t="s">
        <v>7595</v>
      </c>
      <c r="K707" s="56"/>
      <c r="L707" s="54" t="s">
        <v>91</v>
      </c>
      <c r="M707" s="162">
        <v>0</v>
      </c>
      <c r="N707" s="56" t="s">
        <v>8705</v>
      </c>
      <c r="O707" s="56" t="s">
        <v>8710</v>
      </c>
      <c r="P707" s="113" t="s">
        <v>91</v>
      </c>
      <c r="Q707" s="113" t="s">
        <v>68</v>
      </c>
      <c r="R707" s="113"/>
      <c r="S707" s="113"/>
    </row>
    <row r="708" spans="1:19" x14ac:dyDescent="0.35">
      <c r="A708" s="113" t="s">
        <v>67</v>
      </c>
      <c r="B708" s="93">
        <v>8</v>
      </c>
      <c r="C708" s="54" t="s">
        <v>207</v>
      </c>
      <c r="D708" s="56" t="s">
        <v>1935</v>
      </c>
      <c r="E708" s="56" t="s">
        <v>8489</v>
      </c>
      <c r="F708" s="68" t="s">
        <v>2164</v>
      </c>
      <c r="G708" s="54" t="s">
        <v>502</v>
      </c>
      <c r="H708" s="54" t="s">
        <v>503</v>
      </c>
      <c r="I708" s="68" t="s">
        <v>2403</v>
      </c>
      <c r="J708" s="56" t="s">
        <v>7595</v>
      </c>
      <c r="K708" s="56"/>
      <c r="L708" s="50" t="s">
        <v>7574</v>
      </c>
      <c r="M708" s="160">
        <v>1</v>
      </c>
      <c r="N708" s="50" t="s">
        <v>8705</v>
      </c>
      <c r="O708" s="50" t="s">
        <v>8710</v>
      </c>
      <c r="P708" s="113" t="s">
        <v>138</v>
      </c>
      <c r="Q708" s="113" t="s">
        <v>68</v>
      </c>
      <c r="R708" s="113"/>
      <c r="S708" s="113"/>
    </row>
    <row r="709" spans="1:19" x14ac:dyDescent="0.35">
      <c r="A709" s="113" t="s">
        <v>67</v>
      </c>
      <c r="B709" s="93">
        <v>9</v>
      </c>
      <c r="C709" s="54" t="s">
        <v>208</v>
      </c>
      <c r="D709" s="56" t="s">
        <v>1936</v>
      </c>
      <c r="E709" s="56" t="s">
        <v>8490</v>
      </c>
      <c r="F709" s="68" t="s">
        <v>2165</v>
      </c>
      <c r="G709" s="54" t="s">
        <v>504</v>
      </c>
      <c r="H709" s="54" t="s">
        <v>505</v>
      </c>
      <c r="I709" s="68" t="s">
        <v>2404</v>
      </c>
      <c r="J709" s="56" t="s">
        <v>7595</v>
      </c>
      <c r="K709" s="56"/>
      <c r="L709" s="50" t="s">
        <v>7574</v>
      </c>
      <c r="M709" s="160">
        <v>1</v>
      </c>
      <c r="N709" s="50" t="s">
        <v>8705</v>
      </c>
      <c r="O709" s="50" t="s">
        <v>8710</v>
      </c>
      <c r="P709" s="113" t="s">
        <v>138</v>
      </c>
      <c r="Q709" s="113" t="s">
        <v>68</v>
      </c>
      <c r="R709" s="113"/>
      <c r="S709" s="113"/>
    </row>
    <row r="710" spans="1:19" x14ac:dyDescent="0.35">
      <c r="A710" s="113" t="s">
        <v>67</v>
      </c>
      <c r="B710" s="93">
        <v>10</v>
      </c>
      <c r="C710" s="54" t="s">
        <v>209</v>
      </c>
      <c r="D710" s="56" t="s">
        <v>1937</v>
      </c>
      <c r="E710" s="56" t="s">
        <v>8491</v>
      </c>
      <c r="F710" s="68" t="s">
        <v>2166</v>
      </c>
      <c r="G710" s="54" t="s">
        <v>506</v>
      </c>
      <c r="H710" s="54" t="s">
        <v>507</v>
      </c>
      <c r="I710" s="68" t="s">
        <v>2405</v>
      </c>
      <c r="J710" s="56" t="s">
        <v>7595</v>
      </c>
      <c r="K710" s="56"/>
      <c r="L710" s="50" t="s">
        <v>7574</v>
      </c>
      <c r="M710" s="160">
        <v>1</v>
      </c>
      <c r="N710" s="50" t="s">
        <v>8705</v>
      </c>
      <c r="O710" s="50" t="s">
        <v>8710</v>
      </c>
      <c r="P710" s="113" t="s">
        <v>139</v>
      </c>
      <c r="Q710" s="113" t="s">
        <v>68</v>
      </c>
      <c r="R710" s="113"/>
      <c r="S710" s="113"/>
    </row>
    <row r="711" spans="1:19" x14ac:dyDescent="0.35">
      <c r="A711" s="113" t="s">
        <v>67</v>
      </c>
      <c r="B711" s="112">
        <v>11</v>
      </c>
      <c r="C711" s="113" t="s">
        <v>3969</v>
      </c>
      <c r="D711" s="56" t="s">
        <v>6494</v>
      </c>
      <c r="E711" s="113" t="s">
        <v>8494</v>
      </c>
      <c r="F711" s="111" t="s">
        <v>8065</v>
      </c>
      <c r="G711" s="50" t="s">
        <v>4771</v>
      </c>
      <c r="H711" s="50" t="s">
        <v>4772</v>
      </c>
      <c r="I711" s="113"/>
      <c r="J711" s="56" t="s">
        <v>7595</v>
      </c>
      <c r="K711" s="56"/>
      <c r="L711" s="113" t="s">
        <v>153</v>
      </c>
      <c r="M711" s="114">
        <v>0</v>
      </c>
      <c r="N711" s="113" t="s">
        <v>8705</v>
      </c>
      <c r="O711" s="113" t="s">
        <v>8710</v>
      </c>
      <c r="P711" s="113" t="s">
        <v>153</v>
      </c>
      <c r="Q711" s="113" t="s">
        <v>68</v>
      </c>
      <c r="R711" s="113"/>
      <c r="S711" s="113"/>
    </row>
    <row r="712" spans="1:19" x14ac:dyDescent="0.35">
      <c r="A712" s="113" t="s">
        <v>67</v>
      </c>
      <c r="B712" s="93">
        <v>12</v>
      </c>
      <c r="C712" s="54" t="s">
        <v>210</v>
      </c>
      <c r="D712" s="56" t="s">
        <v>1938</v>
      </c>
      <c r="E712" s="50" t="s">
        <v>8492</v>
      </c>
      <c r="F712" s="68" t="s">
        <v>2230</v>
      </c>
      <c r="G712" s="54" t="s">
        <v>508</v>
      </c>
      <c r="H712" s="54" t="s">
        <v>509</v>
      </c>
      <c r="I712" s="68" t="s">
        <v>2227</v>
      </c>
      <c r="J712" s="56" t="s">
        <v>7595</v>
      </c>
      <c r="K712" s="56"/>
      <c r="L712" s="50" t="s">
        <v>7574</v>
      </c>
      <c r="M712" s="160">
        <v>0</v>
      </c>
      <c r="N712" s="50" t="s">
        <v>8705</v>
      </c>
      <c r="O712" s="50" t="s">
        <v>8710</v>
      </c>
      <c r="P712" s="113" t="s">
        <v>156</v>
      </c>
      <c r="Q712" s="113" t="s">
        <v>68</v>
      </c>
      <c r="R712" s="113"/>
      <c r="S712" s="113"/>
    </row>
    <row r="713" spans="1:19" x14ac:dyDescent="0.35">
      <c r="A713" s="113" t="s">
        <v>67</v>
      </c>
      <c r="B713" s="112">
        <v>13</v>
      </c>
      <c r="C713" s="113" t="s">
        <v>3970</v>
      </c>
      <c r="D713" s="56" t="s">
        <v>1947</v>
      </c>
      <c r="E713" s="113" t="s">
        <v>8493</v>
      </c>
      <c r="F713" s="111" t="s">
        <v>2167</v>
      </c>
      <c r="G713" s="50" t="s">
        <v>4773</v>
      </c>
      <c r="H713" s="50" t="s">
        <v>4774</v>
      </c>
      <c r="I713" s="113"/>
      <c r="J713" s="56" t="s">
        <v>7595</v>
      </c>
      <c r="K713" s="56"/>
      <c r="L713" s="50" t="s">
        <v>7574</v>
      </c>
      <c r="M713" s="160">
        <v>1</v>
      </c>
      <c r="N713" s="50" t="s">
        <v>8705</v>
      </c>
      <c r="O713" s="50" t="s">
        <v>8710</v>
      </c>
      <c r="P713" s="113" t="s">
        <v>195</v>
      </c>
      <c r="Q713" s="113" t="s">
        <v>68</v>
      </c>
      <c r="R713" s="113"/>
      <c r="S713" s="113"/>
    </row>
    <row r="714" spans="1:19" x14ac:dyDescent="0.35">
      <c r="A714" s="113" t="s">
        <v>67</v>
      </c>
      <c r="B714" s="112">
        <v>14</v>
      </c>
      <c r="C714" s="113" t="s">
        <v>3971</v>
      </c>
      <c r="D714" s="56" t="s">
        <v>6495</v>
      </c>
      <c r="E714" s="113" t="s">
        <v>8495</v>
      </c>
      <c r="F714" s="68" t="s">
        <v>8066</v>
      </c>
      <c r="G714" s="53" t="s">
        <v>4775</v>
      </c>
      <c r="H714" s="53" t="s">
        <v>4776</v>
      </c>
      <c r="I714" s="113"/>
      <c r="J714" s="56" t="s">
        <v>7595</v>
      </c>
      <c r="K714" s="56"/>
      <c r="L714" s="113" t="s">
        <v>91</v>
      </c>
      <c r="M714" s="114">
        <v>1</v>
      </c>
      <c r="N714" s="113" t="s">
        <v>8705</v>
      </c>
      <c r="O714" s="113" t="s">
        <v>8710</v>
      </c>
      <c r="P714" s="113" t="s">
        <v>91</v>
      </c>
      <c r="Q714" s="113" t="s">
        <v>68</v>
      </c>
      <c r="R714" s="113"/>
      <c r="S714" s="113"/>
    </row>
    <row r="715" spans="1:19" x14ac:dyDescent="0.35">
      <c r="A715" s="113" t="s">
        <v>67</v>
      </c>
      <c r="B715" s="112">
        <v>15</v>
      </c>
      <c r="C715" s="113" t="s">
        <v>3972</v>
      </c>
      <c r="D715" s="56" t="s">
        <v>1895</v>
      </c>
      <c r="E715" s="113" t="s">
        <v>8486</v>
      </c>
      <c r="F715" s="111" t="s">
        <v>2172</v>
      </c>
      <c r="G715" s="50" t="s">
        <v>4777</v>
      </c>
      <c r="H715" s="50" t="s">
        <v>4778</v>
      </c>
      <c r="I715" s="113"/>
      <c r="J715" s="56" t="s">
        <v>7595</v>
      </c>
      <c r="K715" s="56"/>
      <c r="L715" s="113" t="s">
        <v>91</v>
      </c>
      <c r="M715" s="114">
        <v>0</v>
      </c>
      <c r="N715" s="113" t="s">
        <v>8705</v>
      </c>
      <c r="O715" s="113" t="s">
        <v>8710</v>
      </c>
      <c r="P715" s="113" t="s">
        <v>91</v>
      </c>
      <c r="Q715" s="113" t="s">
        <v>68</v>
      </c>
      <c r="R715" s="113"/>
      <c r="S715" s="113"/>
    </row>
    <row r="716" spans="1:19" x14ac:dyDescent="0.35">
      <c r="A716" s="113" t="s">
        <v>72</v>
      </c>
      <c r="B716" s="112">
        <v>1</v>
      </c>
      <c r="C716" s="113" t="s">
        <v>2607</v>
      </c>
      <c r="D716" s="121" t="s">
        <v>6467</v>
      </c>
      <c r="E716" s="113" t="s">
        <v>8499</v>
      </c>
      <c r="F716" s="68" t="s">
        <v>8086</v>
      </c>
      <c r="G716" s="50" t="s">
        <v>3030</v>
      </c>
      <c r="H716" s="50" t="s">
        <v>4807</v>
      </c>
      <c r="I716" s="113"/>
      <c r="J716" s="56" t="s">
        <v>7595</v>
      </c>
      <c r="K716" s="56"/>
      <c r="L716" s="99" t="s">
        <v>7575</v>
      </c>
      <c r="M716" s="167" t="s">
        <v>8704</v>
      </c>
      <c r="N716" s="99" t="s">
        <v>8706</v>
      </c>
      <c r="O716" s="99" t="s">
        <v>8709</v>
      </c>
      <c r="P716" s="113" t="s">
        <v>100</v>
      </c>
      <c r="Q716" s="113" t="s">
        <v>68</v>
      </c>
      <c r="R716" s="113"/>
      <c r="S716" s="113"/>
    </row>
    <row r="717" spans="1:19" x14ac:dyDescent="0.35">
      <c r="A717" s="113" t="s">
        <v>72</v>
      </c>
      <c r="B717" s="93">
        <v>2</v>
      </c>
      <c r="C717" s="54" t="s">
        <v>202</v>
      </c>
      <c r="D717" s="54" t="s">
        <v>1948</v>
      </c>
      <c r="E717" s="113" t="s">
        <v>8497</v>
      </c>
      <c r="F717" s="68" t="s">
        <v>7899</v>
      </c>
      <c r="G717" s="54" t="s">
        <v>492</v>
      </c>
      <c r="H717" s="54" t="s">
        <v>493</v>
      </c>
      <c r="I717" s="68" t="s">
        <v>2398</v>
      </c>
      <c r="J717" s="56" t="s">
        <v>7595</v>
      </c>
      <c r="K717" s="56"/>
      <c r="L717" s="54" t="s">
        <v>91</v>
      </c>
      <c r="M717" s="162" t="s">
        <v>8704</v>
      </c>
      <c r="N717" s="56" t="s">
        <v>8706</v>
      </c>
      <c r="O717" s="56" t="s">
        <v>8709</v>
      </c>
      <c r="P717" s="113" t="s">
        <v>91</v>
      </c>
      <c r="Q717" s="113" t="s">
        <v>68</v>
      </c>
      <c r="R717" s="113"/>
      <c r="S717" s="113"/>
    </row>
    <row r="718" spans="1:19" x14ac:dyDescent="0.35">
      <c r="A718" s="113" t="s">
        <v>72</v>
      </c>
      <c r="B718" s="112">
        <v>3</v>
      </c>
      <c r="C718" s="113" t="s">
        <v>3967</v>
      </c>
      <c r="D718" s="121" t="s">
        <v>6466</v>
      </c>
      <c r="E718" s="113" t="s">
        <v>8498</v>
      </c>
      <c r="F718" s="68"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35">
      <c r="A719" s="113" t="s">
        <v>72</v>
      </c>
      <c r="B719" s="93">
        <v>4</v>
      </c>
      <c r="C719" s="54" t="s">
        <v>223</v>
      </c>
      <c r="D719" s="54" t="s">
        <v>6480</v>
      </c>
      <c r="E719" s="56" t="s">
        <v>8505</v>
      </c>
      <c r="F719" s="68" t="s">
        <v>2195</v>
      </c>
      <c r="G719" s="54" t="s">
        <v>528</v>
      </c>
      <c r="H719" s="54" t="s">
        <v>392</v>
      </c>
      <c r="I719" s="68" t="s">
        <v>2355</v>
      </c>
      <c r="J719" s="56" t="s">
        <v>7595</v>
      </c>
      <c r="K719" s="56"/>
      <c r="L719" s="50" t="s">
        <v>7574</v>
      </c>
      <c r="M719" s="160" t="s">
        <v>8704</v>
      </c>
      <c r="N719" s="50" t="s">
        <v>8705</v>
      </c>
      <c r="O719" s="50" t="s">
        <v>8709</v>
      </c>
      <c r="P719" s="113" t="s">
        <v>156</v>
      </c>
      <c r="Q719" s="113" t="s">
        <v>68</v>
      </c>
      <c r="R719" s="113"/>
      <c r="S719" s="113"/>
    </row>
    <row r="720" spans="1:19" x14ac:dyDescent="0.35">
      <c r="A720" s="113" t="s">
        <v>72</v>
      </c>
      <c r="B720" s="93">
        <v>5</v>
      </c>
      <c r="C720" s="54" t="s">
        <v>224</v>
      </c>
      <c r="D720" s="54" t="s">
        <v>6481</v>
      </c>
      <c r="E720" s="56" t="s">
        <v>8506</v>
      </c>
      <c r="F720" s="68" t="s">
        <v>2196</v>
      </c>
      <c r="G720" s="54" t="s">
        <v>529</v>
      </c>
      <c r="H720" s="54" t="s">
        <v>394</v>
      </c>
      <c r="I720" s="68" t="s">
        <v>2356</v>
      </c>
      <c r="J720" s="56" t="s">
        <v>7595</v>
      </c>
      <c r="K720" s="56"/>
      <c r="L720" s="50" t="s">
        <v>7574</v>
      </c>
      <c r="M720" s="160" t="s">
        <v>8704</v>
      </c>
      <c r="N720" s="50" t="s">
        <v>8705</v>
      </c>
      <c r="O720" s="50" t="s">
        <v>8709</v>
      </c>
      <c r="P720" s="113" t="s">
        <v>156</v>
      </c>
      <c r="Q720" s="113" t="s">
        <v>68</v>
      </c>
      <c r="R720" s="113"/>
      <c r="S720" s="113"/>
    </row>
    <row r="721" spans="1:19" x14ac:dyDescent="0.35">
      <c r="A721" s="113" t="s">
        <v>72</v>
      </c>
      <c r="B721" s="93">
        <v>6</v>
      </c>
      <c r="C721" s="54" t="s">
        <v>225</v>
      </c>
      <c r="D721" s="54" t="s">
        <v>1970</v>
      </c>
      <c r="E721" s="50" t="s">
        <v>8507</v>
      </c>
      <c r="F721" s="68" t="s">
        <v>8087</v>
      </c>
      <c r="G721" s="54" t="s">
        <v>530</v>
      </c>
      <c r="H721" s="54" t="s">
        <v>531</v>
      </c>
      <c r="I721" s="68" t="s">
        <v>2414</v>
      </c>
      <c r="J721" s="56" t="s">
        <v>3762</v>
      </c>
      <c r="K721" s="56" t="s">
        <v>7594</v>
      </c>
      <c r="L721" s="54" t="s">
        <v>91</v>
      </c>
      <c r="M721" s="162">
        <v>1</v>
      </c>
      <c r="N721" s="56" t="s">
        <v>8705</v>
      </c>
      <c r="O721" s="56" t="s">
        <v>8710</v>
      </c>
      <c r="P721" s="113" t="s">
        <v>92</v>
      </c>
      <c r="Q721" s="113" t="s">
        <v>68</v>
      </c>
      <c r="R721" s="113"/>
      <c r="S721" s="113"/>
    </row>
    <row r="722" spans="1:19" x14ac:dyDescent="0.35">
      <c r="A722" s="113" t="s">
        <v>72</v>
      </c>
      <c r="B722" s="112">
        <v>7</v>
      </c>
      <c r="C722" s="113" t="s">
        <v>3987</v>
      </c>
      <c r="D722" s="54" t="s">
        <v>6503</v>
      </c>
      <c r="E722" s="113" t="s">
        <v>8508</v>
      </c>
      <c r="F722" s="68" t="s">
        <v>8088</v>
      </c>
      <c r="G722" s="50" t="s">
        <v>4808</v>
      </c>
      <c r="H722" s="50" t="s">
        <v>4809</v>
      </c>
      <c r="I722" s="113"/>
      <c r="J722" s="56" t="s">
        <v>7595</v>
      </c>
      <c r="K722" s="56"/>
      <c r="L722" s="113" t="s">
        <v>91</v>
      </c>
      <c r="M722" s="114">
        <v>0</v>
      </c>
      <c r="N722" s="113" t="s">
        <v>8705</v>
      </c>
      <c r="O722" s="113" t="s">
        <v>8710</v>
      </c>
      <c r="P722" s="113" t="s">
        <v>92</v>
      </c>
      <c r="Q722" s="113" t="s">
        <v>68</v>
      </c>
      <c r="R722" s="113"/>
      <c r="S722" s="113"/>
    </row>
    <row r="723" spans="1:19" x14ac:dyDescent="0.35">
      <c r="A723" s="113" t="s">
        <v>72</v>
      </c>
      <c r="B723" s="112">
        <v>12</v>
      </c>
      <c r="C723" s="113" t="s">
        <v>3988</v>
      </c>
      <c r="D723" s="54" t="s">
        <v>6475</v>
      </c>
      <c r="E723" s="113" t="s">
        <v>8509</v>
      </c>
      <c r="F723" s="68" t="s">
        <v>8089</v>
      </c>
      <c r="G723" s="50" t="s">
        <v>4810</v>
      </c>
      <c r="H723" s="50" t="s">
        <v>4811</v>
      </c>
      <c r="I723" s="113"/>
      <c r="J723" s="56" t="s">
        <v>7595</v>
      </c>
      <c r="K723" s="56"/>
      <c r="L723" s="50" t="s">
        <v>7574</v>
      </c>
      <c r="M723" s="160">
        <v>0</v>
      </c>
      <c r="N723" s="50" t="s">
        <v>8705</v>
      </c>
      <c r="O723" s="50" t="s">
        <v>8710</v>
      </c>
      <c r="P723" s="113" t="s">
        <v>195</v>
      </c>
      <c r="Q723" s="113" t="s">
        <v>68</v>
      </c>
      <c r="R723" s="113"/>
      <c r="S723" s="113"/>
    </row>
    <row r="724" spans="1:19" x14ac:dyDescent="0.35">
      <c r="A724" s="113" t="s">
        <v>72</v>
      </c>
      <c r="B724" s="112">
        <v>12</v>
      </c>
      <c r="C724" s="113" t="s">
        <v>3991</v>
      </c>
      <c r="D724" s="54" t="s">
        <v>6476</v>
      </c>
      <c r="E724" s="113" t="s">
        <v>8510</v>
      </c>
      <c r="F724" s="68" t="s">
        <v>8090</v>
      </c>
      <c r="G724" s="50" t="s">
        <v>4817</v>
      </c>
      <c r="H724" s="50" t="s">
        <v>4818</v>
      </c>
      <c r="I724" s="113"/>
      <c r="J724" s="56" t="s">
        <v>7595</v>
      </c>
      <c r="K724" s="56"/>
      <c r="L724" s="50" t="s">
        <v>7574</v>
      </c>
      <c r="M724" s="160">
        <v>0</v>
      </c>
      <c r="N724" s="50" t="s">
        <v>8705</v>
      </c>
      <c r="O724" s="50" t="s">
        <v>8710</v>
      </c>
      <c r="P724" s="113" t="s">
        <v>3012</v>
      </c>
      <c r="Q724" s="113" t="s">
        <v>68</v>
      </c>
      <c r="R724" s="113"/>
      <c r="S724" s="113"/>
    </row>
    <row r="725" spans="1:19" x14ac:dyDescent="0.35">
      <c r="A725" s="113" t="s">
        <v>72</v>
      </c>
      <c r="B725" s="93">
        <v>12</v>
      </c>
      <c r="C725" s="54" t="s">
        <v>226</v>
      </c>
      <c r="D725" s="54" t="s">
        <v>6479</v>
      </c>
      <c r="E725" s="50" t="s">
        <v>8511</v>
      </c>
      <c r="F725" s="68" t="s">
        <v>8091</v>
      </c>
      <c r="G725" s="54" t="s">
        <v>532</v>
      </c>
      <c r="H725" s="54" t="s">
        <v>533</v>
      </c>
      <c r="I725" s="68" t="s">
        <v>2415</v>
      </c>
      <c r="J725" s="56" t="s">
        <v>7595</v>
      </c>
      <c r="K725" s="56"/>
      <c r="L725" s="50" t="s">
        <v>7574</v>
      </c>
      <c r="M725" s="160">
        <v>1</v>
      </c>
      <c r="N725" s="50" t="s">
        <v>8705</v>
      </c>
      <c r="O725" s="50" t="s">
        <v>8710</v>
      </c>
      <c r="P725" s="113" t="s">
        <v>195</v>
      </c>
      <c r="Q725" s="113" t="s">
        <v>68</v>
      </c>
      <c r="R725" s="113"/>
      <c r="S725" s="113"/>
    </row>
    <row r="726" spans="1:19" x14ac:dyDescent="0.35">
      <c r="A726" s="113" t="s">
        <v>72</v>
      </c>
      <c r="B726" s="112">
        <v>12</v>
      </c>
      <c r="C726" s="113" t="s">
        <v>3990</v>
      </c>
      <c r="D726" s="54" t="s">
        <v>6465</v>
      </c>
      <c r="E726" s="113" t="s">
        <v>8512</v>
      </c>
      <c r="F726" s="111" t="s">
        <v>8092</v>
      </c>
      <c r="G726" s="50" t="s">
        <v>4815</v>
      </c>
      <c r="H726" s="50" t="s">
        <v>4816</v>
      </c>
      <c r="I726" s="113"/>
      <c r="J726" s="56" t="s">
        <v>7595</v>
      </c>
      <c r="K726" s="56"/>
      <c r="L726" s="50" t="s">
        <v>7574</v>
      </c>
      <c r="M726" s="160">
        <v>1</v>
      </c>
      <c r="N726" s="50" t="s">
        <v>8705</v>
      </c>
      <c r="O726" s="50" t="s">
        <v>8710</v>
      </c>
      <c r="P726" s="113" t="s">
        <v>195</v>
      </c>
      <c r="Q726" s="113" t="s">
        <v>68</v>
      </c>
      <c r="R726" s="113"/>
      <c r="S726" s="113"/>
    </row>
    <row r="727" spans="1:19" x14ac:dyDescent="0.35">
      <c r="A727" s="113" t="s">
        <v>72</v>
      </c>
      <c r="B727" s="112">
        <v>12</v>
      </c>
      <c r="C727" s="113" t="s">
        <v>3994</v>
      </c>
      <c r="D727" s="54" t="s">
        <v>6472</v>
      </c>
      <c r="E727" s="113" t="s">
        <v>8513</v>
      </c>
      <c r="F727" s="111" t="s">
        <v>8093</v>
      </c>
      <c r="G727" s="50" t="s">
        <v>4823</v>
      </c>
      <c r="H727" s="50" t="s">
        <v>4824</v>
      </c>
      <c r="I727" s="113"/>
      <c r="J727" s="56" t="s">
        <v>7595</v>
      </c>
      <c r="K727" s="56"/>
      <c r="L727" s="50" t="s">
        <v>7574</v>
      </c>
      <c r="M727" s="160">
        <v>1</v>
      </c>
      <c r="N727" s="50" t="s">
        <v>8705</v>
      </c>
      <c r="O727" s="50" t="s">
        <v>8710</v>
      </c>
      <c r="P727" s="113" t="s">
        <v>3012</v>
      </c>
      <c r="Q727" s="113" t="s">
        <v>68</v>
      </c>
      <c r="R727" s="113"/>
      <c r="S727" s="113"/>
    </row>
    <row r="728" spans="1:19" x14ac:dyDescent="0.35">
      <c r="A728" s="113" t="s">
        <v>72</v>
      </c>
      <c r="B728" s="112">
        <v>12</v>
      </c>
      <c r="C728" s="113" t="s">
        <v>3989</v>
      </c>
      <c r="D728" s="54" t="s">
        <v>6473</v>
      </c>
      <c r="E728" s="113" t="s">
        <v>8514</v>
      </c>
      <c r="F728" s="111" t="s">
        <v>8094</v>
      </c>
      <c r="G728" s="50" t="s">
        <v>4812</v>
      </c>
      <c r="H728" s="50" t="s">
        <v>4813</v>
      </c>
      <c r="I728" s="113"/>
      <c r="J728" s="56" t="s">
        <v>7595</v>
      </c>
      <c r="K728" s="56"/>
      <c r="L728" s="50" t="s">
        <v>7574</v>
      </c>
      <c r="M728" s="160">
        <v>0</v>
      </c>
      <c r="N728" s="50" t="s">
        <v>8705</v>
      </c>
      <c r="O728" s="50" t="s">
        <v>8710</v>
      </c>
      <c r="P728" s="113" t="s">
        <v>195</v>
      </c>
      <c r="Q728" s="113" t="s">
        <v>68</v>
      </c>
      <c r="R728" s="113"/>
      <c r="S728" s="113"/>
    </row>
    <row r="729" spans="1:19" x14ac:dyDescent="0.35">
      <c r="A729" s="113" t="s">
        <v>72</v>
      </c>
      <c r="B729" s="112">
        <v>12</v>
      </c>
      <c r="C729" s="113" t="s">
        <v>3992</v>
      </c>
      <c r="D729" s="54" t="s">
        <v>6474</v>
      </c>
      <c r="E729" s="113" t="s">
        <v>8515</v>
      </c>
      <c r="F729" s="111" t="s">
        <v>8095</v>
      </c>
      <c r="G729" s="50" t="s">
        <v>4819</v>
      </c>
      <c r="H729" s="50" t="s">
        <v>4820</v>
      </c>
      <c r="I729" s="113"/>
      <c r="J729" s="56" t="s">
        <v>7595</v>
      </c>
      <c r="K729" s="56"/>
      <c r="L729" s="50" t="s">
        <v>7574</v>
      </c>
      <c r="M729" s="160">
        <v>0</v>
      </c>
      <c r="N729" s="50" t="s">
        <v>8705</v>
      </c>
      <c r="O729" s="50" t="s">
        <v>8710</v>
      </c>
      <c r="P729" s="113" t="s">
        <v>3012</v>
      </c>
      <c r="Q729" s="113" t="s">
        <v>68</v>
      </c>
      <c r="R729" s="113"/>
      <c r="S729" s="113"/>
    </row>
    <row r="730" spans="1:19" x14ac:dyDescent="0.35">
      <c r="A730" s="113" t="s">
        <v>72</v>
      </c>
      <c r="B730" s="112">
        <v>12</v>
      </c>
      <c r="C730" s="113" t="s">
        <v>2647</v>
      </c>
      <c r="D730" s="54" t="s">
        <v>6477</v>
      </c>
      <c r="E730" s="113" t="s">
        <v>8516</v>
      </c>
      <c r="F730" s="111" t="s">
        <v>8096</v>
      </c>
      <c r="G730" s="50" t="s">
        <v>4814</v>
      </c>
      <c r="H730" s="50" t="s">
        <v>2887</v>
      </c>
      <c r="I730" s="113"/>
      <c r="J730" s="56" t="s">
        <v>7595</v>
      </c>
      <c r="K730" s="56"/>
      <c r="L730" s="50" t="s">
        <v>7574</v>
      </c>
      <c r="M730" s="160">
        <v>1</v>
      </c>
      <c r="N730" s="50" t="s">
        <v>8705</v>
      </c>
      <c r="O730" s="50" t="s">
        <v>8710</v>
      </c>
      <c r="P730" s="113" t="s">
        <v>195</v>
      </c>
      <c r="Q730" s="113" t="s">
        <v>68</v>
      </c>
      <c r="R730" s="113"/>
      <c r="S730" s="113"/>
    </row>
    <row r="731" spans="1:19" x14ac:dyDescent="0.35">
      <c r="A731" s="113" t="s">
        <v>72</v>
      </c>
      <c r="B731" s="112">
        <v>12</v>
      </c>
      <c r="C731" s="113" t="s">
        <v>3993</v>
      </c>
      <c r="D731" s="54" t="s">
        <v>6478</v>
      </c>
      <c r="E731" s="113" t="s">
        <v>8517</v>
      </c>
      <c r="F731" s="111" t="s">
        <v>8097</v>
      </c>
      <c r="G731" s="50" t="s">
        <v>4821</v>
      </c>
      <c r="H731" s="50" t="s">
        <v>4822</v>
      </c>
      <c r="I731" s="113"/>
      <c r="J731" s="56" t="s">
        <v>7595</v>
      </c>
      <c r="K731" s="56"/>
      <c r="L731" s="50" t="s">
        <v>7574</v>
      </c>
      <c r="M731" s="160">
        <v>1</v>
      </c>
      <c r="N731" s="50" t="s">
        <v>8705</v>
      </c>
      <c r="O731" s="50" t="s">
        <v>8710</v>
      </c>
      <c r="P731" s="113" t="s">
        <v>3012</v>
      </c>
      <c r="Q731" s="113" t="s">
        <v>68</v>
      </c>
      <c r="R731" s="113"/>
      <c r="S731" s="113"/>
    </row>
    <row r="732" spans="1:19" x14ac:dyDescent="0.35">
      <c r="A732" s="113" t="s">
        <v>72</v>
      </c>
      <c r="B732" s="93">
        <v>13</v>
      </c>
      <c r="C732" s="54" t="s">
        <v>227</v>
      </c>
      <c r="D732" s="54" t="s">
        <v>6468</v>
      </c>
      <c r="E732" s="50" t="s">
        <v>8518</v>
      </c>
      <c r="F732" s="68" t="s">
        <v>8098</v>
      </c>
      <c r="G732" s="54" t="s">
        <v>534</v>
      </c>
      <c r="H732" s="54" t="s">
        <v>535</v>
      </c>
      <c r="I732" s="68" t="s">
        <v>2416</v>
      </c>
      <c r="J732" s="56" t="s">
        <v>7595</v>
      </c>
      <c r="K732" s="56"/>
      <c r="L732" s="50" t="s">
        <v>7574</v>
      </c>
      <c r="M732" s="160">
        <v>2</v>
      </c>
      <c r="N732" s="50" t="s">
        <v>8705</v>
      </c>
      <c r="O732" s="50" t="s">
        <v>8710</v>
      </c>
      <c r="P732" s="113" t="s">
        <v>195</v>
      </c>
      <c r="Q732" s="113" t="s">
        <v>68</v>
      </c>
      <c r="R732" s="113"/>
      <c r="S732" s="113"/>
    </row>
    <row r="733" spans="1:19" x14ac:dyDescent="0.35">
      <c r="A733" s="113" t="s">
        <v>72</v>
      </c>
      <c r="B733" s="112">
        <v>14</v>
      </c>
      <c r="C733" s="113" t="s">
        <v>228</v>
      </c>
      <c r="D733" s="54" t="s">
        <v>6469</v>
      </c>
      <c r="E733" s="50" t="s">
        <v>8519</v>
      </c>
      <c r="F733" s="111" t="s">
        <v>8099</v>
      </c>
      <c r="G733" s="53" t="s">
        <v>536</v>
      </c>
      <c r="H733" s="50" t="s">
        <v>537</v>
      </c>
      <c r="I733" s="113"/>
      <c r="J733" s="56" t="s">
        <v>7595</v>
      </c>
      <c r="K733" s="56"/>
      <c r="L733" s="50" t="s">
        <v>7574</v>
      </c>
      <c r="M733" s="160">
        <v>0</v>
      </c>
      <c r="N733" s="50" t="s">
        <v>8705</v>
      </c>
      <c r="O733" s="50" t="s">
        <v>8710</v>
      </c>
      <c r="P733" s="113" t="s">
        <v>195</v>
      </c>
      <c r="Q733" s="113" t="s">
        <v>68</v>
      </c>
      <c r="R733" s="113"/>
      <c r="S733" s="113"/>
    </row>
    <row r="734" spans="1:19" x14ac:dyDescent="0.35">
      <c r="A734" s="113" t="s">
        <v>72</v>
      </c>
      <c r="B734" s="93">
        <v>15</v>
      </c>
      <c r="C734" s="54" t="s">
        <v>229</v>
      </c>
      <c r="D734" s="54" t="s">
        <v>6470</v>
      </c>
      <c r="E734" s="50" t="s">
        <v>8520</v>
      </c>
      <c r="F734" s="68" t="s">
        <v>8100</v>
      </c>
      <c r="G734" s="54" t="s">
        <v>538</v>
      </c>
      <c r="H734" s="54" t="s">
        <v>539</v>
      </c>
      <c r="I734" s="68" t="s">
        <v>2418</v>
      </c>
      <c r="J734" s="56" t="s">
        <v>7595</v>
      </c>
      <c r="K734" s="56"/>
      <c r="L734" s="50" t="s">
        <v>7574</v>
      </c>
      <c r="M734" s="160">
        <v>1</v>
      </c>
      <c r="N734" s="50" t="s">
        <v>8705</v>
      </c>
      <c r="O734" s="50" t="s">
        <v>8710</v>
      </c>
      <c r="P734" s="113" t="s">
        <v>195</v>
      </c>
      <c r="Q734" s="113" t="s">
        <v>68</v>
      </c>
      <c r="R734" s="113"/>
      <c r="S734" s="113"/>
    </row>
    <row r="735" spans="1:19" x14ac:dyDescent="0.35">
      <c r="A735" s="113" t="s">
        <v>72</v>
      </c>
      <c r="B735" s="93">
        <v>16</v>
      </c>
      <c r="C735" s="54" t="s">
        <v>230</v>
      </c>
      <c r="D735" s="54" t="s">
        <v>6471</v>
      </c>
      <c r="E735" s="50" t="s">
        <v>8521</v>
      </c>
      <c r="F735" s="68" t="s">
        <v>8500</v>
      </c>
      <c r="G735" s="54" t="s">
        <v>540</v>
      </c>
      <c r="H735" s="54" t="s">
        <v>541</v>
      </c>
      <c r="I735" s="68" t="s">
        <v>2419</v>
      </c>
      <c r="J735" s="56" t="s">
        <v>7595</v>
      </c>
      <c r="K735" s="56"/>
      <c r="L735" s="50" t="s">
        <v>7574</v>
      </c>
      <c r="M735" s="160">
        <v>2</v>
      </c>
      <c r="N735" s="50" t="s">
        <v>8705</v>
      </c>
      <c r="O735" s="50" t="s">
        <v>8710</v>
      </c>
      <c r="P735" s="113" t="s">
        <v>195</v>
      </c>
      <c r="Q735" s="113" t="s">
        <v>68</v>
      </c>
      <c r="R735" s="113"/>
      <c r="S735" s="113"/>
    </row>
    <row r="736" spans="1:19" x14ac:dyDescent="0.35">
      <c r="A736" s="113" t="s">
        <v>72</v>
      </c>
      <c r="B736" s="112">
        <v>17</v>
      </c>
      <c r="C736" s="113" t="s">
        <v>3996</v>
      </c>
      <c r="D736" s="54" t="s">
        <v>6509</v>
      </c>
      <c r="E736" s="113" t="s">
        <v>8522</v>
      </c>
      <c r="F736" s="111" t="s">
        <v>8101</v>
      </c>
      <c r="G736" s="50" t="s">
        <v>4827</v>
      </c>
      <c r="H736" s="50" t="s">
        <v>4828</v>
      </c>
      <c r="I736" s="113"/>
      <c r="J736" s="56" t="s">
        <v>7595</v>
      </c>
      <c r="K736" s="56"/>
      <c r="L736" s="50" t="s">
        <v>7574</v>
      </c>
      <c r="M736" s="160">
        <v>0</v>
      </c>
      <c r="N736" s="50" t="s">
        <v>8705</v>
      </c>
      <c r="O736" s="50" t="s">
        <v>8710</v>
      </c>
      <c r="P736" s="113" t="s">
        <v>100</v>
      </c>
      <c r="Q736" s="113" t="s">
        <v>68</v>
      </c>
      <c r="R736" s="113"/>
      <c r="S736" s="113"/>
    </row>
    <row r="737" spans="1:19" x14ac:dyDescent="0.35">
      <c r="A737" s="113" t="s">
        <v>72</v>
      </c>
      <c r="B737" s="112">
        <v>18</v>
      </c>
      <c r="C737" s="113" t="s">
        <v>3997</v>
      </c>
      <c r="D737" s="54" t="s">
        <v>6510</v>
      </c>
      <c r="E737" s="113" t="s">
        <v>8523</v>
      </c>
      <c r="F737" s="111" t="s">
        <v>8102</v>
      </c>
      <c r="G737" s="50" t="s">
        <v>4829</v>
      </c>
      <c r="H737" s="50" t="s">
        <v>4830</v>
      </c>
      <c r="I737" s="113"/>
      <c r="J737" s="56" t="s">
        <v>7595</v>
      </c>
      <c r="K737" s="56"/>
      <c r="L737" s="50" t="s">
        <v>7574</v>
      </c>
      <c r="M737" s="160">
        <v>2</v>
      </c>
      <c r="N737" s="50" t="s">
        <v>8705</v>
      </c>
      <c r="O737" s="50" t="s">
        <v>8710</v>
      </c>
      <c r="P737" s="113" t="s">
        <v>100</v>
      </c>
      <c r="Q737" s="113" t="s">
        <v>68</v>
      </c>
      <c r="R737" s="113"/>
      <c r="S737" s="113"/>
    </row>
    <row r="738" spans="1:19" x14ac:dyDescent="0.35">
      <c r="A738" s="113" t="s">
        <v>72</v>
      </c>
      <c r="B738" s="112">
        <v>19</v>
      </c>
      <c r="C738" s="113" t="s">
        <v>3999</v>
      </c>
      <c r="D738" s="54" t="s">
        <v>6457</v>
      </c>
      <c r="E738" s="56" t="s">
        <v>8524</v>
      </c>
      <c r="F738" s="111" t="s">
        <v>8502</v>
      </c>
      <c r="G738" s="50" t="s">
        <v>4833</v>
      </c>
      <c r="H738" s="50" t="s">
        <v>4834</v>
      </c>
      <c r="I738" s="113"/>
      <c r="J738" s="56" t="s">
        <v>7595</v>
      </c>
      <c r="K738" s="56"/>
      <c r="L738" s="50" t="s">
        <v>7574</v>
      </c>
      <c r="M738" s="160">
        <v>2</v>
      </c>
      <c r="N738" s="50" t="s">
        <v>8705</v>
      </c>
      <c r="O738" s="50" t="s">
        <v>8710</v>
      </c>
      <c r="P738" s="113" t="s">
        <v>2997</v>
      </c>
      <c r="Q738" s="113" t="s">
        <v>68</v>
      </c>
      <c r="R738" s="113"/>
      <c r="S738" s="113"/>
    </row>
    <row r="739" spans="1:19" x14ac:dyDescent="0.35">
      <c r="A739" s="113" t="s">
        <v>72</v>
      </c>
      <c r="B739" s="112">
        <v>19</v>
      </c>
      <c r="C739" s="113" t="s">
        <v>3998</v>
      </c>
      <c r="D739" s="54" t="s">
        <v>6482</v>
      </c>
      <c r="E739" s="113" t="s">
        <v>8525</v>
      </c>
      <c r="F739" s="111" t="s">
        <v>8504</v>
      </c>
      <c r="G739" s="50" t="s">
        <v>4831</v>
      </c>
      <c r="H739" s="50" t="s">
        <v>4832</v>
      </c>
      <c r="I739" s="113"/>
      <c r="J739" s="56" t="s">
        <v>7595</v>
      </c>
      <c r="K739" s="56"/>
      <c r="L739" s="50" t="s">
        <v>7574</v>
      </c>
      <c r="M739" s="160">
        <v>0</v>
      </c>
      <c r="N739" s="50" t="s">
        <v>8705</v>
      </c>
      <c r="O739" s="50" t="s">
        <v>8710</v>
      </c>
      <c r="P739" s="113" t="s">
        <v>221</v>
      </c>
      <c r="Q739" s="113" t="s">
        <v>68</v>
      </c>
      <c r="R739" s="113"/>
      <c r="S739" s="113"/>
    </row>
    <row r="740" spans="1:19" x14ac:dyDescent="0.35">
      <c r="A740" s="113" t="s">
        <v>72</v>
      </c>
      <c r="B740" s="112">
        <v>22</v>
      </c>
      <c r="C740" s="113" t="s">
        <v>4010</v>
      </c>
      <c r="D740" s="54" t="s">
        <v>6483</v>
      </c>
      <c r="E740" s="113" t="s">
        <v>8526</v>
      </c>
      <c r="F740" s="111" t="s">
        <v>8103</v>
      </c>
      <c r="G740" s="50" t="s">
        <v>4854</v>
      </c>
      <c r="H740" s="50" t="s">
        <v>4855</v>
      </c>
      <c r="I740" s="113"/>
      <c r="J740" s="56" t="s">
        <v>7595</v>
      </c>
      <c r="K740" s="56"/>
      <c r="L740" s="50" t="s">
        <v>7574</v>
      </c>
      <c r="M740" s="160">
        <v>2</v>
      </c>
      <c r="N740" s="50" t="s">
        <v>8705</v>
      </c>
      <c r="O740" s="50" t="s">
        <v>8710</v>
      </c>
      <c r="P740" s="113" t="s">
        <v>221</v>
      </c>
      <c r="Q740" s="113" t="s">
        <v>68</v>
      </c>
      <c r="R740" s="113"/>
      <c r="S740" s="113"/>
    </row>
    <row r="741" spans="1:19" x14ac:dyDescent="0.35">
      <c r="A741" s="113" t="s">
        <v>72</v>
      </c>
      <c r="B741" s="93">
        <v>22</v>
      </c>
      <c r="C741" s="54" t="s">
        <v>231</v>
      </c>
      <c r="D741" s="54" t="s">
        <v>6484</v>
      </c>
      <c r="E741" s="113" t="s">
        <v>8527</v>
      </c>
      <c r="F741" s="68" t="s">
        <v>8104</v>
      </c>
      <c r="G741" s="54" t="s">
        <v>542</v>
      </c>
      <c r="H741" s="54" t="s">
        <v>543</v>
      </c>
      <c r="I741" s="68" t="s">
        <v>2420</v>
      </c>
      <c r="J741" s="56" t="s">
        <v>7595</v>
      </c>
      <c r="K741" s="56"/>
      <c r="L741" s="50" t="s">
        <v>7574</v>
      </c>
      <c r="M741" s="160">
        <v>2</v>
      </c>
      <c r="N741" s="50" t="s">
        <v>8705</v>
      </c>
      <c r="O741" s="50" t="s">
        <v>8710</v>
      </c>
      <c r="P741" s="113" t="s">
        <v>221</v>
      </c>
      <c r="Q741" s="113" t="s">
        <v>68</v>
      </c>
      <c r="R741" s="113"/>
      <c r="S741" s="113"/>
    </row>
    <row r="742" spans="1:19" x14ac:dyDescent="0.35">
      <c r="A742" s="113" t="s">
        <v>72</v>
      </c>
      <c r="B742" s="112">
        <v>23</v>
      </c>
      <c r="C742" s="113" t="s">
        <v>4000</v>
      </c>
      <c r="D742" s="50" t="s">
        <v>6485</v>
      </c>
      <c r="E742" s="113" t="s">
        <v>8528</v>
      </c>
      <c r="F742" s="111" t="s">
        <v>8105</v>
      </c>
      <c r="G742" s="50" t="s">
        <v>4835</v>
      </c>
      <c r="H742" s="50" t="s">
        <v>4836</v>
      </c>
      <c r="I742" s="113"/>
      <c r="J742" s="56" t="s">
        <v>7595</v>
      </c>
      <c r="K742" s="56"/>
      <c r="L742" s="50" t="s">
        <v>7574</v>
      </c>
      <c r="M742" s="160">
        <v>1</v>
      </c>
      <c r="N742" s="50" t="s">
        <v>8705</v>
      </c>
      <c r="O742" s="50" t="s">
        <v>8710</v>
      </c>
      <c r="P742" s="113" t="s">
        <v>221</v>
      </c>
      <c r="Q742" s="113" t="s">
        <v>68</v>
      </c>
      <c r="R742" s="113"/>
      <c r="S742" s="113"/>
    </row>
    <row r="743" spans="1:19" x14ac:dyDescent="0.35">
      <c r="A743" s="113" t="s">
        <v>72</v>
      </c>
      <c r="B743" s="112">
        <v>24</v>
      </c>
      <c r="C743" s="113" t="s">
        <v>4001</v>
      </c>
      <c r="D743" s="54" t="s">
        <v>6486</v>
      </c>
      <c r="E743" s="113" t="s">
        <v>8529</v>
      </c>
      <c r="F743" s="111" t="s">
        <v>8106</v>
      </c>
      <c r="G743" s="50" t="s">
        <v>4837</v>
      </c>
      <c r="H743" s="50" t="s">
        <v>4838</v>
      </c>
      <c r="I743" s="113"/>
      <c r="J743" s="56" t="s">
        <v>7595</v>
      </c>
      <c r="K743" s="56"/>
      <c r="L743" s="50" t="s">
        <v>7574</v>
      </c>
      <c r="M743" s="160">
        <v>1</v>
      </c>
      <c r="N743" s="50" t="s">
        <v>8705</v>
      </c>
      <c r="O743" s="50" t="s">
        <v>8710</v>
      </c>
      <c r="P743" s="113" t="s">
        <v>221</v>
      </c>
      <c r="Q743" s="113" t="s">
        <v>68</v>
      </c>
      <c r="R743" s="113"/>
      <c r="S743" s="113"/>
    </row>
    <row r="744" spans="1:19" x14ac:dyDescent="0.35">
      <c r="A744" s="113" t="s">
        <v>72</v>
      </c>
      <c r="B744" s="112">
        <v>25</v>
      </c>
      <c r="C744" s="113" t="s">
        <v>4002</v>
      </c>
      <c r="D744" s="54" t="s">
        <v>6487</v>
      </c>
      <c r="E744" s="113" t="s">
        <v>8530</v>
      </c>
      <c r="F744" s="111" t="s">
        <v>8107</v>
      </c>
      <c r="G744" s="50" t="s">
        <v>4839</v>
      </c>
      <c r="H744" s="50" t="s">
        <v>4840</v>
      </c>
      <c r="I744" s="113"/>
      <c r="J744" s="56" t="s">
        <v>7595</v>
      </c>
      <c r="K744" s="56"/>
      <c r="L744" s="50" t="s">
        <v>7574</v>
      </c>
      <c r="M744" s="160">
        <v>1</v>
      </c>
      <c r="N744" s="50" t="s">
        <v>8705</v>
      </c>
      <c r="O744" s="50" t="s">
        <v>8710</v>
      </c>
      <c r="P744" s="113" t="s">
        <v>221</v>
      </c>
      <c r="Q744" s="113" t="s">
        <v>68</v>
      </c>
      <c r="R744" s="113"/>
      <c r="S744" s="113"/>
    </row>
    <row r="745" spans="1:19" x14ac:dyDescent="0.35">
      <c r="A745" s="113" t="s">
        <v>72</v>
      </c>
      <c r="B745" s="93">
        <v>26</v>
      </c>
      <c r="C745" s="54" t="s">
        <v>232</v>
      </c>
      <c r="D745" s="54" t="s">
        <v>6488</v>
      </c>
      <c r="E745" s="113" t="s">
        <v>8531</v>
      </c>
      <c r="F745" s="68" t="s">
        <v>8108</v>
      </c>
      <c r="G745" s="54" t="s">
        <v>544</v>
      </c>
      <c r="H745" s="54" t="s">
        <v>545</v>
      </c>
      <c r="I745" s="68" t="s">
        <v>2421</v>
      </c>
      <c r="J745" s="56" t="s">
        <v>7595</v>
      </c>
      <c r="K745" s="56"/>
      <c r="L745" s="50" t="s">
        <v>7574</v>
      </c>
      <c r="M745" s="160">
        <v>2</v>
      </c>
      <c r="N745" s="50" t="s">
        <v>8705</v>
      </c>
      <c r="O745" s="50" t="s">
        <v>8710</v>
      </c>
      <c r="P745" s="113" t="s">
        <v>221</v>
      </c>
      <c r="Q745" s="113" t="s">
        <v>68</v>
      </c>
      <c r="R745" s="113"/>
      <c r="S745" s="113"/>
    </row>
    <row r="746" spans="1:19" x14ac:dyDescent="0.35">
      <c r="A746" s="113" t="s">
        <v>72</v>
      </c>
      <c r="B746" s="93">
        <v>27</v>
      </c>
      <c r="C746" s="54" t="s">
        <v>233</v>
      </c>
      <c r="D746" s="54" t="s">
        <v>6489</v>
      </c>
      <c r="E746" s="50" t="s">
        <v>8532</v>
      </c>
      <c r="F746" s="68" t="s">
        <v>8109</v>
      </c>
      <c r="G746" s="54" t="s">
        <v>546</v>
      </c>
      <c r="H746" s="54" t="s">
        <v>547</v>
      </c>
      <c r="I746" s="68" t="s">
        <v>2422</v>
      </c>
      <c r="J746" s="56" t="s">
        <v>7595</v>
      </c>
      <c r="K746" s="56"/>
      <c r="L746" s="50" t="s">
        <v>7574</v>
      </c>
      <c r="M746" s="160">
        <v>2</v>
      </c>
      <c r="N746" s="50" t="s">
        <v>8705</v>
      </c>
      <c r="O746" s="50" t="s">
        <v>8710</v>
      </c>
      <c r="P746" s="113" t="s">
        <v>221</v>
      </c>
      <c r="Q746" s="113" t="s">
        <v>68</v>
      </c>
      <c r="R746" s="113"/>
      <c r="S746" s="113"/>
    </row>
    <row r="747" spans="1:19" x14ac:dyDescent="0.35">
      <c r="A747" s="113" t="s">
        <v>72</v>
      </c>
      <c r="B747" s="93">
        <v>28</v>
      </c>
      <c r="C747" s="54" t="s">
        <v>234</v>
      </c>
      <c r="D747" s="54" t="s">
        <v>1975</v>
      </c>
      <c r="E747" s="50" t="s">
        <v>8533</v>
      </c>
      <c r="F747" s="68" t="s">
        <v>8110</v>
      </c>
      <c r="G747" s="54" t="s">
        <v>548</v>
      </c>
      <c r="H747" s="54" t="s">
        <v>549</v>
      </c>
      <c r="I747" s="68" t="s">
        <v>2247</v>
      </c>
      <c r="J747" s="56" t="s">
        <v>7595</v>
      </c>
      <c r="K747" s="56"/>
      <c r="L747" s="50" t="s">
        <v>7574</v>
      </c>
      <c r="M747" s="160">
        <v>1</v>
      </c>
      <c r="N747" s="50" t="s">
        <v>8705</v>
      </c>
      <c r="O747" s="50" t="s">
        <v>8710</v>
      </c>
      <c r="P747" s="113" t="s">
        <v>222</v>
      </c>
      <c r="Q747" s="113" t="s">
        <v>68</v>
      </c>
      <c r="R747" s="113"/>
      <c r="S747" s="113"/>
    </row>
    <row r="748" spans="1:19" x14ac:dyDescent="0.35">
      <c r="A748" s="113" t="s">
        <v>72</v>
      </c>
      <c r="B748" s="112">
        <v>29</v>
      </c>
      <c r="C748" s="113" t="s">
        <v>4003</v>
      </c>
      <c r="D748" s="54" t="s">
        <v>6458</v>
      </c>
      <c r="E748" s="113" t="s">
        <v>8534</v>
      </c>
      <c r="F748" s="111" t="s">
        <v>8111</v>
      </c>
      <c r="G748" s="50" t="s">
        <v>4841</v>
      </c>
      <c r="H748" s="50" t="s">
        <v>4842</v>
      </c>
      <c r="I748" s="113"/>
      <c r="J748" s="56" t="s">
        <v>7595</v>
      </c>
      <c r="K748" s="56"/>
      <c r="L748" s="50" t="s">
        <v>7574</v>
      </c>
      <c r="M748" s="160">
        <v>0</v>
      </c>
      <c r="N748" s="50" t="s">
        <v>8705</v>
      </c>
      <c r="O748" s="50" t="s">
        <v>8710</v>
      </c>
      <c r="P748" s="113" t="s">
        <v>211</v>
      </c>
      <c r="Q748" s="113" t="s">
        <v>68</v>
      </c>
      <c r="R748" s="113"/>
      <c r="S748" s="113"/>
    </row>
    <row r="749" spans="1:19" x14ac:dyDescent="0.35">
      <c r="A749" s="113" t="s">
        <v>72</v>
      </c>
      <c r="B749" s="112">
        <v>30</v>
      </c>
      <c r="C749" s="113" t="s">
        <v>4004</v>
      </c>
      <c r="D749" s="50" t="s">
        <v>6459</v>
      </c>
      <c r="E749" s="113" t="s">
        <v>8535</v>
      </c>
      <c r="F749" s="111" t="s">
        <v>8112</v>
      </c>
      <c r="G749" s="50" t="s">
        <v>4843</v>
      </c>
      <c r="H749" s="50" t="s">
        <v>4844</v>
      </c>
      <c r="I749" s="113"/>
      <c r="J749" s="56" t="s">
        <v>7595</v>
      </c>
      <c r="K749" s="56"/>
      <c r="L749" s="50" t="s">
        <v>7574</v>
      </c>
      <c r="M749" s="160">
        <v>0</v>
      </c>
      <c r="N749" s="50" t="s">
        <v>8705</v>
      </c>
      <c r="O749" s="50" t="s">
        <v>8710</v>
      </c>
      <c r="P749" s="113" t="s">
        <v>6302</v>
      </c>
      <c r="Q749" s="113" t="s">
        <v>68</v>
      </c>
      <c r="R749" s="113"/>
      <c r="S749" s="113"/>
    </row>
    <row r="750" spans="1:19" x14ac:dyDescent="0.35">
      <c r="A750" s="113" t="s">
        <v>72</v>
      </c>
      <c r="B750" s="112">
        <v>30</v>
      </c>
      <c r="C750" s="113" t="s">
        <v>4005</v>
      </c>
      <c r="D750" s="50" t="s">
        <v>4846</v>
      </c>
      <c r="E750" s="113" t="s">
        <v>8536</v>
      </c>
      <c r="F750" s="111" t="s">
        <v>8113</v>
      </c>
      <c r="G750" s="50" t="s">
        <v>4845</v>
      </c>
      <c r="H750" s="50" t="s">
        <v>4846</v>
      </c>
      <c r="I750" s="113"/>
      <c r="J750" s="56" t="s">
        <v>7595</v>
      </c>
      <c r="K750" s="56"/>
      <c r="L750" s="113" t="s">
        <v>7574</v>
      </c>
      <c r="M750" s="114">
        <v>0</v>
      </c>
      <c r="N750" s="113" t="s">
        <v>8705</v>
      </c>
      <c r="O750" s="113" t="s">
        <v>8710</v>
      </c>
      <c r="P750" s="113"/>
      <c r="Q750" s="113" t="s">
        <v>68</v>
      </c>
      <c r="R750" s="113"/>
      <c r="S750" s="113"/>
    </row>
    <row r="751" spans="1:19" x14ac:dyDescent="0.35">
      <c r="A751" s="113" t="s">
        <v>72</v>
      </c>
      <c r="B751" s="112">
        <v>32</v>
      </c>
      <c r="C751" s="113" t="s">
        <v>4006</v>
      </c>
      <c r="D751" s="50" t="s">
        <v>6460</v>
      </c>
      <c r="E751" s="113" t="s">
        <v>8537</v>
      </c>
      <c r="F751" s="111" t="s">
        <v>8114</v>
      </c>
      <c r="G751" s="50" t="s">
        <v>4847</v>
      </c>
      <c r="H751" s="50" t="s">
        <v>4848</v>
      </c>
      <c r="I751" s="113"/>
      <c r="J751" s="56" t="s">
        <v>7595</v>
      </c>
      <c r="K751" s="56"/>
      <c r="L751" s="50" t="s">
        <v>7574</v>
      </c>
      <c r="M751" s="160">
        <v>1</v>
      </c>
      <c r="N751" s="50" t="s">
        <v>8705</v>
      </c>
      <c r="O751" s="50" t="s">
        <v>8710</v>
      </c>
      <c r="P751" s="113" t="s">
        <v>2999</v>
      </c>
      <c r="Q751" s="113" t="s">
        <v>68</v>
      </c>
      <c r="R751" s="113"/>
      <c r="S751" s="113"/>
    </row>
    <row r="752" spans="1:19" x14ac:dyDescent="0.35">
      <c r="A752" s="113" t="s">
        <v>72</v>
      </c>
      <c r="B752" s="112">
        <v>33</v>
      </c>
      <c r="C752" s="113" t="s">
        <v>4008</v>
      </c>
      <c r="D752" s="50" t="s">
        <v>8068</v>
      </c>
      <c r="E752" s="50" t="s">
        <v>8538</v>
      </c>
      <c r="F752" s="111" t="s">
        <v>8115</v>
      </c>
      <c r="G752" s="50" t="s">
        <v>4850</v>
      </c>
      <c r="H752" s="50" t="s">
        <v>4851</v>
      </c>
      <c r="I752" s="113"/>
      <c r="J752" s="56" t="s">
        <v>7595</v>
      </c>
      <c r="K752" s="56"/>
      <c r="L752" s="50" t="s">
        <v>7574</v>
      </c>
      <c r="M752" s="160">
        <v>1</v>
      </c>
      <c r="N752" s="50" t="s">
        <v>8705</v>
      </c>
      <c r="O752" s="50" t="s">
        <v>8710</v>
      </c>
      <c r="P752" s="113" t="s">
        <v>195</v>
      </c>
      <c r="Q752" s="113" t="s">
        <v>68</v>
      </c>
      <c r="R752" s="113"/>
      <c r="S752" s="113"/>
    </row>
    <row r="753" spans="1:19" x14ac:dyDescent="0.35">
      <c r="A753" s="113" t="s">
        <v>72</v>
      </c>
      <c r="B753" s="112">
        <v>36</v>
      </c>
      <c r="C753" s="113" t="s">
        <v>4009</v>
      </c>
      <c r="D753" s="50" t="s">
        <v>6461</v>
      </c>
      <c r="E753" s="113" t="s">
        <v>8539</v>
      </c>
      <c r="F753" s="111" t="s">
        <v>8116</v>
      </c>
      <c r="G753" s="50" t="s">
        <v>4852</v>
      </c>
      <c r="H753" s="50" t="s">
        <v>4853</v>
      </c>
      <c r="I753" s="113"/>
      <c r="J753" s="56" t="s">
        <v>7595</v>
      </c>
      <c r="K753" s="56"/>
      <c r="L753" s="50" t="s">
        <v>7574</v>
      </c>
      <c r="M753" s="160">
        <v>0</v>
      </c>
      <c r="N753" s="50" t="s">
        <v>8705</v>
      </c>
      <c r="O753" s="50" t="s">
        <v>8710</v>
      </c>
      <c r="P753" s="113" t="s">
        <v>6303</v>
      </c>
      <c r="Q753" s="113" t="s">
        <v>68</v>
      </c>
      <c r="R753" s="113"/>
      <c r="S753" s="113"/>
    </row>
    <row r="754" spans="1:19" x14ac:dyDescent="0.35">
      <c r="A754" s="113" t="s">
        <v>72</v>
      </c>
      <c r="B754" s="112">
        <v>37</v>
      </c>
      <c r="C754" s="113" t="s">
        <v>4011</v>
      </c>
      <c r="D754" s="50" t="s">
        <v>6462</v>
      </c>
      <c r="E754" s="113" t="s">
        <v>8540</v>
      </c>
      <c r="F754" s="111" t="s">
        <v>8117</v>
      </c>
      <c r="G754" s="50" t="s">
        <v>4856</v>
      </c>
      <c r="H754" s="50" t="s">
        <v>4857</v>
      </c>
      <c r="I754" s="113"/>
      <c r="J754" s="56" t="s">
        <v>7595</v>
      </c>
      <c r="K754" s="56"/>
      <c r="L754" s="50" t="s">
        <v>7574</v>
      </c>
      <c r="M754" s="160">
        <v>1</v>
      </c>
      <c r="N754" s="50" t="s">
        <v>8705</v>
      </c>
      <c r="O754" s="50" t="s">
        <v>8710</v>
      </c>
      <c r="P754" s="113" t="s">
        <v>100</v>
      </c>
      <c r="Q754" s="113" t="s">
        <v>68</v>
      </c>
      <c r="R754" s="113"/>
      <c r="S754" s="113"/>
    </row>
    <row r="755" spans="1:19" x14ac:dyDescent="0.35">
      <c r="A755" s="113" t="s">
        <v>72</v>
      </c>
      <c r="B755" s="112">
        <v>37</v>
      </c>
      <c r="C755" s="121" t="s">
        <v>4012</v>
      </c>
      <c r="D755" s="62" t="s">
        <v>6463</v>
      </c>
      <c r="E755" s="113" t="s">
        <v>8541</v>
      </c>
      <c r="F755" s="111" t="s">
        <v>8118</v>
      </c>
      <c r="G755" s="50" t="s">
        <v>4858</v>
      </c>
      <c r="H755" s="50" t="s">
        <v>4859</v>
      </c>
      <c r="I755" s="113"/>
      <c r="J755" s="56" t="s">
        <v>7595</v>
      </c>
      <c r="K755" s="56"/>
      <c r="L755" s="50" t="s">
        <v>7574</v>
      </c>
      <c r="M755" s="160">
        <v>0</v>
      </c>
      <c r="N755" s="50" t="s">
        <v>8705</v>
      </c>
      <c r="O755" s="50" t="s">
        <v>8710</v>
      </c>
      <c r="P755" s="113" t="s">
        <v>100</v>
      </c>
      <c r="Q755" s="113" t="s">
        <v>68</v>
      </c>
      <c r="R755" s="113"/>
      <c r="S755" s="113"/>
    </row>
    <row r="756" spans="1:19" x14ac:dyDescent="0.35">
      <c r="A756" s="113" t="s">
        <v>72</v>
      </c>
      <c r="B756" s="112">
        <v>38</v>
      </c>
      <c r="C756" s="113" t="s">
        <v>2658</v>
      </c>
      <c r="D756" s="50" t="s">
        <v>6464</v>
      </c>
      <c r="E756" s="113" t="s">
        <v>8542</v>
      </c>
      <c r="F756" s="111" t="s">
        <v>8119</v>
      </c>
      <c r="G756" s="50" t="s">
        <v>4860</v>
      </c>
      <c r="H756" s="50" t="s">
        <v>2861</v>
      </c>
      <c r="I756" s="113"/>
      <c r="J756" s="56" t="s">
        <v>7595</v>
      </c>
      <c r="K756" s="56"/>
      <c r="L756" s="50" t="s">
        <v>7574</v>
      </c>
      <c r="M756" s="160">
        <v>0</v>
      </c>
      <c r="N756" s="50" t="s">
        <v>8705</v>
      </c>
      <c r="O756" s="50" t="s">
        <v>8710</v>
      </c>
      <c r="P756" s="113" t="s">
        <v>100</v>
      </c>
      <c r="Q756" s="113" t="s">
        <v>68</v>
      </c>
      <c r="R756" s="113"/>
      <c r="S756" s="113"/>
    </row>
    <row r="757" spans="1:19" x14ac:dyDescent="0.35">
      <c r="A757" s="113" t="s">
        <v>72</v>
      </c>
      <c r="B757" s="112">
        <v>42</v>
      </c>
      <c r="C757" s="113" t="s">
        <v>4013</v>
      </c>
      <c r="D757" s="50" t="s">
        <v>8069</v>
      </c>
      <c r="E757" s="113" t="s">
        <v>8543</v>
      </c>
      <c r="F757" s="111" t="s">
        <v>8120</v>
      </c>
      <c r="G757" s="50" t="s">
        <v>4861</v>
      </c>
      <c r="H757" s="50" t="s">
        <v>4862</v>
      </c>
      <c r="I757" s="113"/>
      <c r="J757" s="56" t="s">
        <v>7595</v>
      </c>
      <c r="K757" s="56"/>
      <c r="L757" s="50" t="s">
        <v>7574</v>
      </c>
      <c r="M757" s="160">
        <v>0</v>
      </c>
      <c r="N757" s="50" t="s">
        <v>8705</v>
      </c>
      <c r="O757" s="50" t="s">
        <v>8710</v>
      </c>
      <c r="P757" s="113" t="s">
        <v>6304</v>
      </c>
      <c r="Q757" s="113" t="s">
        <v>68</v>
      </c>
      <c r="R757" s="113"/>
      <c r="S757" s="113"/>
    </row>
    <row r="758" spans="1:19" x14ac:dyDescent="0.35">
      <c r="A758" s="113" t="s">
        <v>72</v>
      </c>
      <c r="B758" s="112">
        <v>43</v>
      </c>
      <c r="C758" s="113" t="s">
        <v>4014</v>
      </c>
      <c r="D758" s="50" t="s">
        <v>8070</v>
      </c>
      <c r="E758" s="113" t="s">
        <v>8544</v>
      </c>
      <c r="F758" s="111" t="s">
        <v>8121</v>
      </c>
      <c r="G758" s="50" t="s">
        <v>4863</v>
      </c>
      <c r="H758" s="50" t="s">
        <v>4864</v>
      </c>
      <c r="I758" s="113"/>
      <c r="J758" s="56" t="s">
        <v>7595</v>
      </c>
      <c r="K758" s="56"/>
      <c r="L758" s="50" t="s">
        <v>7574</v>
      </c>
      <c r="M758" s="160">
        <v>0</v>
      </c>
      <c r="N758" s="50" t="s">
        <v>8705</v>
      </c>
      <c r="O758" s="50" t="s">
        <v>8710</v>
      </c>
      <c r="P758" s="113" t="s">
        <v>6304</v>
      </c>
      <c r="Q758" s="113" t="s">
        <v>68</v>
      </c>
      <c r="R758" s="113"/>
      <c r="S758" s="113"/>
    </row>
    <row r="759" spans="1:19" x14ac:dyDescent="0.35">
      <c r="A759" s="113" t="s">
        <v>72</v>
      </c>
      <c r="B759" s="112">
        <v>44</v>
      </c>
      <c r="C759" s="113" t="s">
        <v>2651</v>
      </c>
      <c r="D759" s="50" t="s">
        <v>8071</v>
      </c>
      <c r="E759" s="113" t="s">
        <v>8545</v>
      </c>
      <c r="F759" s="111" t="s">
        <v>8122</v>
      </c>
      <c r="G759" s="50" t="s">
        <v>4865</v>
      </c>
      <c r="H759" s="50" t="s">
        <v>2854</v>
      </c>
      <c r="I759" s="113"/>
      <c r="J759" s="56" t="s">
        <v>7595</v>
      </c>
      <c r="K759" s="56"/>
      <c r="L759" s="50" t="s">
        <v>7574</v>
      </c>
      <c r="M759" s="160">
        <v>0</v>
      </c>
      <c r="N759" s="50" t="s">
        <v>8705</v>
      </c>
      <c r="O759" s="50" t="s">
        <v>8710</v>
      </c>
      <c r="P759" s="113" t="s">
        <v>2998</v>
      </c>
      <c r="Q759" s="113" t="s">
        <v>68</v>
      </c>
      <c r="R759" s="113"/>
      <c r="S759" s="113"/>
    </row>
    <row r="760" spans="1:19" x14ac:dyDescent="0.35">
      <c r="A760" s="113" t="s">
        <v>72</v>
      </c>
      <c r="B760" s="112">
        <v>45</v>
      </c>
      <c r="C760" s="113" t="s">
        <v>4015</v>
      </c>
      <c r="D760" s="50" t="s">
        <v>8072</v>
      </c>
      <c r="E760" s="113" t="s">
        <v>8546</v>
      </c>
      <c r="F760" s="111" t="s">
        <v>8123</v>
      </c>
      <c r="G760" s="50" t="s">
        <v>4866</v>
      </c>
      <c r="H760" s="50" t="s">
        <v>4867</v>
      </c>
      <c r="I760" s="113"/>
      <c r="J760" s="56" t="s">
        <v>7595</v>
      </c>
      <c r="K760" s="56"/>
      <c r="L760" s="50" t="s">
        <v>7574</v>
      </c>
      <c r="M760" s="160">
        <v>0</v>
      </c>
      <c r="N760" s="50" t="s">
        <v>8705</v>
      </c>
      <c r="O760" s="50" t="s">
        <v>8710</v>
      </c>
      <c r="P760" s="113" t="s">
        <v>2998</v>
      </c>
      <c r="Q760" s="113" t="s">
        <v>68</v>
      </c>
      <c r="R760" s="113"/>
      <c r="S760" s="113"/>
    </row>
    <row r="761" spans="1:19" x14ac:dyDescent="0.35">
      <c r="A761" s="113" t="s">
        <v>72</v>
      </c>
      <c r="B761" s="112">
        <v>46</v>
      </c>
      <c r="C761" s="113" t="s">
        <v>4016</v>
      </c>
      <c r="D761" s="50" t="s">
        <v>8073</v>
      </c>
      <c r="E761" s="113" t="s">
        <v>8547</v>
      </c>
      <c r="F761" s="111" t="s">
        <v>8124</v>
      </c>
      <c r="G761" s="50" t="s">
        <v>4868</v>
      </c>
      <c r="H761" s="50" t="s">
        <v>4869</v>
      </c>
      <c r="I761" s="113"/>
      <c r="J761" s="56" t="s">
        <v>7595</v>
      </c>
      <c r="K761" s="56"/>
      <c r="L761" s="50" t="s">
        <v>7574</v>
      </c>
      <c r="M761" s="160">
        <v>0</v>
      </c>
      <c r="N761" s="50" t="s">
        <v>8705</v>
      </c>
      <c r="O761" s="50" t="s">
        <v>8710</v>
      </c>
      <c r="P761" s="113" t="s">
        <v>2998</v>
      </c>
      <c r="Q761" s="113" t="s">
        <v>68</v>
      </c>
      <c r="R761" s="113"/>
      <c r="S761" s="113"/>
    </row>
    <row r="762" spans="1:19" x14ac:dyDescent="0.35">
      <c r="A762" s="113" t="s">
        <v>72</v>
      </c>
      <c r="B762" s="112">
        <v>47</v>
      </c>
      <c r="C762" s="113" t="s">
        <v>4017</v>
      </c>
      <c r="D762" s="50" t="s">
        <v>8074</v>
      </c>
      <c r="E762" s="113" t="s">
        <v>8548</v>
      </c>
      <c r="F762" s="111" t="s">
        <v>8125</v>
      </c>
      <c r="G762" s="50" t="s">
        <v>4870</v>
      </c>
      <c r="H762" s="50" t="s">
        <v>4871</v>
      </c>
      <c r="I762" s="113"/>
      <c r="J762" s="56" t="s">
        <v>7595</v>
      </c>
      <c r="K762" s="56"/>
      <c r="L762" s="50" t="s">
        <v>7574</v>
      </c>
      <c r="M762" s="160">
        <v>0</v>
      </c>
      <c r="N762" s="50" t="s">
        <v>8705</v>
      </c>
      <c r="O762" s="50" t="s">
        <v>8710</v>
      </c>
      <c r="P762" s="113" t="s">
        <v>6305</v>
      </c>
      <c r="Q762" s="113" t="s">
        <v>68</v>
      </c>
      <c r="R762" s="113"/>
      <c r="S762" s="113"/>
    </row>
    <row r="763" spans="1:19" x14ac:dyDescent="0.35">
      <c r="A763" s="113" t="s">
        <v>72</v>
      </c>
      <c r="B763" s="112">
        <v>48</v>
      </c>
      <c r="C763" s="113" t="s">
        <v>4018</v>
      </c>
      <c r="D763" s="113" t="s">
        <v>8075</v>
      </c>
      <c r="E763" s="113" t="s">
        <v>8549</v>
      </c>
      <c r="F763" s="111" t="s">
        <v>8126</v>
      </c>
      <c r="G763" s="50" t="s">
        <v>4872</v>
      </c>
      <c r="H763" s="50" t="s">
        <v>4873</v>
      </c>
      <c r="I763" s="113"/>
      <c r="J763" s="56" t="s">
        <v>7595</v>
      </c>
      <c r="K763" s="56"/>
      <c r="L763" s="50" t="s">
        <v>7574</v>
      </c>
      <c r="M763" s="160">
        <v>0</v>
      </c>
      <c r="N763" s="50" t="s">
        <v>8705</v>
      </c>
      <c r="O763" s="50" t="s">
        <v>8710</v>
      </c>
      <c r="P763" s="113" t="s">
        <v>6306</v>
      </c>
      <c r="Q763" s="113" t="s">
        <v>68</v>
      </c>
      <c r="R763" s="113"/>
      <c r="S763" s="113"/>
    </row>
    <row r="764" spans="1:19" x14ac:dyDescent="0.35">
      <c r="A764" s="113" t="s">
        <v>72</v>
      </c>
      <c r="B764" s="112">
        <v>49</v>
      </c>
      <c r="C764" s="113" t="s">
        <v>2652</v>
      </c>
      <c r="D764" s="50" t="s">
        <v>8076</v>
      </c>
      <c r="E764" s="113" t="s">
        <v>8550</v>
      </c>
      <c r="F764" s="111" t="s">
        <v>8503</v>
      </c>
      <c r="G764" s="50" t="s">
        <v>4874</v>
      </c>
      <c r="H764" s="50" t="s">
        <v>2855</v>
      </c>
      <c r="I764" s="113"/>
      <c r="J764" s="56" t="s">
        <v>7595</v>
      </c>
      <c r="K764" s="56"/>
      <c r="L764" s="50" t="s">
        <v>7574</v>
      </c>
      <c r="M764" s="160">
        <v>0</v>
      </c>
      <c r="N764" s="50" t="s">
        <v>8705</v>
      </c>
      <c r="O764" s="50" t="s">
        <v>8710</v>
      </c>
      <c r="P764" s="113" t="s">
        <v>2999</v>
      </c>
      <c r="Q764" s="113" t="s">
        <v>68</v>
      </c>
      <c r="R764" s="113"/>
      <c r="S764" s="113"/>
    </row>
    <row r="765" spans="1:19" x14ac:dyDescent="0.35">
      <c r="A765" s="113" t="s">
        <v>72</v>
      </c>
      <c r="B765" s="112">
        <v>50</v>
      </c>
      <c r="C765" s="113" t="s">
        <v>4019</v>
      </c>
      <c r="D765" s="50" t="s">
        <v>8077</v>
      </c>
      <c r="E765" s="113" t="s">
        <v>8551</v>
      </c>
      <c r="F765" s="111" t="s">
        <v>8127</v>
      </c>
      <c r="G765" s="50" t="s">
        <v>4875</v>
      </c>
      <c r="H765" s="50" t="s">
        <v>4876</v>
      </c>
      <c r="I765" s="113"/>
      <c r="J765" s="56" t="s">
        <v>7595</v>
      </c>
      <c r="K765" s="56"/>
      <c r="L765" s="50" t="s">
        <v>7574</v>
      </c>
      <c r="M765" s="160">
        <v>0</v>
      </c>
      <c r="N765" s="50" t="s">
        <v>8705</v>
      </c>
      <c r="O765" s="50" t="s">
        <v>8710</v>
      </c>
      <c r="P765" s="113" t="s">
        <v>6307</v>
      </c>
      <c r="Q765" s="113" t="s">
        <v>68</v>
      </c>
      <c r="R765" s="113"/>
      <c r="S765" s="113"/>
    </row>
    <row r="766" spans="1:19" x14ac:dyDescent="0.35">
      <c r="A766" s="113" t="s">
        <v>72</v>
      </c>
      <c r="B766" s="112">
        <v>51</v>
      </c>
      <c r="C766" s="113" t="s">
        <v>4020</v>
      </c>
      <c r="D766" s="50" t="s">
        <v>8078</v>
      </c>
      <c r="E766" s="113" t="s">
        <v>8552</v>
      </c>
      <c r="F766" s="111" t="s">
        <v>8128</v>
      </c>
      <c r="G766" s="50" t="s">
        <v>4877</v>
      </c>
      <c r="H766" s="50" t="s">
        <v>4878</v>
      </c>
      <c r="I766" s="113"/>
      <c r="J766" s="56" t="s">
        <v>7595</v>
      </c>
      <c r="K766" s="56"/>
      <c r="L766" s="50" t="s">
        <v>7574</v>
      </c>
      <c r="M766" s="160">
        <v>0</v>
      </c>
      <c r="N766" s="50" t="s">
        <v>8705</v>
      </c>
      <c r="O766" s="50" t="s">
        <v>8710</v>
      </c>
      <c r="P766" s="113" t="s">
        <v>2999</v>
      </c>
      <c r="Q766" s="113" t="s">
        <v>68</v>
      </c>
      <c r="R766" s="113"/>
      <c r="S766" s="113"/>
    </row>
    <row r="767" spans="1:19" x14ac:dyDescent="0.35">
      <c r="A767" s="113" t="s">
        <v>72</v>
      </c>
      <c r="B767" s="112">
        <v>52</v>
      </c>
      <c r="C767" s="113" t="s">
        <v>4021</v>
      </c>
      <c r="D767" s="50" t="s">
        <v>8079</v>
      </c>
      <c r="E767" s="113" t="s">
        <v>8553</v>
      </c>
      <c r="F767" s="111" t="s">
        <v>8129</v>
      </c>
      <c r="G767" s="50" t="s">
        <v>4879</v>
      </c>
      <c r="H767" s="50" t="s">
        <v>4880</v>
      </c>
      <c r="I767" s="113"/>
      <c r="J767" s="56" t="s">
        <v>7595</v>
      </c>
      <c r="K767" s="56"/>
      <c r="L767" s="50" t="s">
        <v>7574</v>
      </c>
      <c r="M767" s="160">
        <v>0</v>
      </c>
      <c r="N767" s="50" t="s">
        <v>8705</v>
      </c>
      <c r="O767" s="50" t="s">
        <v>8710</v>
      </c>
      <c r="P767" s="113" t="s">
        <v>3002</v>
      </c>
      <c r="Q767" s="113" t="s">
        <v>68</v>
      </c>
      <c r="R767" s="113"/>
      <c r="S767" s="113"/>
    </row>
    <row r="768" spans="1:19" x14ac:dyDescent="0.35">
      <c r="A768" s="113" t="s">
        <v>72</v>
      </c>
      <c r="B768" s="112">
        <v>53</v>
      </c>
      <c r="C768" s="113" t="s">
        <v>4022</v>
      </c>
      <c r="D768" s="50" t="s">
        <v>8080</v>
      </c>
      <c r="E768" s="113" t="s">
        <v>8554</v>
      </c>
      <c r="F768" s="111" t="s">
        <v>8130</v>
      </c>
      <c r="G768" s="50" t="s">
        <v>4881</v>
      </c>
      <c r="H768" s="50" t="s">
        <v>4882</v>
      </c>
      <c r="I768" s="113"/>
      <c r="J768" s="56" t="s">
        <v>7595</v>
      </c>
      <c r="K768" s="56"/>
      <c r="L768" s="50" t="s">
        <v>7574</v>
      </c>
      <c r="M768" s="160">
        <v>0</v>
      </c>
      <c r="N768" s="50" t="s">
        <v>8705</v>
      </c>
      <c r="O768" s="50" t="s">
        <v>8710</v>
      </c>
      <c r="P768" s="113" t="s">
        <v>3002</v>
      </c>
      <c r="Q768" s="113" t="s">
        <v>68</v>
      </c>
      <c r="R768" s="113"/>
      <c r="S768" s="113"/>
    </row>
    <row r="769" spans="1:19" x14ac:dyDescent="0.35">
      <c r="A769" s="113" t="s">
        <v>72</v>
      </c>
      <c r="B769" s="112">
        <v>54</v>
      </c>
      <c r="C769" s="113" t="s">
        <v>4023</v>
      </c>
      <c r="D769" s="50" t="s">
        <v>8081</v>
      </c>
      <c r="E769" s="113" t="s">
        <v>8555</v>
      </c>
      <c r="F769" s="111" t="s">
        <v>8131</v>
      </c>
      <c r="G769" s="50" t="s">
        <v>4883</v>
      </c>
      <c r="H769" s="50" t="s">
        <v>3682</v>
      </c>
      <c r="I769" s="113"/>
      <c r="J769" s="56" t="s">
        <v>7595</v>
      </c>
      <c r="K769" s="56"/>
      <c r="L769" s="50" t="s">
        <v>7574</v>
      </c>
      <c r="M769" s="160">
        <v>0</v>
      </c>
      <c r="N769" s="50" t="s">
        <v>8705</v>
      </c>
      <c r="O769" s="50" t="s">
        <v>8710</v>
      </c>
      <c r="P769" s="113" t="s">
        <v>2999</v>
      </c>
      <c r="Q769" s="113" t="s">
        <v>68</v>
      </c>
      <c r="R769" s="113"/>
      <c r="S769" s="113"/>
    </row>
    <row r="770" spans="1:19" x14ac:dyDescent="0.35">
      <c r="A770" s="113" t="s">
        <v>72</v>
      </c>
      <c r="B770" s="112">
        <v>55</v>
      </c>
      <c r="C770" s="113" t="s">
        <v>4024</v>
      </c>
      <c r="D770" s="50" t="s">
        <v>8082</v>
      </c>
      <c r="E770" s="113" t="s">
        <v>8556</v>
      </c>
      <c r="F770" s="111" t="s">
        <v>8132</v>
      </c>
      <c r="G770" s="50" t="s">
        <v>4884</v>
      </c>
      <c r="H770" s="50" t="s">
        <v>3683</v>
      </c>
      <c r="I770" s="113"/>
      <c r="J770" s="56" t="s">
        <v>7595</v>
      </c>
      <c r="K770" s="56"/>
      <c r="L770" s="50" t="s">
        <v>7574</v>
      </c>
      <c r="M770" s="160">
        <v>0</v>
      </c>
      <c r="N770" s="50" t="s">
        <v>8705</v>
      </c>
      <c r="O770" s="50" t="s">
        <v>8710</v>
      </c>
      <c r="P770" s="113" t="s">
        <v>6308</v>
      </c>
      <c r="Q770" s="113" t="s">
        <v>68</v>
      </c>
      <c r="R770" s="113"/>
      <c r="S770" s="113"/>
    </row>
    <row r="771" spans="1:19" x14ac:dyDescent="0.35">
      <c r="A771" s="113" t="s">
        <v>72</v>
      </c>
      <c r="B771" s="112">
        <v>56</v>
      </c>
      <c r="C771" s="113" t="s">
        <v>4025</v>
      </c>
      <c r="D771" s="50" t="s">
        <v>8083</v>
      </c>
      <c r="E771" s="113" t="s">
        <v>8557</v>
      </c>
      <c r="F771" s="111" t="s">
        <v>8133</v>
      </c>
      <c r="G771" s="50" t="s">
        <v>4885</v>
      </c>
      <c r="H771" s="50" t="s">
        <v>4886</v>
      </c>
      <c r="I771" s="113"/>
      <c r="J771" s="56" t="s">
        <v>7595</v>
      </c>
      <c r="K771" s="56"/>
      <c r="L771" s="50" t="s">
        <v>7574</v>
      </c>
      <c r="M771" s="160">
        <v>0</v>
      </c>
      <c r="N771" s="50" t="s">
        <v>8705</v>
      </c>
      <c r="O771" s="50" t="s">
        <v>8710</v>
      </c>
      <c r="P771" s="113" t="s">
        <v>2999</v>
      </c>
      <c r="Q771" s="113" t="s">
        <v>68</v>
      </c>
      <c r="R771" s="113"/>
      <c r="S771" s="113"/>
    </row>
    <row r="772" spans="1:19" x14ac:dyDescent="0.35">
      <c r="A772" s="113" t="s">
        <v>72</v>
      </c>
      <c r="B772" s="112">
        <v>57</v>
      </c>
      <c r="C772" s="113" t="s">
        <v>4026</v>
      </c>
      <c r="D772" s="50" t="s">
        <v>8084</v>
      </c>
      <c r="E772" s="113" t="s">
        <v>8558</v>
      </c>
      <c r="F772" s="111" t="s">
        <v>8134</v>
      </c>
      <c r="G772" s="50" t="s">
        <v>4887</v>
      </c>
      <c r="H772" s="50" t="s">
        <v>4888</v>
      </c>
      <c r="I772" s="113"/>
      <c r="J772" s="56" t="s">
        <v>7595</v>
      </c>
      <c r="K772" s="56"/>
      <c r="L772" s="50" t="s">
        <v>7574</v>
      </c>
      <c r="M772" s="160">
        <v>0</v>
      </c>
      <c r="N772" s="50" t="s">
        <v>8705</v>
      </c>
      <c r="O772" s="50" t="s">
        <v>8710</v>
      </c>
      <c r="P772" s="113" t="s">
        <v>3002</v>
      </c>
      <c r="Q772" s="113" t="s">
        <v>68</v>
      </c>
      <c r="R772" s="113"/>
      <c r="S772" s="113"/>
    </row>
    <row r="773" spans="1:19" x14ac:dyDescent="0.35">
      <c r="A773" s="113" t="s">
        <v>72</v>
      </c>
      <c r="B773" s="112">
        <v>62</v>
      </c>
      <c r="C773" s="113" t="s">
        <v>4027</v>
      </c>
      <c r="D773" s="50" t="s">
        <v>6490</v>
      </c>
      <c r="E773" s="113" t="s">
        <v>8560</v>
      </c>
      <c r="F773" s="111" t="s">
        <v>8135</v>
      </c>
      <c r="G773" s="50" t="s">
        <v>4889</v>
      </c>
      <c r="H773" s="50" t="s">
        <v>4890</v>
      </c>
      <c r="I773" s="113"/>
      <c r="J773" s="56" t="s">
        <v>7595</v>
      </c>
      <c r="K773" s="56"/>
      <c r="L773" s="50" t="s">
        <v>7574</v>
      </c>
      <c r="M773" s="160">
        <v>0</v>
      </c>
      <c r="N773" s="50" t="s">
        <v>8705</v>
      </c>
      <c r="O773" s="50" t="s">
        <v>8710</v>
      </c>
      <c r="P773" s="113" t="s">
        <v>2999</v>
      </c>
      <c r="Q773" s="113" t="s">
        <v>68</v>
      </c>
      <c r="R773" s="113"/>
      <c r="S773" s="113"/>
    </row>
    <row r="774" spans="1:19" x14ac:dyDescent="0.35">
      <c r="A774" s="113" t="s">
        <v>72</v>
      </c>
      <c r="B774" s="112">
        <v>63</v>
      </c>
      <c r="C774" s="113" t="s">
        <v>4028</v>
      </c>
      <c r="D774" s="62" t="s">
        <v>6491</v>
      </c>
      <c r="E774" s="113" t="s">
        <v>8559</v>
      </c>
      <c r="F774" s="111" t="s">
        <v>8136</v>
      </c>
      <c r="G774" s="50" t="s">
        <v>4891</v>
      </c>
      <c r="H774" s="50" t="s">
        <v>4892</v>
      </c>
      <c r="I774" s="113"/>
      <c r="J774" s="56" t="s">
        <v>7595</v>
      </c>
      <c r="K774" s="56"/>
      <c r="L774" s="50" t="s">
        <v>7574</v>
      </c>
      <c r="M774" s="160">
        <v>0</v>
      </c>
      <c r="N774" s="50" t="s">
        <v>8705</v>
      </c>
      <c r="O774" s="50" t="s">
        <v>8710</v>
      </c>
      <c r="P774" s="113" t="s">
        <v>6309</v>
      </c>
      <c r="Q774" s="113" t="s">
        <v>68</v>
      </c>
      <c r="R774" s="113"/>
      <c r="S774" s="113"/>
    </row>
    <row r="775" spans="1:19" x14ac:dyDescent="0.35">
      <c r="A775" s="113" t="s">
        <v>72</v>
      </c>
      <c r="B775" s="112">
        <v>64</v>
      </c>
      <c r="C775" s="113" t="s">
        <v>4029</v>
      </c>
      <c r="D775" s="62" t="s">
        <v>6492</v>
      </c>
      <c r="E775" s="113" t="s">
        <v>8561</v>
      </c>
      <c r="F775" s="111" t="s">
        <v>8137</v>
      </c>
      <c r="G775" s="50" t="s">
        <v>4893</v>
      </c>
      <c r="H775" s="50" t="s">
        <v>4894</v>
      </c>
      <c r="I775" s="113"/>
      <c r="J775" s="56" t="s">
        <v>7595</v>
      </c>
      <c r="K775" s="56"/>
      <c r="L775" s="50" t="s">
        <v>7574</v>
      </c>
      <c r="M775" s="160">
        <v>0</v>
      </c>
      <c r="N775" s="50" t="s">
        <v>8705</v>
      </c>
      <c r="O775" s="50" t="s">
        <v>8710</v>
      </c>
      <c r="P775" s="113" t="s">
        <v>100</v>
      </c>
      <c r="Q775" s="113" t="s">
        <v>68</v>
      </c>
      <c r="R775" s="113"/>
      <c r="S775" s="113"/>
    </row>
    <row r="776" spans="1:19" x14ac:dyDescent="0.35">
      <c r="A776" s="113" t="s">
        <v>72</v>
      </c>
      <c r="B776" s="112">
        <v>65</v>
      </c>
      <c r="C776" s="121" t="s">
        <v>4007</v>
      </c>
      <c r="D776" s="50" t="s">
        <v>8085</v>
      </c>
      <c r="E776" s="113" t="s">
        <v>8562</v>
      </c>
      <c r="F776" s="111" t="s">
        <v>8138</v>
      </c>
      <c r="G776" s="50" t="s">
        <v>4849</v>
      </c>
      <c r="H776" s="50"/>
      <c r="I776" s="113"/>
      <c r="J776" s="56" t="s">
        <v>7595</v>
      </c>
      <c r="K776" s="56"/>
      <c r="L776" s="113" t="s">
        <v>7574</v>
      </c>
      <c r="M776" s="114">
        <v>0</v>
      </c>
      <c r="N776" s="113" t="s">
        <v>8705</v>
      </c>
      <c r="O776" s="113" t="s">
        <v>8710</v>
      </c>
      <c r="P776" s="113"/>
      <c r="Q776" s="113" t="s">
        <v>68</v>
      </c>
      <c r="R776" s="113"/>
      <c r="S776" s="113"/>
    </row>
    <row r="777" spans="1:19" x14ac:dyDescent="0.35">
      <c r="A777" s="113" t="s">
        <v>72</v>
      </c>
      <c r="B777" s="112">
        <v>66</v>
      </c>
      <c r="C777" s="113" t="s">
        <v>3995</v>
      </c>
      <c r="D777" s="50" t="s">
        <v>6493</v>
      </c>
      <c r="E777" s="113" t="s">
        <v>8563</v>
      </c>
      <c r="F777" s="111" t="s">
        <v>8564</v>
      </c>
      <c r="G777" s="50" t="s">
        <v>4825</v>
      </c>
      <c r="H777" s="50" t="s">
        <v>4826</v>
      </c>
      <c r="I777" s="113"/>
      <c r="J777" s="56" t="s">
        <v>7595</v>
      </c>
      <c r="K777" s="56"/>
      <c r="L777" s="50" t="s">
        <v>7574</v>
      </c>
      <c r="M777" s="160">
        <v>0</v>
      </c>
      <c r="N777" s="50" t="s">
        <v>8705</v>
      </c>
      <c r="O777" s="50" t="s">
        <v>8710</v>
      </c>
      <c r="P777" s="113" t="s">
        <v>6301</v>
      </c>
      <c r="Q777" s="113" t="s">
        <v>68</v>
      </c>
      <c r="R777" s="113"/>
      <c r="S777" s="113"/>
    </row>
    <row r="778" spans="1:19" x14ac:dyDescent="0.35">
      <c r="A778" s="113" t="s">
        <v>69</v>
      </c>
      <c r="B778" s="112">
        <v>1</v>
      </c>
      <c r="C778" s="113" t="s">
        <v>2607</v>
      </c>
      <c r="D778" s="50" t="s">
        <v>1922</v>
      </c>
      <c r="E778" s="113" t="s">
        <v>8499</v>
      </c>
      <c r="F778" s="113" t="s">
        <v>2146</v>
      </c>
      <c r="G778" s="50" t="s">
        <v>3030</v>
      </c>
      <c r="H778" s="50" t="s">
        <v>4766</v>
      </c>
      <c r="I778" s="113"/>
      <c r="J778" s="56" t="s">
        <v>7595</v>
      </c>
      <c r="K778" s="56"/>
      <c r="L778" s="99" t="s">
        <v>7575</v>
      </c>
      <c r="M778" s="167" t="s">
        <v>8704</v>
      </c>
      <c r="N778" s="99" t="s">
        <v>8706</v>
      </c>
      <c r="O778" s="99" t="s">
        <v>8709</v>
      </c>
      <c r="P778" s="113" t="s">
        <v>100</v>
      </c>
      <c r="Q778" s="113" t="s">
        <v>68</v>
      </c>
      <c r="R778" s="113"/>
      <c r="S778" s="113"/>
    </row>
    <row r="779" spans="1:19" x14ac:dyDescent="0.35">
      <c r="A779" s="113" t="s">
        <v>69</v>
      </c>
      <c r="B779" s="93">
        <v>2</v>
      </c>
      <c r="C779" s="54" t="s">
        <v>202</v>
      </c>
      <c r="D779" s="54" t="s">
        <v>1948</v>
      </c>
      <c r="E779" s="113" t="s">
        <v>8497</v>
      </c>
      <c r="F779" s="68" t="s">
        <v>7899</v>
      </c>
      <c r="G779" s="54" t="s">
        <v>492</v>
      </c>
      <c r="H779" s="54" t="s">
        <v>493</v>
      </c>
      <c r="I779" s="68" t="s">
        <v>2398</v>
      </c>
      <c r="J779" s="56" t="s">
        <v>7595</v>
      </c>
      <c r="K779" s="56"/>
      <c r="L779" s="54" t="s">
        <v>91</v>
      </c>
      <c r="M779" s="162" t="s">
        <v>8704</v>
      </c>
      <c r="N779" s="56" t="s">
        <v>8706</v>
      </c>
      <c r="O779" s="56" t="s">
        <v>8709</v>
      </c>
      <c r="P779" s="113" t="s">
        <v>91</v>
      </c>
      <c r="Q779" s="113" t="s">
        <v>68</v>
      </c>
      <c r="R779" s="113"/>
      <c r="S779" s="113"/>
    </row>
    <row r="780" spans="1:19" x14ac:dyDescent="0.35">
      <c r="A780" s="113" t="s">
        <v>69</v>
      </c>
      <c r="B780" s="93">
        <v>3</v>
      </c>
      <c r="C780" s="54" t="s">
        <v>212</v>
      </c>
      <c r="D780" s="54" t="s">
        <v>1968</v>
      </c>
      <c r="E780" s="50" t="s">
        <v>8565</v>
      </c>
      <c r="F780" s="68" t="s">
        <v>8139</v>
      </c>
      <c r="G780" s="54" t="s">
        <v>510</v>
      </c>
      <c r="H780" s="54" t="s">
        <v>511</v>
      </c>
      <c r="I780" s="68" t="s">
        <v>2406</v>
      </c>
      <c r="J780" s="56" t="s">
        <v>7595</v>
      </c>
      <c r="K780" s="56"/>
      <c r="L780" s="54" t="s">
        <v>91</v>
      </c>
      <c r="M780" s="162">
        <v>1</v>
      </c>
      <c r="N780" s="56" t="s">
        <v>8705</v>
      </c>
      <c r="O780" s="56" t="s">
        <v>8710</v>
      </c>
      <c r="P780" s="113" t="s">
        <v>91</v>
      </c>
      <c r="Q780" s="113" t="s">
        <v>68</v>
      </c>
      <c r="R780" s="113"/>
      <c r="S780" s="113"/>
    </row>
    <row r="781" spans="1:19" x14ac:dyDescent="0.35">
      <c r="A781" s="113" t="s">
        <v>69</v>
      </c>
      <c r="B781" s="93">
        <v>4</v>
      </c>
      <c r="C781" s="54" t="s">
        <v>213</v>
      </c>
      <c r="D781" s="54" t="s">
        <v>513</v>
      </c>
      <c r="E781" s="50" t="s">
        <v>8566</v>
      </c>
      <c r="F781" s="68" t="s">
        <v>7804</v>
      </c>
      <c r="G781" s="54" t="s">
        <v>512</v>
      </c>
      <c r="H781" s="54" t="s">
        <v>513</v>
      </c>
      <c r="I781" s="68" t="s">
        <v>2407</v>
      </c>
      <c r="J781" s="56" t="s">
        <v>7595</v>
      </c>
      <c r="K781" s="56"/>
      <c r="L781" s="54" t="s">
        <v>91</v>
      </c>
      <c r="M781" s="162">
        <v>1</v>
      </c>
      <c r="N781" s="56" t="s">
        <v>8705</v>
      </c>
      <c r="O781" s="56" t="s">
        <v>8710</v>
      </c>
      <c r="P781" s="113" t="s">
        <v>91</v>
      </c>
      <c r="Q781" s="113" t="s">
        <v>68</v>
      </c>
      <c r="R781" s="113"/>
      <c r="S781" s="113"/>
    </row>
    <row r="782" spans="1:19" x14ac:dyDescent="0.35">
      <c r="A782" s="113" t="s">
        <v>69</v>
      </c>
      <c r="B782" s="93">
        <v>5</v>
      </c>
      <c r="C782" s="54" t="s">
        <v>214</v>
      </c>
      <c r="D782" s="54" t="s">
        <v>6516</v>
      </c>
      <c r="E782" s="50" t="s">
        <v>8570</v>
      </c>
      <c r="F782" s="68" t="s">
        <v>8140</v>
      </c>
      <c r="G782" s="54" t="s">
        <v>514</v>
      </c>
      <c r="H782" s="54" t="s">
        <v>515</v>
      </c>
      <c r="I782" s="68" t="s">
        <v>2408</v>
      </c>
      <c r="J782" s="56" t="s">
        <v>3567</v>
      </c>
      <c r="K782" s="56" t="s">
        <v>7594</v>
      </c>
      <c r="L782" s="54" t="s">
        <v>91</v>
      </c>
      <c r="M782" s="162">
        <v>0</v>
      </c>
      <c r="N782" s="56" t="s">
        <v>8705</v>
      </c>
      <c r="O782" s="56" t="s">
        <v>8710</v>
      </c>
      <c r="P782" s="113" t="s">
        <v>92</v>
      </c>
      <c r="Q782" s="113" t="s">
        <v>68</v>
      </c>
      <c r="R782" s="113"/>
      <c r="S782" s="113"/>
    </row>
    <row r="783" spans="1:19" x14ac:dyDescent="0.35">
      <c r="A783" s="113" t="s">
        <v>69</v>
      </c>
      <c r="B783" s="93">
        <v>12</v>
      </c>
      <c r="C783" s="54" t="s">
        <v>215</v>
      </c>
      <c r="D783" s="54" t="s">
        <v>6514</v>
      </c>
      <c r="E783" s="50" t="s">
        <v>8567</v>
      </c>
      <c r="F783" s="68" t="s">
        <v>6514</v>
      </c>
      <c r="G783" s="54" t="s">
        <v>516</v>
      </c>
      <c r="H783" s="54" t="s">
        <v>517</v>
      </c>
      <c r="I783" s="68" t="s">
        <v>2409</v>
      </c>
      <c r="J783" s="56" t="s">
        <v>7595</v>
      </c>
      <c r="K783" s="56"/>
      <c r="L783" s="50" t="s">
        <v>7574</v>
      </c>
      <c r="M783" s="160">
        <v>0</v>
      </c>
      <c r="N783" s="50" t="s">
        <v>8705</v>
      </c>
      <c r="O783" s="50" t="s">
        <v>8710</v>
      </c>
      <c r="P783" s="113" t="s">
        <v>157</v>
      </c>
      <c r="Q783" s="113" t="s">
        <v>68</v>
      </c>
      <c r="R783" s="113"/>
      <c r="S783" s="113"/>
    </row>
    <row r="784" spans="1:19" x14ac:dyDescent="0.35">
      <c r="A784" s="113" t="s">
        <v>69</v>
      </c>
      <c r="B784" s="112">
        <v>13</v>
      </c>
      <c r="C784" s="113" t="s">
        <v>3973</v>
      </c>
      <c r="D784" s="50" t="s">
        <v>6512</v>
      </c>
      <c r="E784" s="50" t="s">
        <v>8571</v>
      </c>
      <c r="F784" s="111" t="s">
        <v>8141</v>
      </c>
      <c r="G784" s="50" t="s">
        <v>4779</v>
      </c>
      <c r="H784" s="50" t="s">
        <v>4780</v>
      </c>
      <c r="I784" s="113"/>
      <c r="J784" s="56" t="s">
        <v>7595</v>
      </c>
      <c r="K784" s="56"/>
      <c r="L784" s="50" t="s">
        <v>7574</v>
      </c>
      <c r="M784" s="160">
        <v>2</v>
      </c>
      <c r="N784" s="50" t="s">
        <v>8705</v>
      </c>
      <c r="O784" s="50" t="s">
        <v>8710</v>
      </c>
      <c r="P784" s="113" t="s">
        <v>157</v>
      </c>
      <c r="Q784" s="113" t="s">
        <v>68</v>
      </c>
      <c r="R784" s="113"/>
      <c r="S784" s="113"/>
    </row>
    <row r="785" spans="1:19" x14ac:dyDescent="0.35">
      <c r="A785" s="113" t="s">
        <v>69</v>
      </c>
      <c r="B785" s="93">
        <v>14</v>
      </c>
      <c r="C785" s="54" t="s">
        <v>216</v>
      </c>
      <c r="D785" s="54" t="s">
        <v>6515</v>
      </c>
      <c r="E785" s="50" t="s">
        <v>8572</v>
      </c>
      <c r="F785" s="68" t="s">
        <v>8142</v>
      </c>
      <c r="G785" s="54" t="s">
        <v>518</v>
      </c>
      <c r="H785" s="54" t="s">
        <v>519</v>
      </c>
      <c r="I785" s="68" t="s">
        <v>2410</v>
      </c>
      <c r="J785" s="56" t="s">
        <v>7595</v>
      </c>
      <c r="K785" s="56"/>
      <c r="L785" s="50" t="s">
        <v>7574</v>
      </c>
      <c r="M785" s="160">
        <v>0</v>
      </c>
      <c r="N785" s="50" t="s">
        <v>8705</v>
      </c>
      <c r="O785" s="50" t="s">
        <v>8710</v>
      </c>
      <c r="P785" s="113" t="s">
        <v>165</v>
      </c>
      <c r="Q785" s="113" t="s">
        <v>68</v>
      </c>
      <c r="R785" s="113"/>
      <c r="S785" s="113"/>
    </row>
    <row r="786" spans="1:19" x14ac:dyDescent="0.35">
      <c r="A786" s="113" t="s">
        <v>69</v>
      </c>
      <c r="B786" s="93">
        <v>15</v>
      </c>
      <c r="C786" s="54" t="s">
        <v>217</v>
      </c>
      <c r="D786" s="54" t="s">
        <v>1900</v>
      </c>
      <c r="E786" s="50" t="s">
        <v>8573</v>
      </c>
      <c r="F786" s="68" t="s">
        <v>8044</v>
      </c>
      <c r="G786" s="54" t="s">
        <v>520</v>
      </c>
      <c r="H786" s="54" t="s">
        <v>521</v>
      </c>
      <c r="I786" s="68" t="s">
        <v>2411</v>
      </c>
      <c r="J786" s="56" t="s">
        <v>7595</v>
      </c>
      <c r="K786" s="56"/>
      <c r="L786" s="50" t="s">
        <v>7574</v>
      </c>
      <c r="M786" s="160">
        <v>0</v>
      </c>
      <c r="N786" s="50" t="s">
        <v>8705</v>
      </c>
      <c r="O786" s="50" t="s">
        <v>8710</v>
      </c>
      <c r="P786" s="113" t="s">
        <v>211</v>
      </c>
      <c r="Q786" s="113" t="s">
        <v>68</v>
      </c>
      <c r="R786" s="113"/>
      <c r="S786" s="113"/>
    </row>
    <row r="787" spans="1:19" x14ac:dyDescent="0.35">
      <c r="A787" s="113" t="s">
        <v>69</v>
      </c>
      <c r="B787" s="93">
        <v>16</v>
      </c>
      <c r="C787" s="54" t="s">
        <v>218</v>
      </c>
      <c r="D787" s="55" t="s">
        <v>1969</v>
      </c>
      <c r="E787" s="50" t="s">
        <v>8574</v>
      </c>
      <c r="F787" s="68" t="s">
        <v>8043</v>
      </c>
      <c r="G787" s="54" t="s">
        <v>522</v>
      </c>
      <c r="H787" s="54" t="s">
        <v>523</v>
      </c>
      <c r="I787" s="68" t="s">
        <v>2412</v>
      </c>
      <c r="J787" s="56" t="s">
        <v>7595</v>
      </c>
      <c r="K787" s="56"/>
      <c r="L787" s="54" t="s">
        <v>7575</v>
      </c>
      <c r="M787" s="162">
        <v>2</v>
      </c>
      <c r="N787" s="56" t="s">
        <v>8705</v>
      </c>
      <c r="O787" s="56" t="s">
        <v>8710</v>
      </c>
      <c r="P787" s="113" t="s">
        <v>100</v>
      </c>
      <c r="Q787" s="113" t="s">
        <v>68</v>
      </c>
      <c r="R787" s="113"/>
      <c r="S787" s="113"/>
    </row>
    <row r="788" spans="1:19" x14ac:dyDescent="0.35">
      <c r="A788" s="113" t="s">
        <v>69</v>
      </c>
      <c r="B788" s="112">
        <v>17</v>
      </c>
      <c r="C788" s="113" t="s">
        <v>3977</v>
      </c>
      <c r="D788" s="50" t="s">
        <v>6502</v>
      </c>
      <c r="E788" s="50" t="s">
        <v>8575</v>
      </c>
      <c r="F788" s="111" t="s">
        <v>8143</v>
      </c>
      <c r="G788" s="50" t="s">
        <v>4787</v>
      </c>
      <c r="H788" s="50" t="s">
        <v>4788</v>
      </c>
      <c r="I788" s="113"/>
      <c r="J788" s="56" t="s">
        <v>7595</v>
      </c>
      <c r="K788" s="56"/>
      <c r="L788" s="113" t="s">
        <v>91</v>
      </c>
      <c r="M788" s="114">
        <v>1</v>
      </c>
      <c r="N788" s="113" t="s">
        <v>8705</v>
      </c>
      <c r="O788" s="113" t="s">
        <v>8710</v>
      </c>
      <c r="P788" s="113" t="s">
        <v>92</v>
      </c>
      <c r="Q788" s="113" t="s">
        <v>68</v>
      </c>
      <c r="R788" s="113"/>
      <c r="S788" s="113"/>
    </row>
    <row r="789" spans="1:19" x14ac:dyDescent="0.35">
      <c r="A789" s="113" t="s">
        <v>69</v>
      </c>
      <c r="B789" s="112">
        <v>18</v>
      </c>
      <c r="C789" s="113" t="s">
        <v>3978</v>
      </c>
      <c r="D789" s="50" t="s">
        <v>6501</v>
      </c>
      <c r="E789" s="50" t="s">
        <v>8576</v>
      </c>
      <c r="F789" s="111" t="s">
        <v>8144</v>
      </c>
      <c r="G789" s="50" t="s">
        <v>4789</v>
      </c>
      <c r="H789" s="50" t="s">
        <v>4790</v>
      </c>
      <c r="I789" s="113"/>
      <c r="J789" s="56" t="s">
        <v>7595</v>
      </c>
      <c r="K789" s="56"/>
      <c r="L789" s="50" t="s">
        <v>7574</v>
      </c>
      <c r="M789" s="160">
        <v>0</v>
      </c>
      <c r="N789" s="50" t="s">
        <v>8705</v>
      </c>
      <c r="O789" s="50" t="s">
        <v>8710</v>
      </c>
      <c r="P789" s="113" t="s">
        <v>266</v>
      </c>
      <c r="Q789" s="113" t="s">
        <v>68</v>
      </c>
      <c r="R789" s="113"/>
      <c r="S789" s="113"/>
    </row>
    <row r="790" spans="1:19" x14ac:dyDescent="0.35">
      <c r="A790" s="113" t="s">
        <v>69</v>
      </c>
      <c r="B790" s="93">
        <v>19</v>
      </c>
      <c r="C790" s="54" t="s">
        <v>219</v>
      </c>
      <c r="D790" s="54" t="s">
        <v>1901</v>
      </c>
      <c r="E790" s="50" t="s">
        <v>8568</v>
      </c>
      <c r="F790" s="68" t="s">
        <v>2233</v>
      </c>
      <c r="G790" s="54" t="s">
        <v>524</v>
      </c>
      <c r="H790" s="54" t="s">
        <v>525</v>
      </c>
      <c r="I790" s="68" t="s">
        <v>2413</v>
      </c>
      <c r="J790" s="56" t="s">
        <v>7595</v>
      </c>
      <c r="K790" s="56"/>
      <c r="L790" s="50" t="s">
        <v>7574</v>
      </c>
      <c r="M790" s="160">
        <v>0</v>
      </c>
      <c r="N790" s="50" t="s">
        <v>8705</v>
      </c>
      <c r="O790" s="50" t="s">
        <v>8710</v>
      </c>
      <c r="P790" s="113" t="s">
        <v>100</v>
      </c>
      <c r="Q790" s="113" t="s">
        <v>68</v>
      </c>
      <c r="R790" s="113"/>
      <c r="S790" s="113"/>
    </row>
    <row r="791" spans="1:19" x14ac:dyDescent="0.35">
      <c r="A791" s="113" t="s">
        <v>69</v>
      </c>
      <c r="B791" s="112">
        <v>20</v>
      </c>
      <c r="C791" s="113" t="s">
        <v>3979</v>
      </c>
      <c r="D791" s="50" t="s">
        <v>6508</v>
      </c>
      <c r="E791" s="50" t="s">
        <v>8577</v>
      </c>
      <c r="F791" s="111" t="s">
        <v>8045</v>
      </c>
      <c r="G791" s="50" t="s">
        <v>4791</v>
      </c>
      <c r="H791" s="50" t="s">
        <v>4792</v>
      </c>
      <c r="I791" s="113"/>
      <c r="J791" s="56" t="s">
        <v>3426</v>
      </c>
      <c r="K791" s="56" t="s">
        <v>7594</v>
      </c>
      <c r="L791" s="113" t="s">
        <v>91</v>
      </c>
      <c r="M791" s="114">
        <v>0</v>
      </c>
      <c r="N791" s="113" t="s">
        <v>8705</v>
      </c>
      <c r="O791" s="113" t="s">
        <v>8710</v>
      </c>
      <c r="P791" s="113" t="s">
        <v>92</v>
      </c>
      <c r="Q791" s="113" t="s">
        <v>68</v>
      </c>
      <c r="R791" s="113"/>
      <c r="S791" s="113"/>
    </row>
    <row r="792" spans="1:19" x14ac:dyDescent="0.35">
      <c r="A792" s="113" t="s">
        <v>69</v>
      </c>
      <c r="B792" s="112">
        <v>21</v>
      </c>
      <c r="C792" s="113" t="s">
        <v>3980</v>
      </c>
      <c r="D792" s="50" t="s">
        <v>6505</v>
      </c>
      <c r="E792" s="50" t="s">
        <v>8578</v>
      </c>
      <c r="F792" s="111" t="s">
        <v>8145</v>
      </c>
      <c r="G792" s="50" t="s">
        <v>4793</v>
      </c>
      <c r="H792" s="50" t="s">
        <v>4794</v>
      </c>
      <c r="I792" s="113"/>
      <c r="J792" s="56" t="s">
        <v>3427</v>
      </c>
      <c r="K792" s="56" t="s">
        <v>7594</v>
      </c>
      <c r="L792" s="113" t="s">
        <v>91</v>
      </c>
      <c r="M792" s="114">
        <v>0</v>
      </c>
      <c r="N792" s="113" t="s">
        <v>8705</v>
      </c>
      <c r="O792" s="113" t="s">
        <v>8710</v>
      </c>
      <c r="P792" s="113" t="s">
        <v>92</v>
      </c>
      <c r="Q792" s="113" t="s">
        <v>68</v>
      </c>
      <c r="R792" s="113"/>
      <c r="S792" s="113"/>
    </row>
    <row r="793" spans="1:19" x14ac:dyDescent="0.35">
      <c r="A793" s="113" t="s">
        <v>69</v>
      </c>
      <c r="B793" s="112">
        <v>22</v>
      </c>
      <c r="C793" s="113" t="s">
        <v>3981</v>
      </c>
      <c r="D793" s="50" t="s">
        <v>6504</v>
      </c>
      <c r="E793" s="50" t="s">
        <v>8579</v>
      </c>
      <c r="F793" s="111" t="s">
        <v>8146</v>
      </c>
      <c r="G793" s="50" t="s">
        <v>4795</v>
      </c>
      <c r="H793" s="50" t="s">
        <v>4796</v>
      </c>
      <c r="I793" s="113"/>
      <c r="J793" s="56" t="s">
        <v>3428</v>
      </c>
      <c r="K793" s="56" t="s">
        <v>7594</v>
      </c>
      <c r="L793" s="113" t="s">
        <v>91</v>
      </c>
      <c r="M793" s="114">
        <v>0</v>
      </c>
      <c r="N793" s="113" t="s">
        <v>8705</v>
      </c>
      <c r="O793" s="113" t="s">
        <v>8710</v>
      </c>
      <c r="P793" s="113" t="s">
        <v>92</v>
      </c>
      <c r="Q793" s="113" t="s">
        <v>68</v>
      </c>
      <c r="R793" s="113"/>
      <c r="S793" s="113"/>
    </row>
    <row r="794" spans="1:19" x14ac:dyDescent="0.35">
      <c r="A794" s="113" t="s">
        <v>69</v>
      </c>
      <c r="B794" s="112">
        <v>44</v>
      </c>
      <c r="C794" s="113" t="s">
        <v>3974</v>
      </c>
      <c r="D794" s="50" t="s">
        <v>6511</v>
      </c>
      <c r="E794" s="50" t="s">
        <v>8580</v>
      </c>
      <c r="F794" s="111" t="s">
        <v>8147</v>
      </c>
      <c r="G794" s="50" t="s">
        <v>4781</v>
      </c>
      <c r="H794" s="50" t="s">
        <v>4782</v>
      </c>
      <c r="I794" s="113"/>
      <c r="J794" s="56" t="s">
        <v>7595</v>
      </c>
      <c r="K794" s="56"/>
      <c r="L794" s="50" t="s">
        <v>7574</v>
      </c>
      <c r="M794" s="160">
        <v>0</v>
      </c>
      <c r="N794" s="50" t="s">
        <v>8705</v>
      </c>
      <c r="O794" s="50" t="s">
        <v>8710</v>
      </c>
      <c r="P794" s="113" t="s">
        <v>156</v>
      </c>
      <c r="Q794" s="113" t="s">
        <v>68</v>
      </c>
      <c r="R794" s="113"/>
      <c r="S794" s="113"/>
    </row>
    <row r="795" spans="1:19" x14ac:dyDescent="0.35">
      <c r="A795" s="113" t="s">
        <v>69</v>
      </c>
      <c r="B795" s="93">
        <v>44</v>
      </c>
      <c r="C795" s="54" t="s">
        <v>220</v>
      </c>
      <c r="D795" s="54" t="s">
        <v>6517</v>
      </c>
      <c r="E795" s="50" t="s">
        <v>8581</v>
      </c>
      <c r="F795" s="68" t="s">
        <v>8148</v>
      </c>
      <c r="G795" s="54" t="s">
        <v>526</v>
      </c>
      <c r="H795" s="54" t="s">
        <v>527</v>
      </c>
      <c r="I795" s="68" t="s">
        <v>2161</v>
      </c>
      <c r="J795" s="56" t="s">
        <v>3418</v>
      </c>
      <c r="K795" s="56" t="s">
        <v>7594</v>
      </c>
      <c r="L795" s="54" t="s">
        <v>91</v>
      </c>
      <c r="M795" s="162">
        <v>0</v>
      </c>
      <c r="N795" s="56" t="s">
        <v>8705</v>
      </c>
      <c r="O795" s="56" t="s">
        <v>8710</v>
      </c>
      <c r="P795" s="113" t="s">
        <v>92</v>
      </c>
      <c r="Q795" s="113" t="s">
        <v>68</v>
      </c>
      <c r="R795" s="113"/>
      <c r="S795" s="113"/>
    </row>
    <row r="796" spans="1:19" x14ac:dyDescent="0.35">
      <c r="A796" s="113" t="s">
        <v>69</v>
      </c>
      <c r="B796" s="112">
        <v>45</v>
      </c>
      <c r="C796" s="113" t="s">
        <v>3982</v>
      </c>
      <c r="D796" s="50" t="s">
        <v>6513</v>
      </c>
      <c r="E796" s="50" t="s">
        <v>8569</v>
      </c>
      <c r="F796" s="111" t="s">
        <v>8149</v>
      </c>
      <c r="G796" s="50" t="s">
        <v>4797</v>
      </c>
      <c r="H796" s="50" t="s">
        <v>4798</v>
      </c>
      <c r="I796" s="113"/>
      <c r="J796" s="56" t="s">
        <v>7595</v>
      </c>
      <c r="K796" s="56"/>
      <c r="L796" s="50" t="s">
        <v>7574</v>
      </c>
      <c r="M796" s="160">
        <v>0</v>
      </c>
      <c r="N796" s="50" t="s">
        <v>8705</v>
      </c>
      <c r="O796" s="50" t="s">
        <v>8710</v>
      </c>
      <c r="P796" s="113" t="s">
        <v>100</v>
      </c>
      <c r="Q796" s="113" t="s">
        <v>68</v>
      </c>
      <c r="R796" s="113"/>
      <c r="S796" s="113"/>
    </row>
    <row r="797" spans="1:19" x14ac:dyDescent="0.35">
      <c r="A797" s="113" t="s">
        <v>69</v>
      </c>
      <c r="B797" s="112">
        <v>46</v>
      </c>
      <c r="C797" s="113" t="s">
        <v>3984</v>
      </c>
      <c r="D797" s="50" t="s">
        <v>6519</v>
      </c>
      <c r="E797" s="50" t="s">
        <v>8582</v>
      </c>
      <c r="F797" s="111" t="s">
        <v>8150</v>
      </c>
      <c r="G797" s="50" t="s">
        <v>4801</v>
      </c>
      <c r="H797" s="50" t="s">
        <v>4802</v>
      </c>
      <c r="I797" s="113"/>
      <c r="J797" s="56" t="s">
        <v>7595</v>
      </c>
      <c r="K797" s="56"/>
      <c r="L797" s="50" t="s">
        <v>7574</v>
      </c>
      <c r="M797" s="160">
        <v>0</v>
      </c>
      <c r="N797" s="50" t="s">
        <v>8705</v>
      </c>
      <c r="O797" s="50" t="s">
        <v>8710</v>
      </c>
      <c r="P797" s="113" t="s">
        <v>100</v>
      </c>
      <c r="Q797" s="113" t="s">
        <v>68</v>
      </c>
      <c r="R797" s="113"/>
      <c r="S797" s="113"/>
    </row>
    <row r="798" spans="1:19" x14ac:dyDescent="0.35">
      <c r="A798" s="113" t="s">
        <v>69</v>
      </c>
      <c r="B798" s="112">
        <v>46</v>
      </c>
      <c r="C798" s="113" t="s">
        <v>3983</v>
      </c>
      <c r="D798" s="50" t="s">
        <v>6518</v>
      </c>
      <c r="E798" s="50" t="s">
        <v>8583</v>
      </c>
      <c r="F798" s="111" t="s">
        <v>8151</v>
      </c>
      <c r="G798" s="50" t="s">
        <v>4799</v>
      </c>
      <c r="H798" s="50" t="s">
        <v>4800</v>
      </c>
      <c r="I798" s="113"/>
      <c r="J798" s="56" t="s">
        <v>7595</v>
      </c>
      <c r="K798" s="56"/>
      <c r="L798" s="50" t="s">
        <v>7574</v>
      </c>
      <c r="M798" s="160">
        <v>0</v>
      </c>
      <c r="N798" s="50" t="s">
        <v>8705</v>
      </c>
      <c r="O798" s="50" t="s">
        <v>8710</v>
      </c>
      <c r="P798" s="113" t="s">
        <v>100</v>
      </c>
      <c r="Q798" s="113" t="s">
        <v>68</v>
      </c>
      <c r="R798" s="113"/>
      <c r="S798" s="113"/>
    </row>
    <row r="799" spans="1:19" x14ac:dyDescent="0.35">
      <c r="A799" s="113" t="s">
        <v>69</v>
      </c>
      <c r="B799" s="112">
        <v>47</v>
      </c>
      <c r="C799" s="113" t="s">
        <v>3985</v>
      </c>
      <c r="D799" s="50" t="s">
        <v>4804</v>
      </c>
      <c r="E799" s="50" t="s">
        <v>8584</v>
      </c>
      <c r="F799" s="111" t="s">
        <v>8152</v>
      </c>
      <c r="G799" s="50" t="s">
        <v>4803</v>
      </c>
      <c r="H799" s="50" t="s">
        <v>4804</v>
      </c>
      <c r="I799" s="113"/>
      <c r="J799" s="56" t="s">
        <v>7595</v>
      </c>
      <c r="K799" s="56"/>
      <c r="L799" s="50" t="s">
        <v>7574</v>
      </c>
      <c r="M799" s="160">
        <v>0</v>
      </c>
      <c r="N799" s="50" t="s">
        <v>8705</v>
      </c>
      <c r="O799" s="50" t="s">
        <v>8710</v>
      </c>
      <c r="P799" s="113" t="s">
        <v>100</v>
      </c>
      <c r="Q799" s="113" t="s">
        <v>68</v>
      </c>
      <c r="R799" s="113"/>
      <c r="S799" s="113"/>
    </row>
    <row r="800" spans="1:19" x14ac:dyDescent="0.35">
      <c r="A800" s="113" t="s">
        <v>69</v>
      </c>
      <c r="B800" s="112">
        <v>47</v>
      </c>
      <c r="C800" s="113" t="s">
        <v>3975</v>
      </c>
      <c r="D800" s="50" t="s">
        <v>6520</v>
      </c>
      <c r="E800" s="50" t="s">
        <v>8585</v>
      </c>
      <c r="F800" s="111" t="s">
        <v>8153</v>
      </c>
      <c r="G800" s="50" t="s">
        <v>4783</v>
      </c>
      <c r="H800" s="50" t="s">
        <v>4784</v>
      </c>
      <c r="I800" s="113"/>
      <c r="J800" s="56" t="s">
        <v>7595</v>
      </c>
      <c r="K800" s="56"/>
      <c r="L800" s="50" t="s">
        <v>7574</v>
      </c>
      <c r="M800" s="160">
        <v>0</v>
      </c>
      <c r="N800" s="50" t="s">
        <v>8705</v>
      </c>
      <c r="O800" s="50" t="s">
        <v>8710</v>
      </c>
      <c r="P800" s="113" t="s">
        <v>165</v>
      </c>
      <c r="Q800" s="113" t="s">
        <v>68</v>
      </c>
      <c r="R800" s="113"/>
      <c r="S800" s="113"/>
    </row>
    <row r="801" spans="1:19" x14ac:dyDescent="0.35">
      <c r="A801" s="113" t="s">
        <v>69</v>
      </c>
      <c r="B801" s="112">
        <v>47</v>
      </c>
      <c r="C801" s="113" t="s">
        <v>3976</v>
      </c>
      <c r="D801" s="50" t="s">
        <v>6521</v>
      </c>
      <c r="E801" s="50" t="s">
        <v>8586</v>
      </c>
      <c r="F801" s="111" t="s">
        <v>8154</v>
      </c>
      <c r="G801" s="50" t="s">
        <v>4785</v>
      </c>
      <c r="H801" s="50" t="s">
        <v>4786</v>
      </c>
      <c r="I801" s="113"/>
      <c r="J801" s="56" t="s">
        <v>7595</v>
      </c>
      <c r="K801" s="56"/>
      <c r="L801" s="50" t="s">
        <v>7574</v>
      </c>
      <c r="M801" s="160">
        <v>0</v>
      </c>
      <c r="N801" s="50" t="s">
        <v>8705</v>
      </c>
      <c r="O801" s="50" t="s">
        <v>8710</v>
      </c>
      <c r="P801" s="113" t="s">
        <v>165</v>
      </c>
      <c r="Q801" s="113" t="s">
        <v>68</v>
      </c>
      <c r="R801" s="113"/>
      <c r="S801" s="113"/>
    </row>
    <row r="802" spans="1:19" x14ac:dyDescent="0.35">
      <c r="A802" s="113" t="s">
        <v>69</v>
      </c>
      <c r="B802" s="112">
        <v>48</v>
      </c>
      <c r="C802" s="113" t="s">
        <v>3986</v>
      </c>
      <c r="D802" s="50" t="s">
        <v>4806</v>
      </c>
      <c r="E802" s="50" t="s">
        <v>8587</v>
      </c>
      <c r="F802" s="111" t="s">
        <v>8155</v>
      </c>
      <c r="G802" s="50" t="s">
        <v>4805</v>
      </c>
      <c r="H802" s="50" t="s">
        <v>4806</v>
      </c>
      <c r="I802" s="113"/>
      <c r="J802" s="56" t="s">
        <v>7595</v>
      </c>
      <c r="K802" s="56"/>
      <c r="L802" s="50" t="s">
        <v>7574</v>
      </c>
      <c r="M802" s="160">
        <v>0</v>
      </c>
      <c r="N802" s="50" t="s">
        <v>8705</v>
      </c>
      <c r="O802" s="50" t="s">
        <v>8710</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7595</v>
      </c>
      <c r="K803" s="56"/>
      <c r="L803" s="113" t="s">
        <v>91</v>
      </c>
      <c r="M803" s="114">
        <v>0</v>
      </c>
      <c r="N803" s="113" t="s">
        <v>8705</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7595</v>
      </c>
      <c r="K804" s="56"/>
      <c r="L804" s="113" t="s">
        <v>91</v>
      </c>
      <c r="M804" s="114">
        <v>0</v>
      </c>
      <c r="N804" s="113" t="s">
        <v>8705</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7595</v>
      </c>
      <c r="K805" s="56"/>
      <c r="L805" s="54" t="s">
        <v>7575</v>
      </c>
      <c r="M805" s="162" t="s">
        <v>8704</v>
      </c>
      <c r="N805" s="56" t="s">
        <v>8705</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7595</v>
      </c>
      <c r="K806" s="56"/>
      <c r="L806" s="113" t="s">
        <v>91</v>
      </c>
      <c r="M806" s="114">
        <v>0</v>
      </c>
      <c r="N806" s="113" t="s">
        <v>8705</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7595</v>
      </c>
      <c r="K807" s="56"/>
      <c r="L807" s="113" t="s">
        <v>91</v>
      </c>
      <c r="M807" s="114">
        <v>0</v>
      </c>
      <c r="N807" s="113" t="s">
        <v>8705</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7595</v>
      </c>
      <c r="K808" s="56"/>
      <c r="L808" s="113" t="s">
        <v>91</v>
      </c>
      <c r="M808" s="114">
        <v>0</v>
      </c>
      <c r="N808" s="113" t="s">
        <v>8705</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7595</v>
      </c>
      <c r="K809" s="56"/>
      <c r="L809" s="54" t="s">
        <v>7575</v>
      </c>
      <c r="M809" s="162" t="s">
        <v>8704</v>
      </c>
      <c r="N809" s="56" t="s">
        <v>8706</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7595</v>
      </c>
      <c r="K810" s="56"/>
      <c r="L810" s="54" t="s">
        <v>7575</v>
      </c>
      <c r="M810" s="162">
        <v>0</v>
      </c>
      <c r="N810" s="56" t="s">
        <v>8705</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7595</v>
      </c>
      <c r="K811" s="56"/>
      <c r="L811" s="113" t="s">
        <v>91</v>
      </c>
      <c r="M811" s="114">
        <v>0</v>
      </c>
      <c r="N811" s="113" t="s">
        <v>8705</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7595</v>
      </c>
      <c r="K812" s="56"/>
      <c r="L812" s="113" t="s">
        <v>91</v>
      </c>
      <c r="M812" s="114">
        <v>0</v>
      </c>
      <c r="N812" s="113" t="s">
        <v>8705</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7595</v>
      </c>
      <c r="K813" s="56"/>
      <c r="L813" s="113" t="s">
        <v>91</v>
      </c>
      <c r="M813" s="114">
        <v>0</v>
      </c>
      <c r="N813" s="113" t="s">
        <v>8705</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7595</v>
      </c>
      <c r="K814" s="56"/>
      <c r="L814" s="54" t="s">
        <v>7575</v>
      </c>
      <c r="M814" s="162" t="s">
        <v>8704</v>
      </c>
      <c r="N814" s="56" t="s">
        <v>8706</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7595</v>
      </c>
      <c r="K815" s="56"/>
      <c r="L815" s="113" t="s">
        <v>91</v>
      </c>
      <c r="M815" s="114">
        <v>0</v>
      </c>
      <c r="N815" s="113" t="s">
        <v>8705</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7595</v>
      </c>
      <c r="K816" s="56"/>
      <c r="L816" s="113" t="s">
        <v>91</v>
      </c>
      <c r="M816" s="114">
        <v>0</v>
      </c>
      <c r="N816" s="113" t="s">
        <v>8705</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7595</v>
      </c>
      <c r="K817" s="56"/>
      <c r="L817" s="113" t="s">
        <v>91</v>
      </c>
      <c r="M817" s="114">
        <v>0</v>
      </c>
      <c r="N817" s="113" t="s">
        <v>8705</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7595</v>
      </c>
      <c r="K818" s="56"/>
      <c r="L818" s="113" t="s">
        <v>91</v>
      </c>
      <c r="M818" s="114">
        <v>0</v>
      </c>
      <c r="N818" s="113" t="s">
        <v>8705</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7595</v>
      </c>
      <c r="K819" s="56"/>
      <c r="L819" s="113" t="s">
        <v>91</v>
      </c>
      <c r="M819" s="114">
        <v>0</v>
      </c>
      <c r="N819" s="113" t="s">
        <v>8705</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7595</v>
      </c>
      <c r="K820" s="56"/>
      <c r="L820" s="113" t="s">
        <v>153</v>
      </c>
      <c r="M820" s="114">
        <v>0</v>
      </c>
      <c r="N820" s="113" t="s">
        <v>8705</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7595</v>
      </c>
      <c r="K821" s="56"/>
      <c r="L821" s="113" t="s">
        <v>153</v>
      </c>
      <c r="M821" s="114">
        <v>0</v>
      </c>
      <c r="N821" s="113" t="s">
        <v>8705</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7595</v>
      </c>
      <c r="K822" s="56"/>
      <c r="L822" s="113" t="s">
        <v>91</v>
      </c>
      <c r="M822" s="114">
        <v>0</v>
      </c>
      <c r="N822" s="113" t="s">
        <v>8705</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7595</v>
      </c>
      <c r="K823" s="56"/>
      <c r="L823" s="113" t="s">
        <v>91</v>
      </c>
      <c r="M823" s="114">
        <v>0</v>
      </c>
      <c r="N823" s="113" t="s">
        <v>8705</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7595</v>
      </c>
      <c r="K824" s="56"/>
      <c r="L824" s="113" t="s">
        <v>91</v>
      </c>
      <c r="M824" s="114">
        <v>0</v>
      </c>
      <c r="N824" s="113" t="s">
        <v>8705</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7595</v>
      </c>
      <c r="K825" s="56"/>
      <c r="L825" s="113" t="s">
        <v>91</v>
      </c>
      <c r="M825" s="114">
        <v>0</v>
      </c>
      <c r="N825" s="113" t="s">
        <v>8705</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7595</v>
      </c>
      <c r="K826" s="56"/>
      <c r="L826" s="113" t="s">
        <v>91</v>
      </c>
      <c r="M826" s="114">
        <v>0</v>
      </c>
      <c r="N826" s="113" t="s">
        <v>8705</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3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53"/>
    </row>
    <row r="847" spans="1:19" x14ac:dyDescent="0.3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1" t="s">
        <v>8704</v>
      </c>
      <c r="N847" s="103" t="s">
        <v>8706</v>
      </c>
      <c r="O847" s="103" t="s">
        <v>8709</v>
      </c>
      <c r="P847" s="115" t="s">
        <v>91</v>
      </c>
      <c r="Q847" s="115" t="s">
        <v>54</v>
      </c>
      <c r="R847" s="115"/>
      <c r="S847" s="115"/>
    </row>
    <row r="848" spans="1:19" x14ac:dyDescent="0.3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7" t="s">
        <v>8704</v>
      </c>
      <c r="N848" s="99" t="s">
        <v>8706</v>
      </c>
      <c r="O848" s="99" t="s">
        <v>8709</v>
      </c>
      <c r="P848" s="113" t="s">
        <v>100</v>
      </c>
      <c r="Q848" s="113" t="s">
        <v>54</v>
      </c>
      <c r="R848" s="113"/>
      <c r="S848" s="113"/>
    </row>
    <row r="849" spans="1:19" x14ac:dyDescent="0.3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2" t="s">
        <v>8704</v>
      </c>
      <c r="N849" s="56" t="s">
        <v>8705</v>
      </c>
      <c r="O849" s="56" t="s">
        <v>8709</v>
      </c>
      <c r="P849" s="113" t="s">
        <v>91</v>
      </c>
      <c r="Q849" s="113" t="s">
        <v>54</v>
      </c>
      <c r="R849" s="113"/>
      <c r="S849" s="113"/>
    </row>
    <row r="850" spans="1:19" x14ac:dyDescent="0.35">
      <c r="A850" s="113" t="s">
        <v>448</v>
      </c>
      <c r="B850" s="94">
        <v>4</v>
      </c>
      <c r="C850" s="56" t="s">
        <v>2756</v>
      </c>
      <c r="D850" s="56" t="s">
        <v>3767</v>
      </c>
      <c r="E850" s="56" t="s">
        <v>8593</v>
      </c>
      <c r="F850" s="56" t="s">
        <v>8156</v>
      </c>
      <c r="G850" s="56" t="s">
        <v>3188</v>
      </c>
      <c r="H850" s="50" t="s">
        <v>2960</v>
      </c>
      <c r="I850" s="56"/>
      <c r="J850" s="56" t="s">
        <v>7595</v>
      </c>
      <c r="K850" s="56"/>
      <c r="L850" s="50" t="s">
        <v>7575</v>
      </c>
      <c r="M850" s="160">
        <v>0</v>
      </c>
      <c r="N850" s="50" t="s">
        <v>8705</v>
      </c>
      <c r="O850" s="50" t="s">
        <v>8710</v>
      </c>
      <c r="P850" s="113" t="s">
        <v>100</v>
      </c>
      <c r="Q850" s="113" t="s">
        <v>54</v>
      </c>
      <c r="R850" s="113"/>
      <c r="S850" s="113"/>
    </row>
    <row r="851" spans="1:19" x14ac:dyDescent="0.3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2">
        <v>0</v>
      </c>
      <c r="N851" s="56" t="s">
        <v>8705</v>
      </c>
      <c r="O851" s="56" t="s">
        <v>8710</v>
      </c>
      <c r="P851" s="113" t="s">
        <v>92</v>
      </c>
      <c r="Q851" s="113" t="s">
        <v>54</v>
      </c>
      <c r="R851" s="113"/>
      <c r="S851" s="113"/>
    </row>
    <row r="852" spans="1:19" x14ac:dyDescent="0.3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2">
        <v>0</v>
      </c>
      <c r="N852" s="56" t="s">
        <v>8705</v>
      </c>
      <c r="O852" s="56" t="s">
        <v>8710</v>
      </c>
      <c r="P852" s="113" t="s">
        <v>91</v>
      </c>
      <c r="Q852" s="113" t="s">
        <v>54</v>
      </c>
      <c r="R852" s="113"/>
      <c r="S852" s="113"/>
    </row>
    <row r="853" spans="1:19" x14ac:dyDescent="0.3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53"/>
    </row>
    <row r="854" spans="1:19" x14ac:dyDescent="0.35">
      <c r="A854" s="113" t="s">
        <v>449</v>
      </c>
      <c r="B854" s="94">
        <v>-99</v>
      </c>
      <c r="C854" s="56" t="s">
        <v>2758</v>
      </c>
      <c r="D854" s="56" t="s">
        <v>3346</v>
      </c>
      <c r="E854" s="56"/>
      <c r="F854" s="56"/>
      <c r="G854" s="56" t="s">
        <v>3190</v>
      </c>
      <c r="H854" s="50" t="s">
        <v>2962</v>
      </c>
      <c r="I854" s="56"/>
      <c r="J854" s="56" t="s">
        <v>7595</v>
      </c>
      <c r="K854" s="56"/>
      <c r="L854" s="50" t="s">
        <v>7575</v>
      </c>
      <c r="M854" s="160">
        <v>0</v>
      </c>
      <c r="N854" s="50" t="s">
        <v>8705</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7595</v>
      </c>
      <c r="K855" s="56"/>
      <c r="L855" s="50" t="s">
        <v>7576</v>
      </c>
      <c r="M855" s="160">
        <v>0</v>
      </c>
      <c r="N855" s="50" t="s">
        <v>8705</v>
      </c>
      <c r="O855" s="50"/>
      <c r="P855" s="113" t="s">
        <v>3952</v>
      </c>
      <c r="Q855" s="113" t="s">
        <v>54</v>
      </c>
      <c r="R855" s="113"/>
      <c r="S855" s="113"/>
    </row>
    <row r="856" spans="1:19" x14ac:dyDescent="0.3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1" t="s">
        <v>8704</v>
      </c>
      <c r="N856" s="103" t="s">
        <v>8706</v>
      </c>
      <c r="O856" s="103" t="s">
        <v>8709</v>
      </c>
      <c r="P856" s="115" t="s">
        <v>91</v>
      </c>
      <c r="Q856" s="115" t="s">
        <v>54</v>
      </c>
      <c r="R856" s="115"/>
      <c r="S856" s="115"/>
    </row>
    <row r="857" spans="1:19" x14ac:dyDescent="0.3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7" t="s">
        <v>8704</v>
      </c>
      <c r="N857" s="99" t="s">
        <v>8706</v>
      </c>
      <c r="O857" s="99" t="s">
        <v>8709</v>
      </c>
      <c r="P857" s="113" t="s">
        <v>100</v>
      </c>
      <c r="Q857" s="113" t="s">
        <v>54</v>
      </c>
      <c r="R857" s="113"/>
      <c r="S857" s="113"/>
    </row>
    <row r="858" spans="1:19" x14ac:dyDescent="0.3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2" t="s">
        <v>8704</v>
      </c>
      <c r="N858" s="56" t="s">
        <v>8705</v>
      </c>
      <c r="O858" s="56" t="s">
        <v>8709</v>
      </c>
      <c r="P858" s="113" t="s">
        <v>153</v>
      </c>
      <c r="Q858" s="113" t="s">
        <v>54</v>
      </c>
      <c r="R858" s="113"/>
      <c r="S858" s="113"/>
    </row>
    <row r="859" spans="1:19" x14ac:dyDescent="0.3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2" t="s">
        <v>8704</v>
      </c>
      <c r="N859" s="56" t="s">
        <v>8705</v>
      </c>
      <c r="O859" s="56" t="s">
        <v>8709</v>
      </c>
      <c r="P859" s="113" t="s">
        <v>91</v>
      </c>
      <c r="Q859" s="113" t="s">
        <v>54</v>
      </c>
      <c r="R859" s="113"/>
      <c r="S859" s="113"/>
    </row>
    <row r="860" spans="1:19" x14ac:dyDescent="0.35">
      <c r="A860" s="113" t="s">
        <v>449</v>
      </c>
      <c r="B860" s="94">
        <v>6</v>
      </c>
      <c r="C860" s="56" t="s">
        <v>2759</v>
      </c>
      <c r="D860" s="50" t="s">
        <v>3373</v>
      </c>
      <c r="E860" s="56" t="s">
        <v>8601</v>
      </c>
      <c r="F860" s="69" t="s">
        <v>8160</v>
      </c>
      <c r="G860" s="56" t="s">
        <v>3191</v>
      </c>
      <c r="H860" s="50" t="s">
        <v>2963</v>
      </c>
      <c r="I860" s="56"/>
      <c r="J860" s="56" t="s">
        <v>7595</v>
      </c>
      <c r="K860" s="56"/>
      <c r="L860" s="50" t="s">
        <v>7575</v>
      </c>
      <c r="M860" s="160">
        <v>0</v>
      </c>
      <c r="N860" s="50" t="s">
        <v>8705</v>
      </c>
      <c r="O860" s="50" t="s">
        <v>8710</v>
      </c>
      <c r="P860" s="113" t="s">
        <v>100</v>
      </c>
      <c r="Q860" s="113" t="s">
        <v>54</v>
      </c>
      <c r="R860" s="113"/>
      <c r="S860" s="113"/>
    </row>
    <row r="861" spans="1:19" x14ac:dyDescent="0.3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2">
        <v>0</v>
      </c>
      <c r="N861" s="56" t="s">
        <v>8705</v>
      </c>
      <c r="O861" s="56" t="s">
        <v>8710</v>
      </c>
      <c r="P861" s="113" t="s">
        <v>92</v>
      </c>
      <c r="Q861" s="113" t="s">
        <v>54</v>
      </c>
      <c r="R861" s="113"/>
      <c r="S861" s="113"/>
    </row>
    <row r="862" spans="1:19" x14ac:dyDescent="0.3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0">
        <v>0</v>
      </c>
      <c r="N862" s="50" t="s">
        <v>8705</v>
      </c>
      <c r="O862" s="50" t="s">
        <v>8710</v>
      </c>
      <c r="P862" s="113" t="s">
        <v>156</v>
      </c>
      <c r="Q862" s="113" t="s">
        <v>54</v>
      </c>
      <c r="R862" s="113"/>
      <c r="S862" s="113"/>
    </row>
    <row r="863" spans="1:19" x14ac:dyDescent="0.35">
      <c r="A863" s="113" t="s">
        <v>449</v>
      </c>
      <c r="B863" s="94">
        <v>9</v>
      </c>
      <c r="C863" s="56" t="s">
        <v>2761</v>
      </c>
      <c r="D863" s="56" t="s">
        <v>3347</v>
      </c>
      <c r="E863" s="56" t="s">
        <v>8599</v>
      </c>
      <c r="F863" s="69" t="s">
        <v>8162</v>
      </c>
      <c r="G863" s="56" t="s">
        <v>3193</v>
      </c>
      <c r="H863" s="50" t="s">
        <v>2965</v>
      </c>
      <c r="I863" s="56"/>
      <c r="J863" s="56" t="s">
        <v>7595</v>
      </c>
      <c r="K863" s="56"/>
      <c r="L863" s="50" t="s">
        <v>7574</v>
      </c>
      <c r="M863" s="160">
        <v>0</v>
      </c>
      <c r="N863" s="50" t="s">
        <v>8705</v>
      </c>
      <c r="O863" s="50" t="s">
        <v>8710</v>
      </c>
      <c r="P863" s="113" t="s">
        <v>3012</v>
      </c>
      <c r="Q863" s="113" t="s">
        <v>54</v>
      </c>
      <c r="R863" s="113"/>
      <c r="S863" s="113"/>
    </row>
    <row r="864" spans="1:19" x14ac:dyDescent="0.35">
      <c r="A864" s="113" t="s">
        <v>449</v>
      </c>
      <c r="B864" s="94">
        <v>10</v>
      </c>
      <c r="C864" s="56" t="s">
        <v>2760</v>
      </c>
      <c r="D864" s="56" t="s">
        <v>3348</v>
      </c>
      <c r="E864" s="54" t="s">
        <v>8602</v>
      </c>
      <c r="F864" s="69" t="s">
        <v>8163</v>
      </c>
      <c r="G864" s="56" t="s">
        <v>3192</v>
      </c>
      <c r="H864" s="50" t="s">
        <v>2964</v>
      </c>
      <c r="I864" s="56"/>
      <c r="J864" s="56" t="s">
        <v>7595</v>
      </c>
      <c r="K864" s="56"/>
      <c r="L864" s="50" t="s">
        <v>7574</v>
      </c>
      <c r="M864" s="160">
        <v>0</v>
      </c>
      <c r="N864" s="50" t="s">
        <v>8705</v>
      </c>
      <c r="O864" s="50" t="s">
        <v>8710</v>
      </c>
      <c r="P864" s="113" t="s">
        <v>195</v>
      </c>
      <c r="Q864" s="113" t="s">
        <v>54</v>
      </c>
      <c r="R864" s="113"/>
      <c r="S864" s="113"/>
    </row>
    <row r="865" spans="1:19" x14ac:dyDescent="0.35">
      <c r="A865" s="115" t="s">
        <v>449</v>
      </c>
      <c r="B865" s="100">
        <v>11</v>
      </c>
      <c r="C865" s="101" t="s">
        <v>7675</v>
      </c>
      <c r="D865" s="101" t="s">
        <v>1895</v>
      </c>
      <c r="E865" s="54" t="s">
        <v>8594</v>
      </c>
      <c r="F865" s="101"/>
      <c r="G865" s="101"/>
      <c r="H865" s="101"/>
      <c r="I865" s="101"/>
      <c r="J865" s="103" t="s">
        <v>7595</v>
      </c>
      <c r="K865" s="103"/>
      <c r="L865" s="101" t="s">
        <v>91</v>
      </c>
      <c r="M865" s="161">
        <v>0</v>
      </c>
      <c r="N865" s="103" t="s">
        <v>8705</v>
      </c>
      <c r="O865" s="103" t="s">
        <v>8710</v>
      </c>
      <c r="P865" s="115" t="s">
        <v>91</v>
      </c>
      <c r="Q865" s="115" t="s">
        <v>54</v>
      </c>
      <c r="R865" s="115"/>
      <c r="S865" s="115"/>
    </row>
    <row r="866" spans="1:19" x14ac:dyDescent="0.35">
      <c r="A866" s="113" t="s">
        <v>479</v>
      </c>
      <c r="B866" s="93">
        <v>-99</v>
      </c>
      <c r="C866" s="54" t="s">
        <v>267</v>
      </c>
      <c r="D866" s="54" t="s">
        <v>1923</v>
      </c>
      <c r="E866" s="67"/>
      <c r="F866" s="66" t="s">
        <v>7853</v>
      </c>
      <c r="G866" s="54" t="s">
        <v>480</v>
      </c>
      <c r="H866" s="54" t="s">
        <v>481</v>
      </c>
      <c r="I866" s="68" t="s">
        <v>2223</v>
      </c>
      <c r="J866" s="56" t="s">
        <v>7595</v>
      </c>
      <c r="K866" s="56"/>
      <c r="L866" s="54" t="s">
        <v>153</v>
      </c>
      <c r="M866" s="162">
        <v>0</v>
      </c>
      <c r="N866" s="56" t="s">
        <v>8705</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7595</v>
      </c>
      <c r="K867" s="56"/>
      <c r="L867" s="55" t="s">
        <v>91</v>
      </c>
      <c r="M867" s="165">
        <v>0</v>
      </c>
      <c r="N867" s="57" t="s">
        <v>8705</v>
      </c>
      <c r="O867" s="57"/>
      <c r="P867" s="113" t="s">
        <v>100</v>
      </c>
      <c r="Q867" s="113" t="s">
        <v>80</v>
      </c>
      <c r="R867" s="113" t="s">
        <v>7579</v>
      </c>
      <c r="S867" s="113"/>
    </row>
    <row r="868" spans="1:19" x14ac:dyDescent="0.35">
      <c r="A868" s="141" t="s">
        <v>53</v>
      </c>
      <c r="B868" s="77">
        <v>-99</v>
      </c>
      <c r="C868" s="50" t="s">
        <v>126</v>
      </c>
      <c r="D868" s="113"/>
      <c r="E868" s="50"/>
      <c r="F868" s="113"/>
      <c r="G868" s="50" t="s">
        <v>6744</v>
      </c>
      <c r="H868" s="50" t="s">
        <v>6745</v>
      </c>
      <c r="I868" s="113"/>
      <c r="J868" s="50" t="s">
        <v>7595</v>
      </c>
      <c r="K868" s="50"/>
      <c r="L868" s="55" t="s">
        <v>91</v>
      </c>
      <c r="M868" s="165"/>
      <c r="N868" s="57"/>
      <c r="O868" s="57"/>
      <c r="P868" s="137" t="s">
        <v>100</v>
      </c>
      <c r="Q868" s="137" t="s">
        <v>54</v>
      </c>
      <c r="R868" s="113" t="s">
        <v>7579</v>
      </c>
      <c r="S868" s="113"/>
    </row>
    <row r="869" spans="1:19" x14ac:dyDescent="0.35">
      <c r="A869" s="141" t="s">
        <v>53</v>
      </c>
      <c r="B869" s="77">
        <v>-99</v>
      </c>
      <c r="C869" s="50" t="s">
        <v>128</v>
      </c>
      <c r="D869" s="113"/>
      <c r="E869" s="50"/>
      <c r="F869" s="113"/>
      <c r="G869" s="50" t="s">
        <v>6747</v>
      </c>
      <c r="H869" s="50" t="s">
        <v>6748</v>
      </c>
      <c r="I869" s="113"/>
      <c r="J869" s="50" t="s">
        <v>7595</v>
      </c>
      <c r="K869" s="50"/>
      <c r="L869" s="55" t="s">
        <v>91</v>
      </c>
      <c r="M869" s="165"/>
      <c r="N869" s="57"/>
      <c r="O869" s="57"/>
      <c r="P869" s="137" t="s">
        <v>100</v>
      </c>
      <c r="Q869" s="137" t="s">
        <v>54</v>
      </c>
      <c r="R869" s="113" t="s">
        <v>7579</v>
      </c>
      <c r="S869" s="113"/>
    </row>
    <row r="870" spans="1:19" x14ac:dyDescent="0.35">
      <c r="A870" s="113" t="s">
        <v>53</v>
      </c>
      <c r="B870" s="76">
        <v>-99</v>
      </c>
      <c r="C870" s="54" t="s">
        <v>6685</v>
      </c>
      <c r="D870" s="54" t="s">
        <v>1923</v>
      </c>
      <c r="E870" s="50"/>
      <c r="F870" s="54" t="s">
        <v>7853</v>
      </c>
      <c r="G870" s="54" t="s">
        <v>277</v>
      </c>
      <c r="H870" s="54" t="s">
        <v>292</v>
      </c>
      <c r="I870" s="54" t="s">
        <v>2311</v>
      </c>
      <c r="J870" s="56" t="s">
        <v>7595</v>
      </c>
      <c r="K870" s="56"/>
      <c r="L870" s="113" t="s">
        <v>7575</v>
      </c>
      <c r="M870" s="114" t="s">
        <v>8704</v>
      </c>
      <c r="N870" s="113" t="s">
        <v>8706</v>
      </c>
      <c r="O870" s="113"/>
      <c r="P870" s="113" t="s">
        <v>100</v>
      </c>
      <c r="Q870" s="113" t="s">
        <v>54</v>
      </c>
      <c r="R870" s="113" t="s">
        <v>8713</v>
      </c>
      <c r="S870" s="113"/>
    </row>
    <row r="871" spans="1:19" x14ac:dyDescent="0.35">
      <c r="A871" s="141" t="s">
        <v>53</v>
      </c>
      <c r="B871" s="77">
        <v>-99</v>
      </c>
      <c r="C871" s="50" t="s">
        <v>124</v>
      </c>
      <c r="D871" s="113"/>
      <c r="E871" s="50"/>
      <c r="F871" s="113"/>
      <c r="G871" s="50" t="s">
        <v>6740</v>
      </c>
      <c r="H871" s="50" t="s">
        <v>6741</v>
      </c>
      <c r="I871" s="113"/>
      <c r="J871" s="50" t="s">
        <v>7595</v>
      </c>
      <c r="K871" s="50"/>
      <c r="L871" s="55" t="s">
        <v>91</v>
      </c>
      <c r="M871" s="165"/>
      <c r="N871" s="57"/>
      <c r="O871" s="57"/>
      <c r="P871" s="137" t="s">
        <v>100</v>
      </c>
      <c r="Q871" s="137" t="s">
        <v>54</v>
      </c>
      <c r="R871" s="113" t="s">
        <v>7579</v>
      </c>
      <c r="S871" s="113"/>
    </row>
    <row r="872" spans="1:19" x14ac:dyDescent="0.35">
      <c r="A872" s="141" t="s">
        <v>53</v>
      </c>
      <c r="B872" s="77">
        <v>-99</v>
      </c>
      <c r="C872" s="50" t="s">
        <v>119</v>
      </c>
      <c r="D872" s="113"/>
      <c r="E872" s="50"/>
      <c r="F872" s="113"/>
      <c r="G872" s="50" t="s">
        <v>6730</v>
      </c>
      <c r="H872" s="50" t="s">
        <v>6731</v>
      </c>
      <c r="I872" s="113"/>
      <c r="J872" s="50" t="s">
        <v>7595</v>
      </c>
      <c r="K872" s="50"/>
      <c r="L872" s="55" t="s">
        <v>91</v>
      </c>
      <c r="M872" s="165"/>
      <c r="N872" s="57"/>
      <c r="O872" s="57"/>
      <c r="P872" s="137" t="s">
        <v>100</v>
      </c>
      <c r="Q872" s="137" t="s">
        <v>54</v>
      </c>
      <c r="R872" s="113" t="s">
        <v>7579</v>
      </c>
      <c r="S872" s="113"/>
    </row>
    <row r="873" spans="1:19" x14ac:dyDescent="0.35">
      <c r="A873" s="141" t="s">
        <v>53</v>
      </c>
      <c r="B873" s="77">
        <v>-99</v>
      </c>
      <c r="C873" s="50" t="s">
        <v>6686</v>
      </c>
      <c r="D873" s="113"/>
      <c r="E873" s="50"/>
      <c r="F873" s="113"/>
      <c r="G873" s="50" t="s">
        <v>6728</v>
      </c>
      <c r="H873" s="50" t="s">
        <v>6729</v>
      </c>
      <c r="I873" s="113"/>
      <c r="J873" s="50" t="s">
        <v>7595</v>
      </c>
      <c r="K873" s="50"/>
      <c r="L873" s="55" t="s">
        <v>91</v>
      </c>
      <c r="M873" s="165" t="s">
        <v>8704</v>
      </c>
      <c r="N873" s="57" t="s">
        <v>8706</v>
      </c>
      <c r="O873" s="57"/>
      <c r="P873" s="137" t="s">
        <v>100</v>
      </c>
      <c r="Q873" s="137" t="s">
        <v>54</v>
      </c>
      <c r="R873" s="113" t="s">
        <v>7579</v>
      </c>
      <c r="S873" s="113"/>
    </row>
    <row r="874" spans="1:19" x14ac:dyDescent="0.35">
      <c r="A874" s="141" t="s">
        <v>53</v>
      </c>
      <c r="B874" s="77">
        <v>-99</v>
      </c>
      <c r="C874" s="50" t="s">
        <v>129</v>
      </c>
      <c r="D874" s="113"/>
      <c r="E874" s="50"/>
      <c r="F874" s="113"/>
      <c r="G874" s="50" t="s">
        <v>6749</v>
      </c>
      <c r="H874" s="50" t="s">
        <v>6750</v>
      </c>
      <c r="I874" s="113"/>
      <c r="J874" s="50" t="s">
        <v>7595</v>
      </c>
      <c r="K874" s="50"/>
      <c r="L874" s="55" t="s">
        <v>91</v>
      </c>
      <c r="M874" s="165"/>
      <c r="N874" s="57"/>
      <c r="O874" s="57"/>
      <c r="P874" s="137" t="s">
        <v>100</v>
      </c>
      <c r="Q874" s="137" t="s">
        <v>54</v>
      </c>
      <c r="R874" s="113" t="s">
        <v>7579</v>
      </c>
      <c r="S874" s="113"/>
    </row>
    <row r="875" spans="1:19" x14ac:dyDescent="0.35">
      <c r="A875" s="141" t="s">
        <v>53</v>
      </c>
      <c r="B875" s="77">
        <v>-99</v>
      </c>
      <c r="C875" s="50" t="s">
        <v>121</v>
      </c>
      <c r="D875" s="113"/>
      <c r="E875" s="50"/>
      <c r="F875" s="113"/>
      <c r="G875" s="50" t="s">
        <v>6734</v>
      </c>
      <c r="H875" s="50" t="s">
        <v>6735</v>
      </c>
      <c r="I875" s="113"/>
      <c r="J875" s="50" t="s">
        <v>7595</v>
      </c>
      <c r="K875" s="50"/>
      <c r="L875" s="55" t="s">
        <v>91</v>
      </c>
      <c r="M875" s="165"/>
      <c r="N875" s="57"/>
      <c r="O875" s="57"/>
      <c r="P875" s="137" t="s">
        <v>100</v>
      </c>
      <c r="Q875" s="137" t="s">
        <v>54</v>
      </c>
      <c r="R875" s="113" t="s">
        <v>7579</v>
      </c>
      <c r="S875" s="113"/>
    </row>
    <row r="876" spans="1:19" x14ac:dyDescent="0.35">
      <c r="A876" s="141" t="s">
        <v>53</v>
      </c>
      <c r="B876" s="77">
        <v>-99</v>
      </c>
      <c r="C876" s="50" t="s">
        <v>123</v>
      </c>
      <c r="D876" s="113"/>
      <c r="E876" s="50"/>
      <c r="F876" s="113"/>
      <c r="G876" s="50" t="s">
        <v>6738</v>
      </c>
      <c r="H876" s="50" t="s">
        <v>6739</v>
      </c>
      <c r="I876" s="113"/>
      <c r="J876" s="50" t="s">
        <v>7595</v>
      </c>
      <c r="K876" s="50"/>
      <c r="L876" s="55" t="s">
        <v>91</v>
      </c>
      <c r="M876" s="165"/>
      <c r="N876" s="57"/>
      <c r="O876" s="57"/>
      <c r="P876" s="137" t="s">
        <v>100</v>
      </c>
      <c r="Q876" s="137" t="s">
        <v>54</v>
      </c>
      <c r="R876" s="113" t="s">
        <v>7579</v>
      </c>
      <c r="S876" s="113"/>
    </row>
    <row r="877" spans="1:19" x14ac:dyDescent="0.35">
      <c r="A877" s="141" t="s">
        <v>53</v>
      </c>
      <c r="B877" s="77">
        <v>-99</v>
      </c>
      <c r="C877" s="50" t="s">
        <v>130</v>
      </c>
      <c r="D877" s="113"/>
      <c r="E877" s="50"/>
      <c r="F877" s="113"/>
      <c r="G877" s="50" t="s">
        <v>6753</v>
      </c>
      <c r="H877" s="50" t="s">
        <v>6754</v>
      </c>
      <c r="I877" s="113"/>
      <c r="J877" s="50" t="s">
        <v>7595</v>
      </c>
      <c r="K877" s="50"/>
      <c r="L877" s="55" t="s">
        <v>91</v>
      </c>
      <c r="M877" s="165"/>
      <c r="N877" s="57"/>
      <c r="O877" s="57"/>
      <c r="P877" s="137" t="s">
        <v>100</v>
      </c>
      <c r="Q877" s="137" t="s">
        <v>54</v>
      </c>
      <c r="R877" s="113" t="s">
        <v>7579</v>
      </c>
      <c r="S877" s="113"/>
    </row>
    <row r="878" spans="1:19" x14ac:dyDescent="0.35">
      <c r="A878" s="141" t="s">
        <v>53</v>
      </c>
      <c r="B878" s="77">
        <v>-99</v>
      </c>
      <c r="C878" s="50" t="s">
        <v>125</v>
      </c>
      <c r="D878" s="113"/>
      <c r="E878" s="50"/>
      <c r="F878" s="113"/>
      <c r="G878" s="50" t="s">
        <v>6742</v>
      </c>
      <c r="H878" s="50" t="s">
        <v>6743</v>
      </c>
      <c r="I878" s="113"/>
      <c r="J878" s="50" t="s">
        <v>7595</v>
      </c>
      <c r="K878" s="50"/>
      <c r="L878" s="55" t="s">
        <v>91</v>
      </c>
      <c r="M878" s="165"/>
      <c r="N878" s="57"/>
      <c r="O878" s="57"/>
      <c r="P878" s="137" t="s">
        <v>100</v>
      </c>
      <c r="Q878" s="137" t="s">
        <v>54</v>
      </c>
      <c r="R878" s="113" t="s">
        <v>7579</v>
      </c>
      <c r="S878" s="113"/>
    </row>
    <row r="879" spans="1:19" x14ac:dyDescent="0.35">
      <c r="A879" s="141" t="s">
        <v>53</v>
      </c>
      <c r="B879" s="77">
        <v>-99</v>
      </c>
      <c r="C879" s="50" t="s">
        <v>122</v>
      </c>
      <c r="D879" s="113"/>
      <c r="E879" s="50"/>
      <c r="F879" s="113"/>
      <c r="G879" s="50" t="s">
        <v>6736</v>
      </c>
      <c r="H879" s="50" t="s">
        <v>6737</v>
      </c>
      <c r="I879" s="113"/>
      <c r="J879" s="50" t="s">
        <v>7595</v>
      </c>
      <c r="K879" s="50"/>
      <c r="L879" s="55" t="s">
        <v>91</v>
      </c>
      <c r="M879" s="165"/>
      <c r="N879" s="57"/>
      <c r="O879" s="57"/>
      <c r="P879" s="137" t="s">
        <v>100</v>
      </c>
      <c r="Q879" s="137" t="s">
        <v>54</v>
      </c>
      <c r="R879" s="113" t="s">
        <v>7579</v>
      </c>
      <c r="S879" s="113"/>
    </row>
    <row r="880" spans="1:19" x14ac:dyDescent="0.35">
      <c r="A880" s="141" t="s">
        <v>53</v>
      </c>
      <c r="B880" s="77">
        <v>-99</v>
      </c>
      <c r="C880" s="50" t="s">
        <v>131</v>
      </c>
      <c r="D880" s="113"/>
      <c r="E880" s="50"/>
      <c r="F880" s="113"/>
      <c r="G880" s="50" t="s">
        <v>6751</v>
      </c>
      <c r="H880" s="50" t="s">
        <v>6752</v>
      </c>
      <c r="I880" s="113"/>
      <c r="J880" s="50" t="s">
        <v>7595</v>
      </c>
      <c r="K880" s="50"/>
      <c r="L880" s="55" t="s">
        <v>91</v>
      </c>
      <c r="M880" s="165"/>
      <c r="N880" s="57"/>
      <c r="O880" s="57"/>
      <c r="P880" s="137" t="s">
        <v>100</v>
      </c>
      <c r="Q880" s="137" t="s">
        <v>54</v>
      </c>
      <c r="R880" s="113" t="s">
        <v>7579</v>
      </c>
      <c r="S880" s="113"/>
    </row>
    <row r="881" spans="1:19" x14ac:dyDescent="0.35">
      <c r="A881" s="141" t="s">
        <v>53</v>
      </c>
      <c r="B881" s="77">
        <v>-99</v>
      </c>
      <c r="C881" s="50" t="s">
        <v>120</v>
      </c>
      <c r="D881" s="113"/>
      <c r="E881" s="50"/>
      <c r="F881" s="113"/>
      <c r="G881" s="50" t="s">
        <v>6732</v>
      </c>
      <c r="H881" s="50" t="s">
        <v>6733</v>
      </c>
      <c r="I881" s="113"/>
      <c r="J881" s="50" t="s">
        <v>7595</v>
      </c>
      <c r="K881" s="50"/>
      <c r="L881" s="55" t="s">
        <v>91</v>
      </c>
      <c r="M881" s="165"/>
      <c r="N881" s="57"/>
      <c r="O881" s="57"/>
      <c r="P881" s="137" t="s">
        <v>100</v>
      </c>
      <c r="Q881" s="137" t="s">
        <v>54</v>
      </c>
      <c r="R881" s="113" t="s">
        <v>7579</v>
      </c>
      <c r="S881" s="113"/>
    </row>
    <row r="882" spans="1:19" x14ac:dyDescent="0.35">
      <c r="A882" s="141" t="s">
        <v>53</v>
      </c>
      <c r="B882" s="77">
        <v>-99</v>
      </c>
      <c r="C882" s="50" t="s">
        <v>127</v>
      </c>
      <c r="D882" s="113"/>
      <c r="E882" s="50"/>
      <c r="F882" s="113"/>
      <c r="G882" s="50" t="s">
        <v>6746</v>
      </c>
      <c r="H882" s="50" t="s">
        <v>341</v>
      </c>
      <c r="I882" s="113"/>
      <c r="J882" s="50" t="s">
        <v>7595</v>
      </c>
      <c r="K882" s="50"/>
      <c r="L882" s="55" t="s">
        <v>91</v>
      </c>
      <c r="M882" s="165"/>
      <c r="N882" s="57"/>
      <c r="O882" s="57"/>
      <c r="P882" s="137" t="s">
        <v>100</v>
      </c>
      <c r="Q882" s="137" t="s">
        <v>54</v>
      </c>
      <c r="R882" s="113" t="s">
        <v>7579</v>
      </c>
      <c r="S882" s="113"/>
    </row>
    <row r="883" spans="1:19" x14ac:dyDescent="0.35">
      <c r="A883" s="113" t="s">
        <v>53</v>
      </c>
      <c r="B883" s="95">
        <v>-99</v>
      </c>
      <c r="C883" s="56" t="s">
        <v>2590</v>
      </c>
      <c r="D883" s="56" t="s">
        <v>3354</v>
      </c>
      <c r="E883" s="56"/>
      <c r="F883" s="56"/>
      <c r="G883" s="56" t="s">
        <v>3014</v>
      </c>
      <c r="H883" s="50" t="s">
        <v>2795</v>
      </c>
      <c r="I883" s="56"/>
      <c r="J883" s="56" t="s">
        <v>7595</v>
      </c>
      <c r="K883" s="56"/>
      <c r="L883" s="55" t="s">
        <v>91</v>
      </c>
      <c r="M883" s="165">
        <v>0</v>
      </c>
      <c r="N883" s="57" t="s">
        <v>8705</v>
      </c>
      <c r="O883" s="57"/>
      <c r="P883" s="113" t="s">
        <v>100</v>
      </c>
      <c r="Q883" s="113" t="s">
        <v>54</v>
      </c>
      <c r="R883" s="113" t="s">
        <v>8164</v>
      </c>
      <c r="S883" s="113"/>
    </row>
    <row r="884" spans="1:19" x14ac:dyDescent="0.35">
      <c r="A884" s="121" t="s">
        <v>53</v>
      </c>
      <c r="B884" s="78">
        <v>1</v>
      </c>
      <c r="C884" s="110" t="s">
        <v>93</v>
      </c>
      <c r="D884" s="55" t="s">
        <v>1923</v>
      </c>
      <c r="E884" s="62" t="s">
        <v>2130</v>
      </c>
      <c r="F884" s="55" t="s">
        <v>7896</v>
      </c>
      <c r="G884" s="110" t="s">
        <v>6726</v>
      </c>
      <c r="H884" s="50" t="s">
        <v>6727</v>
      </c>
      <c r="I884" s="55" t="s">
        <v>2311</v>
      </c>
      <c r="J884" s="57" t="s">
        <v>7595</v>
      </c>
      <c r="K884" s="57"/>
      <c r="L884" s="55" t="s">
        <v>91</v>
      </c>
      <c r="M884" s="165" t="s">
        <v>8704</v>
      </c>
      <c r="N884" s="57" t="s">
        <v>8706</v>
      </c>
      <c r="O884" s="57" t="s">
        <v>8709</v>
      </c>
      <c r="P884" s="121" t="s">
        <v>91</v>
      </c>
      <c r="Q884" s="121" t="s">
        <v>54</v>
      </c>
      <c r="R884" s="121"/>
      <c r="S884" s="121"/>
    </row>
    <row r="885" spans="1:19" x14ac:dyDescent="0.35">
      <c r="A885" s="113" t="s">
        <v>53</v>
      </c>
      <c r="B885" s="94">
        <v>4</v>
      </c>
      <c r="C885" s="54" t="s">
        <v>116</v>
      </c>
      <c r="D885" s="54" t="s">
        <v>1922</v>
      </c>
      <c r="E885" s="54" t="s">
        <v>8605</v>
      </c>
      <c r="F885" s="54" t="s">
        <v>2146</v>
      </c>
      <c r="G885" s="54" t="s">
        <v>318</v>
      </c>
      <c r="H885" s="54" t="s">
        <v>319</v>
      </c>
      <c r="I885" s="54" t="s">
        <v>2214</v>
      </c>
      <c r="J885" s="56" t="s">
        <v>7595</v>
      </c>
      <c r="K885" s="56"/>
      <c r="L885" s="99" t="s">
        <v>7575</v>
      </c>
      <c r="M885" s="167">
        <v>0</v>
      </c>
      <c r="N885" s="99" t="s">
        <v>8705</v>
      </c>
      <c r="O885" s="99" t="s">
        <v>8710</v>
      </c>
      <c r="P885" s="113" t="s">
        <v>100</v>
      </c>
      <c r="Q885" s="113" t="s">
        <v>54</v>
      </c>
      <c r="R885" s="113"/>
      <c r="S885" s="113"/>
    </row>
    <row r="886" spans="1:19" x14ac:dyDescent="0.35">
      <c r="A886" s="113" t="s">
        <v>53</v>
      </c>
      <c r="B886" s="94">
        <v>5</v>
      </c>
      <c r="C886" s="56" t="s">
        <v>2591</v>
      </c>
      <c r="D886" s="56" t="s">
        <v>2796</v>
      </c>
      <c r="E886" s="54" t="s">
        <v>8605</v>
      </c>
      <c r="F886" s="56" t="s">
        <v>8165</v>
      </c>
      <c r="G886" s="56" t="s">
        <v>3015</v>
      </c>
      <c r="H886" s="50" t="s">
        <v>2796</v>
      </c>
      <c r="I886" s="56"/>
      <c r="J886" s="56" t="s">
        <v>7595</v>
      </c>
      <c r="K886" s="56"/>
      <c r="L886" s="50" t="s">
        <v>7575</v>
      </c>
      <c r="M886" s="160">
        <v>0</v>
      </c>
      <c r="N886" s="50" t="s">
        <v>8705</v>
      </c>
      <c r="O886" s="50" t="s">
        <v>8710</v>
      </c>
      <c r="P886" s="113" t="s">
        <v>100</v>
      </c>
      <c r="Q886" s="113" t="s">
        <v>54</v>
      </c>
      <c r="R886" s="113"/>
      <c r="S886" s="113"/>
    </row>
    <row r="887" spans="1:19" x14ac:dyDescent="0.35">
      <c r="A887" s="113" t="s">
        <v>53</v>
      </c>
      <c r="B887" s="94">
        <v>6</v>
      </c>
      <c r="C887" s="56" t="s">
        <v>2592</v>
      </c>
      <c r="D887" s="57" t="s">
        <v>2797</v>
      </c>
      <c r="E887" s="56" t="s">
        <v>8166</v>
      </c>
      <c r="F887" s="56" t="s">
        <v>8166</v>
      </c>
      <c r="G887" s="56" t="s">
        <v>3016</v>
      </c>
      <c r="H887" s="50" t="s">
        <v>2797</v>
      </c>
      <c r="I887" s="56"/>
      <c r="J887" s="56" t="s">
        <v>7595</v>
      </c>
      <c r="K887" s="56"/>
      <c r="L887" s="50" t="s">
        <v>7575</v>
      </c>
      <c r="M887" s="160">
        <v>0</v>
      </c>
      <c r="N887" s="50" t="s">
        <v>8705</v>
      </c>
      <c r="O887" s="50" t="s">
        <v>8710</v>
      </c>
      <c r="P887" s="113" t="s">
        <v>100</v>
      </c>
      <c r="Q887" s="113" t="s">
        <v>54</v>
      </c>
      <c r="R887" s="113"/>
      <c r="S887" s="113"/>
    </row>
    <row r="888" spans="1:19" x14ac:dyDescent="0.35">
      <c r="A888" s="113" t="s">
        <v>53</v>
      </c>
      <c r="B888" s="94">
        <v>7</v>
      </c>
      <c r="C888" s="56" t="s">
        <v>2593</v>
      </c>
      <c r="D888" s="57" t="s">
        <v>5054</v>
      </c>
      <c r="E888" s="56" t="s">
        <v>8603</v>
      </c>
      <c r="F888" s="56" t="s">
        <v>8167</v>
      </c>
      <c r="G888" s="56" t="s">
        <v>3017</v>
      </c>
      <c r="H888" s="50" t="s">
        <v>2798</v>
      </c>
      <c r="I888" s="56"/>
      <c r="J888" s="56" t="s">
        <v>7595</v>
      </c>
      <c r="K888" s="56"/>
      <c r="L888" s="50" t="s">
        <v>7575</v>
      </c>
      <c r="M888" s="160">
        <v>0</v>
      </c>
      <c r="N888" s="50" t="s">
        <v>8705</v>
      </c>
      <c r="O888" s="50" t="s">
        <v>8710</v>
      </c>
      <c r="P888" s="113" t="s">
        <v>100</v>
      </c>
      <c r="Q888" s="113" t="s">
        <v>54</v>
      </c>
      <c r="R888" s="113"/>
      <c r="S888" s="113"/>
    </row>
    <row r="889" spans="1:19" x14ac:dyDescent="0.35">
      <c r="A889" s="113" t="s">
        <v>53</v>
      </c>
      <c r="B889" s="94">
        <v>8</v>
      </c>
      <c r="C889" s="56" t="s">
        <v>2594</v>
      </c>
      <c r="D889" s="57" t="s">
        <v>2799</v>
      </c>
      <c r="E889" s="56" t="s">
        <v>8604</v>
      </c>
      <c r="F889" s="56" t="s">
        <v>8168</v>
      </c>
      <c r="G889" s="56" t="s">
        <v>634</v>
      </c>
      <c r="H889" s="50" t="s">
        <v>2799</v>
      </c>
      <c r="I889" s="56"/>
      <c r="J889" s="56" t="s">
        <v>7595</v>
      </c>
      <c r="K889" s="56"/>
      <c r="L889" s="50" t="s">
        <v>7575</v>
      </c>
      <c r="M889" s="160">
        <v>0</v>
      </c>
      <c r="N889" s="50" t="s">
        <v>8705</v>
      </c>
      <c r="O889" s="50" t="s">
        <v>8710</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7595</v>
      </c>
      <c r="K890" s="56"/>
      <c r="L890" s="54" t="s">
        <v>91</v>
      </c>
      <c r="M890" s="162" t="s">
        <v>8704</v>
      </c>
      <c r="N890" s="56" t="s">
        <v>8706</v>
      </c>
      <c r="O890" s="56" t="s">
        <v>8709</v>
      </c>
      <c r="P890" s="113" t="s">
        <v>91</v>
      </c>
      <c r="Q890" s="113" t="s">
        <v>54</v>
      </c>
      <c r="R890" s="113"/>
      <c r="S890" s="113"/>
    </row>
    <row r="891" spans="1:19" x14ac:dyDescent="0.35">
      <c r="A891" s="113" t="s">
        <v>53</v>
      </c>
      <c r="B891" s="94">
        <v>10</v>
      </c>
      <c r="C891" s="54" t="s">
        <v>118</v>
      </c>
      <c r="D891" s="54" t="s">
        <v>1955</v>
      </c>
      <c r="E891" s="50" t="s">
        <v>8280</v>
      </c>
      <c r="F891" s="54" t="s">
        <v>7870</v>
      </c>
      <c r="G891" s="54" t="s">
        <v>322</v>
      </c>
      <c r="H891" s="54" t="s">
        <v>323</v>
      </c>
      <c r="I891" s="54" t="s">
        <v>2495</v>
      </c>
      <c r="J891" s="56" t="s">
        <v>7595</v>
      </c>
      <c r="K891" s="56"/>
      <c r="L891" s="55" t="s">
        <v>91</v>
      </c>
      <c r="M891" s="165" t="s">
        <v>8704</v>
      </c>
      <c r="N891" s="57" t="s">
        <v>8706</v>
      </c>
      <c r="O891" s="57" t="s">
        <v>8709</v>
      </c>
      <c r="P891" s="113" t="s">
        <v>100</v>
      </c>
      <c r="Q891" s="113" t="s">
        <v>54</v>
      </c>
      <c r="R891" s="113" t="s">
        <v>7579</v>
      </c>
      <c r="S891" s="113"/>
    </row>
    <row r="892" spans="1:19" x14ac:dyDescent="0.35">
      <c r="A892" s="113" t="s">
        <v>53</v>
      </c>
      <c r="B892" s="94">
        <v>12</v>
      </c>
      <c r="C892" s="54" t="s">
        <v>119</v>
      </c>
      <c r="D892" s="54" t="s">
        <v>1956</v>
      </c>
      <c r="E892" s="50" t="s">
        <v>8607</v>
      </c>
      <c r="F892" s="54" t="s">
        <v>7871</v>
      </c>
      <c r="G892" s="54" t="s">
        <v>324</v>
      </c>
      <c r="H892" s="54" t="s">
        <v>325</v>
      </c>
      <c r="I892" s="54" t="s">
        <v>2494</v>
      </c>
      <c r="J892" s="56" t="s">
        <v>7595</v>
      </c>
      <c r="K892" s="56"/>
      <c r="L892" s="55" t="s">
        <v>91</v>
      </c>
      <c r="M892" s="165" t="s">
        <v>8704</v>
      </c>
      <c r="N892" s="57" t="s">
        <v>8706</v>
      </c>
      <c r="O892" s="57" t="s">
        <v>8709</v>
      </c>
      <c r="P892" s="113" t="s">
        <v>100</v>
      </c>
      <c r="Q892" s="113" t="s">
        <v>54</v>
      </c>
      <c r="R892" s="113" t="s">
        <v>7579</v>
      </c>
      <c r="S892" s="113"/>
    </row>
    <row r="893" spans="1:19" x14ac:dyDescent="0.35">
      <c r="A893" s="113" t="s">
        <v>53</v>
      </c>
      <c r="B893" s="94">
        <v>14</v>
      </c>
      <c r="C893" s="54" t="s">
        <v>120</v>
      </c>
      <c r="D893" s="54" t="s">
        <v>1957</v>
      </c>
      <c r="E893" s="50" t="s">
        <v>8453</v>
      </c>
      <c r="F893" s="54" t="s">
        <v>7872</v>
      </c>
      <c r="G893" s="54" t="s">
        <v>326</v>
      </c>
      <c r="H893" s="54" t="s">
        <v>327</v>
      </c>
      <c r="I893" s="54" t="s">
        <v>2493</v>
      </c>
      <c r="J893" s="56" t="s">
        <v>7595</v>
      </c>
      <c r="K893" s="56"/>
      <c r="L893" s="55" t="s">
        <v>91</v>
      </c>
      <c r="M893" s="165" t="s">
        <v>8704</v>
      </c>
      <c r="N893" s="57" t="s">
        <v>8706</v>
      </c>
      <c r="O893" s="57" t="s">
        <v>8709</v>
      </c>
      <c r="P893" s="113" t="s">
        <v>100</v>
      </c>
      <c r="Q893" s="113" t="s">
        <v>54</v>
      </c>
      <c r="R893" s="113" t="s">
        <v>7579</v>
      </c>
      <c r="S893" s="113"/>
    </row>
    <row r="894" spans="1:19" x14ac:dyDescent="0.35">
      <c r="A894" s="113" t="s">
        <v>53</v>
      </c>
      <c r="B894" s="94">
        <v>16</v>
      </c>
      <c r="C894" s="54" t="s">
        <v>121</v>
      </c>
      <c r="D894" s="54" t="s">
        <v>1958</v>
      </c>
      <c r="E894" s="56" t="s">
        <v>8306</v>
      </c>
      <c r="F894" s="54" t="s">
        <v>7873</v>
      </c>
      <c r="G894" s="54" t="s">
        <v>328</v>
      </c>
      <c r="H894" s="54" t="s">
        <v>329</v>
      </c>
      <c r="I894" s="54" t="s">
        <v>2492</v>
      </c>
      <c r="J894" s="56" t="s">
        <v>7595</v>
      </c>
      <c r="K894" s="56"/>
      <c r="L894" s="55" t="s">
        <v>91</v>
      </c>
      <c r="M894" s="165" t="s">
        <v>8704</v>
      </c>
      <c r="N894" s="57" t="s">
        <v>8706</v>
      </c>
      <c r="O894" s="57" t="s">
        <v>8709</v>
      </c>
      <c r="P894" s="113" t="s">
        <v>100</v>
      </c>
      <c r="Q894" s="113" t="s">
        <v>54</v>
      </c>
      <c r="R894" s="113" t="s">
        <v>7579</v>
      </c>
      <c r="S894" s="113"/>
    </row>
    <row r="895" spans="1:19" x14ac:dyDescent="0.35">
      <c r="A895" s="113" t="s">
        <v>53</v>
      </c>
      <c r="B895" s="94">
        <v>18</v>
      </c>
      <c r="C895" s="54" t="s">
        <v>122</v>
      </c>
      <c r="D895" s="54" t="s">
        <v>1959</v>
      </c>
      <c r="E895" s="50" t="s">
        <v>8438</v>
      </c>
      <c r="F895" s="55" t="s">
        <v>8608</v>
      </c>
      <c r="G895" s="54" t="s">
        <v>330</v>
      </c>
      <c r="H895" s="54" t="s">
        <v>331</v>
      </c>
      <c r="I895" s="54" t="s">
        <v>2491</v>
      </c>
      <c r="J895" s="56" t="s">
        <v>7595</v>
      </c>
      <c r="K895" s="56"/>
      <c r="L895" s="55" t="s">
        <v>91</v>
      </c>
      <c r="M895" s="165" t="s">
        <v>8704</v>
      </c>
      <c r="N895" s="57" t="s">
        <v>8706</v>
      </c>
      <c r="O895" s="57" t="s">
        <v>8709</v>
      </c>
      <c r="P895" s="113" t="s">
        <v>100</v>
      </c>
      <c r="Q895" s="113" t="s">
        <v>54</v>
      </c>
      <c r="R895" s="113" t="s">
        <v>7579</v>
      </c>
      <c r="S895" s="113"/>
    </row>
    <row r="896" spans="1:19" x14ac:dyDescent="0.35">
      <c r="A896" s="113" t="s">
        <v>53</v>
      </c>
      <c r="B896" s="94">
        <v>20</v>
      </c>
      <c r="C896" s="54" t="s">
        <v>123</v>
      </c>
      <c r="D896" s="54" t="s">
        <v>1960</v>
      </c>
      <c r="E896" s="50" t="s">
        <v>8356</v>
      </c>
      <c r="F896" s="54" t="s">
        <v>7874</v>
      </c>
      <c r="G896" s="54" t="s">
        <v>332</v>
      </c>
      <c r="H896" s="54" t="s">
        <v>333</v>
      </c>
      <c r="I896" s="54" t="s">
        <v>2332</v>
      </c>
      <c r="J896" s="56" t="s">
        <v>7595</v>
      </c>
      <c r="K896" s="56"/>
      <c r="L896" s="55" t="s">
        <v>91</v>
      </c>
      <c r="M896" s="165" t="s">
        <v>8704</v>
      </c>
      <c r="N896" s="57" t="s">
        <v>8706</v>
      </c>
      <c r="O896" s="57" t="s">
        <v>8709</v>
      </c>
      <c r="P896" s="113" t="s">
        <v>100</v>
      </c>
      <c r="Q896" s="113" t="s">
        <v>54</v>
      </c>
      <c r="R896" s="113" t="s">
        <v>7579</v>
      </c>
      <c r="S896" s="113"/>
    </row>
    <row r="897" spans="1:19" x14ac:dyDescent="0.35">
      <c r="A897" s="113" t="s">
        <v>53</v>
      </c>
      <c r="B897" s="94">
        <v>22</v>
      </c>
      <c r="C897" s="54" t="s">
        <v>124</v>
      </c>
      <c r="D897" s="54" t="s">
        <v>1961</v>
      </c>
      <c r="E897" s="50" t="s">
        <v>8609</v>
      </c>
      <c r="F897" s="54" t="s">
        <v>7875</v>
      </c>
      <c r="G897" s="54" t="s">
        <v>334</v>
      </c>
      <c r="H897" s="54" t="s">
        <v>335</v>
      </c>
      <c r="I897" s="54" t="s">
        <v>2333</v>
      </c>
      <c r="J897" s="56" t="s">
        <v>7595</v>
      </c>
      <c r="K897" s="56"/>
      <c r="L897" s="55" t="s">
        <v>91</v>
      </c>
      <c r="M897" s="165" t="s">
        <v>8704</v>
      </c>
      <c r="N897" s="57" t="s">
        <v>8706</v>
      </c>
      <c r="O897" s="57" t="s">
        <v>8709</v>
      </c>
      <c r="P897" s="113" t="s">
        <v>100</v>
      </c>
      <c r="Q897" s="113" t="s">
        <v>54</v>
      </c>
      <c r="R897" s="113" t="s">
        <v>7579</v>
      </c>
      <c r="S897" s="113"/>
    </row>
    <row r="898" spans="1:19" x14ac:dyDescent="0.35">
      <c r="A898" s="113" t="s">
        <v>53</v>
      </c>
      <c r="B898" s="94">
        <v>24</v>
      </c>
      <c r="C898" s="54" t="s">
        <v>125</v>
      </c>
      <c r="D898" s="54" t="s">
        <v>1962</v>
      </c>
      <c r="E898" s="50" t="s">
        <v>8398</v>
      </c>
      <c r="F898" s="54" t="s">
        <v>7876</v>
      </c>
      <c r="G898" s="54" t="s">
        <v>336</v>
      </c>
      <c r="H898" s="54" t="s">
        <v>337</v>
      </c>
      <c r="I898" s="54" t="s">
        <v>2484</v>
      </c>
      <c r="J898" s="56" t="s">
        <v>7595</v>
      </c>
      <c r="K898" s="56"/>
      <c r="L898" s="55" t="s">
        <v>91</v>
      </c>
      <c r="M898" s="165" t="s">
        <v>8704</v>
      </c>
      <c r="N898" s="57" t="s">
        <v>8706</v>
      </c>
      <c r="O898" s="57" t="s">
        <v>8709</v>
      </c>
      <c r="P898" s="113" t="s">
        <v>100</v>
      </c>
      <c r="Q898" s="113" t="s">
        <v>54</v>
      </c>
      <c r="R898" s="113" t="s">
        <v>7579</v>
      </c>
      <c r="S898" s="113"/>
    </row>
    <row r="899" spans="1:19" x14ac:dyDescent="0.35">
      <c r="A899" s="113" t="s">
        <v>53</v>
      </c>
      <c r="B899" s="94">
        <v>26</v>
      </c>
      <c r="C899" s="54" t="s">
        <v>126</v>
      </c>
      <c r="D899" s="54" t="s">
        <v>1963</v>
      </c>
      <c r="E899" s="54" t="s">
        <v>7792</v>
      </c>
      <c r="F899" s="55" t="s">
        <v>7877</v>
      </c>
      <c r="G899" s="54" t="s">
        <v>338</v>
      </c>
      <c r="H899" s="54" t="s">
        <v>339</v>
      </c>
      <c r="I899" s="54" t="s">
        <v>2485</v>
      </c>
      <c r="J899" s="56" t="s">
        <v>7595</v>
      </c>
      <c r="K899" s="56"/>
      <c r="L899" s="55" t="s">
        <v>91</v>
      </c>
      <c r="M899" s="165" t="s">
        <v>8704</v>
      </c>
      <c r="N899" s="57" t="s">
        <v>8706</v>
      </c>
      <c r="O899" s="57" t="s">
        <v>8709</v>
      </c>
      <c r="P899" s="113" t="s">
        <v>100</v>
      </c>
      <c r="Q899" s="113" t="s">
        <v>54</v>
      </c>
      <c r="R899" s="113" t="s">
        <v>7579</v>
      </c>
      <c r="S899" s="113"/>
    </row>
    <row r="900" spans="1:19" x14ac:dyDescent="0.35">
      <c r="A900" s="113" t="s">
        <v>53</v>
      </c>
      <c r="B900" s="94">
        <v>28</v>
      </c>
      <c r="C900" s="54" t="s">
        <v>127</v>
      </c>
      <c r="D900" s="54" t="s">
        <v>1964</v>
      </c>
      <c r="E900" s="50" t="s">
        <v>8591</v>
      </c>
      <c r="F900" s="54" t="s">
        <v>7878</v>
      </c>
      <c r="G900" s="54" t="s">
        <v>340</v>
      </c>
      <c r="H900" s="54" t="s">
        <v>341</v>
      </c>
      <c r="I900" s="54" t="s">
        <v>2486</v>
      </c>
      <c r="J900" s="56" t="s">
        <v>7595</v>
      </c>
      <c r="K900" s="56"/>
      <c r="L900" s="55" t="s">
        <v>91</v>
      </c>
      <c r="M900" s="165" t="s">
        <v>8704</v>
      </c>
      <c r="N900" s="57" t="s">
        <v>8706</v>
      </c>
      <c r="O900" s="57" t="s">
        <v>8709</v>
      </c>
      <c r="P900" s="113" t="s">
        <v>100</v>
      </c>
      <c r="Q900" s="113" t="s">
        <v>54</v>
      </c>
      <c r="R900" s="113" t="s">
        <v>7579</v>
      </c>
      <c r="S900" s="113"/>
    </row>
    <row r="901" spans="1:19" x14ac:dyDescent="0.35">
      <c r="A901" s="113" t="s">
        <v>53</v>
      </c>
      <c r="B901" s="94">
        <v>30</v>
      </c>
      <c r="C901" s="54" t="s">
        <v>128</v>
      </c>
      <c r="D901" s="54" t="s">
        <v>1965</v>
      </c>
      <c r="E901" s="54" t="s">
        <v>3400</v>
      </c>
      <c r="F901" s="54" t="s">
        <v>7879</v>
      </c>
      <c r="G901" s="54" t="s">
        <v>342</v>
      </c>
      <c r="H901" s="54" t="s">
        <v>343</v>
      </c>
      <c r="I901" s="54" t="s">
        <v>2487</v>
      </c>
      <c r="J901" s="56" t="s">
        <v>7595</v>
      </c>
      <c r="K901" s="56"/>
      <c r="L901" s="55" t="s">
        <v>91</v>
      </c>
      <c r="M901" s="165" t="s">
        <v>8704</v>
      </c>
      <c r="N901" s="57" t="s">
        <v>8706</v>
      </c>
      <c r="O901" s="57" t="s">
        <v>8709</v>
      </c>
      <c r="P901" s="113" t="s">
        <v>100</v>
      </c>
      <c r="Q901" s="113" t="s">
        <v>54</v>
      </c>
      <c r="R901" s="113" t="s">
        <v>7579</v>
      </c>
      <c r="S901" s="113"/>
    </row>
    <row r="902" spans="1:19" x14ac:dyDescent="0.35">
      <c r="A902" s="113" t="s">
        <v>53</v>
      </c>
      <c r="B902" s="94">
        <v>32</v>
      </c>
      <c r="C902" s="54" t="s">
        <v>129</v>
      </c>
      <c r="D902" s="54" t="s">
        <v>1966</v>
      </c>
      <c r="E902" s="50" t="s">
        <v>8302</v>
      </c>
      <c r="F902" s="54" t="s">
        <v>7880</v>
      </c>
      <c r="G902" s="54" t="s">
        <v>344</v>
      </c>
      <c r="H902" s="54" t="s">
        <v>345</v>
      </c>
      <c r="I902" s="54" t="s">
        <v>2488</v>
      </c>
      <c r="J902" s="56" t="s">
        <v>7595</v>
      </c>
      <c r="K902" s="56"/>
      <c r="L902" s="55" t="s">
        <v>91</v>
      </c>
      <c r="M902" s="165" t="s">
        <v>8704</v>
      </c>
      <c r="N902" s="57" t="s">
        <v>8706</v>
      </c>
      <c r="O902" s="57" t="s">
        <v>8709</v>
      </c>
      <c r="P902" s="113" t="s">
        <v>100</v>
      </c>
      <c r="Q902" s="113" t="s">
        <v>54</v>
      </c>
      <c r="R902" s="113" t="s">
        <v>7579</v>
      </c>
      <c r="S902" s="113"/>
    </row>
    <row r="903" spans="1:19" x14ac:dyDescent="0.35">
      <c r="A903" s="113" t="s">
        <v>53</v>
      </c>
      <c r="B903" s="94">
        <v>34</v>
      </c>
      <c r="C903" s="54" t="s">
        <v>130</v>
      </c>
      <c r="D903" s="54" t="s">
        <v>2061</v>
      </c>
      <c r="E903" s="50" t="s">
        <v>8381</v>
      </c>
      <c r="F903" s="54" t="s">
        <v>7881</v>
      </c>
      <c r="G903" s="54" t="s">
        <v>346</v>
      </c>
      <c r="H903" s="54" t="s">
        <v>347</v>
      </c>
      <c r="I903" s="54" t="s">
        <v>2489</v>
      </c>
      <c r="J903" s="56" t="s">
        <v>7595</v>
      </c>
      <c r="K903" s="56"/>
      <c r="L903" s="55" t="s">
        <v>91</v>
      </c>
      <c r="M903" s="165" t="s">
        <v>8704</v>
      </c>
      <c r="N903" s="57" t="s">
        <v>8706</v>
      </c>
      <c r="O903" s="57" t="s">
        <v>8709</v>
      </c>
      <c r="P903" s="113" t="s">
        <v>100</v>
      </c>
      <c r="Q903" s="113" t="s">
        <v>54</v>
      </c>
      <c r="R903" s="113" t="s">
        <v>7579</v>
      </c>
      <c r="S903" s="113"/>
    </row>
    <row r="904" spans="1:19" x14ac:dyDescent="0.35">
      <c r="A904" s="113" t="s">
        <v>53</v>
      </c>
      <c r="B904" s="94">
        <v>36</v>
      </c>
      <c r="C904" s="54" t="s">
        <v>131</v>
      </c>
      <c r="D904" s="54" t="s">
        <v>2062</v>
      </c>
      <c r="E904" s="50" t="s">
        <v>8606</v>
      </c>
      <c r="F904" s="54" t="s">
        <v>7882</v>
      </c>
      <c r="G904" s="54" t="s">
        <v>348</v>
      </c>
      <c r="H904" s="54" t="s">
        <v>349</v>
      </c>
      <c r="I904" s="54" t="s">
        <v>2490</v>
      </c>
      <c r="J904" s="56" t="s">
        <v>7595</v>
      </c>
      <c r="K904" s="56"/>
      <c r="L904" s="55" t="s">
        <v>91</v>
      </c>
      <c r="M904" s="165" t="s">
        <v>8704</v>
      </c>
      <c r="N904" s="57" t="s">
        <v>8706</v>
      </c>
      <c r="O904" s="57" t="s">
        <v>8709</v>
      </c>
      <c r="P904" s="113" t="s">
        <v>100</v>
      </c>
      <c r="Q904" s="113" t="s">
        <v>54</v>
      </c>
      <c r="R904" s="113" t="s">
        <v>7579</v>
      </c>
      <c r="S904" s="113"/>
    </row>
    <row r="905" spans="1:19" x14ac:dyDescent="0.35">
      <c r="A905" s="113" t="s">
        <v>53</v>
      </c>
      <c r="B905" s="94">
        <v>38</v>
      </c>
      <c r="C905" s="56" t="s">
        <v>2595</v>
      </c>
      <c r="D905" s="56" t="s">
        <v>1895</v>
      </c>
      <c r="E905" s="56" t="s">
        <v>8630</v>
      </c>
      <c r="F905" s="56" t="s">
        <v>2172</v>
      </c>
      <c r="G905" s="56" t="s">
        <v>3018</v>
      </c>
      <c r="H905" s="50" t="s">
        <v>2800</v>
      </c>
      <c r="I905" s="56"/>
      <c r="J905" s="56" t="s">
        <v>7595</v>
      </c>
      <c r="K905" s="56"/>
      <c r="L905" s="50" t="s">
        <v>91</v>
      </c>
      <c r="M905" s="160">
        <v>0</v>
      </c>
      <c r="N905" s="50" t="s">
        <v>8705</v>
      </c>
      <c r="O905" s="50" t="s">
        <v>8710</v>
      </c>
      <c r="P905" s="113" t="s">
        <v>91</v>
      </c>
      <c r="Q905" s="113" t="s">
        <v>54</v>
      </c>
      <c r="R905" s="113"/>
      <c r="S905" s="113"/>
    </row>
    <row r="906" spans="1:19" x14ac:dyDescent="0.35">
      <c r="A906" s="111" t="s">
        <v>4298</v>
      </c>
      <c r="B906" s="114">
        <v>-99</v>
      </c>
      <c r="C906" s="51" t="s">
        <v>6844</v>
      </c>
      <c r="D906" s="62" t="s">
        <v>6846</v>
      </c>
      <c r="E906" s="50"/>
      <c r="F906" s="53"/>
      <c r="G906" s="50" t="s">
        <v>6845</v>
      </c>
      <c r="H906" s="50" t="s">
        <v>6846</v>
      </c>
      <c r="I906" s="113"/>
      <c r="J906" s="50" t="s">
        <v>7595</v>
      </c>
      <c r="K906" s="50"/>
      <c r="L906" s="50" t="s">
        <v>7575</v>
      </c>
      <c r="M906" s="160"/>
      <c r="N906" s="50"/>
      <c r="O906" s="50"/>
      <c r="P906" s="109" t="s">
        <v>7578</v>
      </c>
      <c r="Q906" s="109" t="s">
        <v>80</v>
      </c>
      <c r="R906" s="113"/>
      <c r="S906" s="113"/>
    </row>
    <row r="907" spans="1:19" x14ac:dyDescent="0.35">
      <c r="A907" s="111" t="s">
        <v>4298</v>
      </c>
      <c r="B907" s="114">
        <v>-99</v>
      </c>
      <c r="C907" s="51" t="s">
        <v>6847</v>
      </c>
      <c r="D907" s="62" t="s">
        <v>6849</v>
      </c>
      <c r="E907" s="50"/>
      <c r="F907" s="53"/>
      <c r="G907" s="50" t="s">
        <v>6848</v>
      </c>
      <c r="H907" s="50" t="s">
        <v>6849</v>
      </c>
      <c r="I907" s="113"/>
      <c r="J907" s="50" t="s">
        <v>7595</v>
      </c>
      <c r="K907" s="50"/>
      <c r="L907" s="50" t="s">
        <v>7575</v>
      </c>
      <c r="M907" s="160"/>
      <c r="N907" s="50"/>
      <c r="O907" s="50"/>
      <c r="P907" s="109" t="s">
        <v>7578</v>
      </c>
      <c r="Q907" s="109" t="s">
        <v>80</v>
      </c>
      <c r="R907" s="113"/>
      <c r="S907" s="113"/>
    </row>
    <row r="908" spans="1:19" x14ac:dyDescent="0.35">
      <c r="A908" s="111" t="s">
        <v>4665</v>
      </c>
      <c r="B908" s="116">
        <v>-99</v>
      </c>
      <c r="C908" s="113" t="s">
        <v>4113</v>
      </c>
      <c r="D908" s="54"/>
      <c r="E908" s="113"/>
      <c r="F908" s="113"/>
      <c r="G908" s="50" t="s">
        <v>4113</v>
      </c>
      <c r="H908" s="53"/>
      <c r="I908" s="113"/>
      <c r="J908" s="113" t="s">
        <v>7595</v>
      </c>
      <c r="K908" s="113"/>
      <c r="L908" s="121" t="s">
        <v>91</v>
      </c>
      <c r="M908" s="144" t="s">
        <v>8704</v>
      </c>
      <c r="N908" s="121" t="s">
        <v>8706</v>
      </c>
      <c r="O908" s="121"/>
      <c r="P908" s="113"/>
      <c r="Q908" s="113" t="s">
        <v>80</v>
      </c>
      <c r="R908" s="113"/>
      <c r="S908" s="113"/>
    </row>
    <row r="909" spans="1:19" x14ac:dyDescent="0.35">
      <c r="A909" s="115" t="s">
        <v>4665</v>
      </c>
      <c r="B909" s="100">
        <v>1</v>
      </c>
      <c r="C909" s="101" t="s">
        <v>93</v>
      </c>
      <c r="D909" s="101" t="s">
        <v>1923</v>
      </c>
      <c r="E909" s="102"/>
      <c r="F909" s="101" t="s">
        <v>7853</v>
      </c>
      <c r="G909" s="101" t="s">
        <v>277</v>
      </c>
      <c r="H909" s="101" t="s">
        <v>278</v>
      </c>
      <c r="I909" s="101" t="s">
        <v>2311</v>
      </c>
      <c r="J909" s="103" t="s">
        <v>7595</v>
      </c>
      <c r="K909" s="103"/>
      <c r="L909" s="101" t="s">
        <v>91</v>
      </c>
      <c r="M909" s="161" t="s">
        <v>8704</v>
      </c>
      <c r="N909" s="103" t="s">
        <v>8706</v>
      </c>
      <c r="O909" s="103" t="s">
        <v>8709</v>
      </c>
      <c r="P909" s="115" t="s">
        <v>91</v>
      </c>
      <c r="Q909" s="115" t="s">
        <v>80</v>
      </c>
      <c r="R909" s="115"/>
      <c r="S909" s="115"/>
    </row>
    <row r="910" spans="1:19" x14ac:dyDescent="0.35">
      <c r="A910" s="111" t="s">
        <v>4665</v>
      </c>
      <c r="B910" s="112">
        <v>2</v>
      </c>
      <c r="C910" s="113" t="s">
        <v>4114</v>
      </c>
      <c r="D910" s="54" t="s">
        <v>7745</v>
      </c>
      <c r="E910" s="113"/>
      <c r="F910" s="113"/>
      <c r="G910" s="50" t="s">
        <v>465</v>
      </c>
      <c r="H910" s="50" t="s">
        <v>5053</v>
      </c>
      <c r="I910" s="113"/>
      <c r="J910" s="113" t="s">
        <v>7595</v>
      </c>
      <c r="K910" s="113"/>
      <c r="L910" s="99" t="s">
        <v>7575</v>
      </c>
      <c r="M910" s="167" t="s">
        <v>8704</v>
      </c>
      <c r="N910" s="99" t="s">
        <v>8706</v>
      </c>
      <c r="O910" s="99" t="s">
        <v>8709</v>
      </c>
      <c r="P910" s="113" t="s">
        <v>100</v>
      </c>
      <c r="Q910" s="113" t="s">
        <v>80</v>
      </c>
      <c r="R910" s="113"/>
      <c r="S910" s="113"/>
    </row>
    <row r="911" spans="1:19" x14ac:dyDescent="0.35">
      <c r="A911" s="115" t="s">
        <v>4665</v>
      </c>
      <c r="B911" s="100">
        <v>3</v>
      </c>
      <c r="C911" s="101" t="s">
        <v>116</v>
      </c>
      <c r="D911" s="101" t="s">
        <v>6680</v>
      </c>
      <c r="E911" s="102"/>
      <c r="F911" s="101"/>
      <c r="G911" s="101" t="s">
        <v>318</v>
      </c>
      <c r="H911" s="101"/>
      <c r="I911" s="101"/>
      <c r="J911" s="103" t="s">
        <v>7595</v>
      </c>
      <c r="K911" s="103"/>
      <c r="L911" s="55" t="s">
        <v>91</v>
      </c>
      <c r="M911" s="165" t="s">
        <v>8704</v>
      </c>
      <c r="N911" s="57" t="s">
        <v>8706</v>
      </c>
      <c r="O911" s="57" t="s">
        <v>8709</v>
      </c>
      <c r="P911" s="115" t="s">
        <v>100</v>
      </c>
      <c r="Q911" s="115" t="s">
        <v>80</v>
      </c>
      <c r="R911" s="113" t="s">
        <v>7579</v>
      </c>
      <c r="S911" s="113"/>
    </row>
    <row r="912" spans="1:19" x14ac:dyDescent="0.35">
      <c r="A912" s="115" t="s">
        <v>4665</v>
      </c>
      <c r="B912" s="100">
        <v>4</v>
      </c>
      <c r="C912" s="115" t="s">
        <v>2591</v>
      </c>
      <c r="D912" s="102" t="s">
        <v>7696</v>
      </c>
      <c r="E912" s="115"/>
      <c r="F912" s="115"/>
      <c r="G912" s="102" t="s">
        <v>3015</v>
      </c>
      <c r="H912" s="102" t="s">
        <v>2796</v>
      </c>
      <c r="I912" s="115"/>
      <c r="J912" s="115" t="s">
        <v>7595</v>
      </c>
      <c r="K912" s="115"/>
      <c r="L912" s="115" t="s">
        <v>7575</v>
      </c>
      <c r="M912" s="116" t="s">
        <v>8704</v>
      </c>
      <c r="N912" s="115" t="s">
        <v>8705</v>
      </c>
      <c r="O912" s="115" t="s">
        <v>8709</v>
      </c>
      <c r="P912" s="115" t="s">
        <v>100</v>
      </c>
      <c r="Q912" s="115" t="s">
        <v>80</v>
      </c>
      <c r="R912" s="115"/>
      <c r="S912" s="115"/>
    </row>
    <row r="913" spans="1:19" x14ac:dyDescent="0.35">
      <c r="A913" s="115" t="s">
        <v>4665</v>
      </c>
      <c r="B913" s="100">
        <v>5</v>
      </c>
      <c r="C913" s="101" t="s">
        <v>267</v>
      </c>
      <c r="D913" s="101" t="s">
        <v>6456</v>
      </c>
      <c r="E913" s="102"/>
      <c r="F913" s="101" t="s">
        <v>7787</v>
      </c>
      <c r="G913" s="101" t="s">
        <v>480</v>
      </c>
      <c r="H913" s="101" t="s">
        <v>481</v>
      </c>
      <c r="I913" s="101" t="s">
        <v>2223</v>
      </c>
      <c r="J913" s="103" t="s">
        <v>7595</v>
      </c>
      <c r="K913" s="103"/>
      <c r="L913" s="101" t="s">
        <v>153</v>
      </c>
      <c r="M913" s="161" t="s">
        <v>8704</v>
      </c>
      <c r="N913" s="103" t="s">
        <v>8705</v>
      </c>
      <c r="O913" s="103" t="s">
        <v>8709</v>
      </c>
      <c r="P913" s="115" t="s">
        <v>153</v>
      </c>
      <c r="Q913" s="115" t="s">
        <v>80</v>
      </c>
      <c r="R913" s="115"/>
      <c r="S913" s="115"/>
    </row>
    <row r="914" spans="1:19" x14ac:dyDescent="0.35">
      <c r="A914" s="111" t="s">
        <v>4665</v>
      </c>
      <c r="B914" s="112"/>
      <c r="C914" s="113" t="s">
        <v>4674</v>
      </c>
      <c r="D914" s="50" t="s">
        <v>7658</v>
      </c>
      <c r="E914" s="113"/>
      <c r="F914" s="113"/>
      <c r="G914" s="50" t="s">
        <v>6173</v>
      </c>
      <c r="H914" s="50" t="s">
        <v>6174</v>
      </c>
      <c r="I914" s="113"/>
      <c r="J914" s="103" t="s">
        <v>7595</v>
      </c>
      <c r="K914" s="103"/>
      <c r="L914" s="50" t="s">
        <v>7574</v>
      </c>
      <c r="M914" s="160">
        <v>0</v>
      </c>
      <c r="N914" s="50" t="s">
        <v>8705</v>
      </c>
      <c r="O914" s="50" t="s">
        <v>8710</v>
      </c>
      <c r="P914" s="113" t="s">
        <v>235</v>
      </c>
      <c r="Q914" s="113" t="s">
        <v>80</v>
      </c>
      <c r="R914" s="113"/>
      <c r="S914" s="113"/>
    </row>
    <row r="915" spans="1:19" x14ac:dyDescent="0.35">
      <c r="A915" s="111" t="s">
        <v>4665</v>
      </c>
      <c r="B915" s="112"/>
      <c r="C915" s="113" t="s">
        <v>4668</v>
      </c>
      <c r="D915" s="50" t="s">
        <v>7160</v>
      </c>
      <c r="E915" s="113"/>
      <c r="F915" s="113"/>
      <c r="G915" s="50" t="s">
        <v>6161</v>
      </c>
      <c r="H915" s="50" t="s">
        <v>6162</v>
      </c>
      <c r="I915" s="113"/>
      <c r="J915" s="103" t="s">
        <v>7595</v>
      </c>
      <c r="K915" s="103"/>
      <c r="L915" s="50" t="s">
        <v>7574</v>
      </c>
      <c r="M915" s="160">
        <v>0</v>
      </c>
      <c r="N915" s="50" t="s">
        <v>8705</v>
      </c>
      <c r="O915" s="50" t="s">
        <v>8710</v>
      </c>
      <c r="P915" s="113" t="s">
        <v>6356</v>
      </c>
      <c r="Q915" s="113" t="s">
        <v>80</v>
      </c>
      <c r="R915" s="113"/>
      <c r="S915" s="113"/>
    </row>
    <row r="916" spans="1:19" x14ac:dyDescent="0.35">
      <c r="A916" s="111" t="s">
        <v>4665</v>
      </c>
      <c r="B916" s="112"/>
      <c r="C916" s="113" t="s">
        <v>4666</v>
      </c>
      <c r="D916" s="50" t="s">
        <v>7161</v>
      </c>
      <c r="E916" s="113"/>
      <c r="F916" s="113"/>
      <c r="G916" s="50" t="s">
        <v>6157</v>
      </c>
      <c r="H916" s="50" t="s">
        <v>6158</v>
      </c>
      <c r="I916" s="113"/>
      <c r="J916" s="103" t="s">
        <v>7595</v>
      </c>
      <c r="K916" s="103"/>
      <c r="L916" s="50" t="s">
        <v>7574</v>
      </c>
      <c r="M916" s="160">
        <v>0</v>
      </c>
      <c r="N916" s="50" t="s">
        <v>8705</v>
      </c>
      <c r="O916" s="50" t="s">
        <v>8710</v>
      </c>
      <c r="P916" s="113" t="s">
        <v>6356</v>
      </c>
      <c r="Q916" s="113" t="s">
        <v>80</v>
      </c>
      <c r="R916" s="113"/>
      <c r="S916" s="113"/>
    </row>
    <row r="917" spans="1:19" x14ac:dyDescent="0.35">
      <c r="A917" s="111" t="s">
        <v>4665</v>
      </c>
      <c r="B917" s="112"/>
      <c r="C917" s="113" t="s">
        <v>4667</v>
      </c>
      <c r="D917" s="50" t="s">
        <v>7162</v>
      </c>
      <c r="E917" s="113"/>
      <c r="F917" s="113"/>
      <c r="G917" s="50" t="s">
        <v>6159</v>
      </c>
      <c r="H917" s="50" t="s">
        <v>6160</v>
      </c>
      <c r="I917" s="113"/>
      <c r="J917" s="103" t="s">
        <v>7595</v>
      </c>
      <c r="K917" s="103"/>
      <c r="L917" s="50" t="s">
        <v>7574</v>
      </c>
      <c r="M917" s="160">
        <v>0</v>
      </c>
      <c r="N917" s="50" t="s">
        <v>8705</v>
      </c>
      <c r="O917" s="50" t="s">
        <v>8710</v>
      </c>
      <c r="P917" s="113" t="s">
        <v>6356</v>
      </c>
      <c r="Q917" s="113" t="s">
        <v>80</v>
      </c>
      <c r="R917" s="113"/>
      <c r="S917" s="113"/>
    </row>
    <row r="918" spans="1:19" x14ac:dyDescent="0.35">
      <c r="A918" s="111" t="s">
        <v>4665</v>
      </c>
      <c r="B918" s="112"/>
      <c r="C918" s="113" t="s">
        <v>4669</v>
      </c>
      <c r="D918" s="50" t="s">
        <v>7163</v>
      </c>
      <c r="E918" s="113"/>
      <c r="F918" s="113"/>
      <c r="G918" s="50" t="s">
        <v>6163</v>
      </c>
      <c r="H918" s="50" t="s">
        <v>6164</v>
      </c>
      <c r="I918" s="113"/>
      <c r="J918" s="103" t="s">
        <v>7595</v>
      </c>
      <c r="K918" s="103"/>
      <c r="L918" s="50" t="s">
        <v>7574</v>
      </c>
      <c r="M918" s="160">
        <v>0</v>
      </c>
      <c r="N918" s="50" t="s">
        <v>8705</v>
      </c>
      <c r="O918" s="50" t="s">
        <v>8710</v>
      </c>
      <c r="P918" s="113" t="s">
        <v>6356</v>
      </c>
      <c r="Q918" s="113" t="s">
        <v>80</v>
      </c>
      <c r="R918" s="113"/>
      <c r="S918" s="113"/>
    </row>
    <row r="919" spans="1:19" x14ac:dyDescent="0.35">
      <c r="A919" s="111" t="s">
        <v>4665</v>
      </c>
      <c r="B919" s="112"/>
      <c r="C919" s="113" t="s">
        <v>4670</v>
      </c>
      <c r="D919" s="50" t="s">
        <v>7164</v>
      </c>
      <c r="E919" s="113"/>
      <c r="F919" s="113"/>
      <c r="G919" s="50" t="s">
        <v>6165</v>
      </c>
      <c r="H919" s="50" t="s">
        <v>6166</v>
      </c>
      <c r="I919" s="113"/>
      <c r="J919" s="103" t="s">
        <v>7595</v>
      </c>
      <c r="K919" s="103"/>
      <c r="L919" s="50" t="s">
        <v>7574</v>
      </c>
      <c r="M919" s="160">
        <v>0</v>
      </c>
      <c r="N919" s="50" t="s">
        <v>8705</v>
      </c>
      <c r="O919" s="50" t="s">
        <v>8710</v>
      </c>
      <c r="P919" s="113" t="s">
        <v>6356</v>
      </c>
      <c r="Q919" s="113" t="s">
        <v>80</v>
      </c>
      <c r="R919" s="113"/>
      <c r="S919" s="113"/>
    </row>
    <row r="920" spans="1:19" x14ac:dyDescent="0.35">
      <c r="A920" s="111" t="s">
        <v>4665</v>
      </c>
      <c r="B920" s="112"/>
      <c r="C920" s="113" t="s">
        <v>4672</v>
      </c>
      <c r="D920" s="50" t="s">
        <v>7027</v>
      </c>
      <c r="E920" s="113"/>
      <c r="F920" s="113"/>
      <c r="G920" s="50" t="s">
        <v>6169</v>
      </c>
      <c r="H920" s="50" t="s">
        <v>6170</v>
      </c>
      <c r="I920" s="113"/>
      <c r="J920" s="103" t="s">
        <v>7595</v>
      </c>
      <c r="K920" s="103"/>
      <c r="L920" s="50" t="s">
        <v>7574</v>
      </c>
      <c r="M920" s="160">
        <v>0</v>
      </c>
      <c r="N920" s="50" t="s">
        <v>8705</v>
      </c>
      <c r="O920" s="50" t="s">
        <v>8710</v>
      </c>
      <c r="P920" s="113" t="s">
        <v>195</v>
      </c>
      <c r="Q920" s="113" t="s">
        <v>80</v>
      </c>
      <c r="R920" s="113"/>
      <c r="S920" s="113"/>
    </row>
    <row r="921" spans="1:19" x14ac:dyDescent="0.35">
      <c r="A921" s="111" t="s">
        <v>4665</v>
      </c>
      <c r="B921" s="112"/>
      <c r="C921" s="113" t="s">
        <v>4673</v>
      </c>
      <c r="D921" s="50" t="s">
        <v>7165</v>
      </c>
      <c r="E921" s="113"/>
      <c r="F921" s="113"/>
      <c r="G921" s="50" t="s">
        <v>6171</v>
      </c>
      <c r="H921" s="50" t="s">
        <v>6172</v>
      </c>
      <c r="I921" s="113"/>
      <c r="J921" s="103" t="s">
        <v>7595</v>
      </c>
      <c r="K921" s="103"/>
      <c r="L921" s="50" t="s">
        <v>7574</v>
      </c>
      <c r="M921" s="160">
        <v>0</v>
      </c>
      <c r="N921" s="50" t="s">
        <v>8705</v>
      </c>
      <c r="O921" s="50" t="s">
        <v>8710</v>
      </c>
      <c r="P921" s="113" t="s">
        <v>195</v>
      </c>
      <c r="Q921" s="113" t="s">
        <v>80</v>
      </c>
      <c r="R921" s="113"/>
      <c r="S921" s="113"/>
    </row>
    <row r="922" spans="1:19" x14ac:dyDescent="0.35">
      <c r="A922" s="111" t="s">
        <v>4665</v>
      </c>
      <c r="B922" s="112"/>
      <c r="C922" s="113" t="s">
        <v>4671</v>
      </c>
      <c r="D922" s="50" t="s">
        <v>7028</v>
      </c>
      <c r="E922" s="113"/>
      <c r="F922" s="113"/>
      <c r="G922" s="50" t="s">
        <v>6167</v>
      </c>
      <c r="H922" s="50" t="s">
        <v>6168</v>
      </c>
      <c r="I922" s="113"/>
      <c r="J922" s="103" t="s">
        <v>7595</v>
      </c>
      <c r="K922" s="103"/>
      <c r="L922" s="50" t="s">
        <v>7574</v>
      </c>
      <c r="M922" s="160">
        <v>0</v>
      </c>
      <c r="N922" s="50" t="s">
        <v>8705</v>
      </c>
      <c r="O922" s="50" t="s">
        <v>8710</v>
      </c>
      <c r="P922" s="113" t="s">
        <v>195</v>
      </c>
      <c r="Q922" s="113" t="s">
        <v>80</v>
      </c>
      <c r="R922" s="113"/>
      <c r="S922" s="113"/>
    </row>
    <row r="923" spans="1:19" x14ac:dyDescent="0.35">
      <c r="A923" s="111" t="s">
        <v>4665</v>
      </c>
      <c r="B923" s="112"/>
      <c r="C923" s="113" t="s">
        <v>4677</v>
      </c>
      <c r="D923" s="50" t="s">
        <v>7166</v>
      </c>
      <c r="E923" s="113"/>
      <c r="F923" s="113"/>
      <c r="G923" s="50" t="s">
        <v>6179</v>
      </c>
      <c r="H923" s="50" t="s">
        <v>6180</v>
      </c>
      <c r="I923" s="113"/>
      <c r="J923" s="103" t="s">
        <v>7595</v>
      </c>
      <c r="K923" s="103"/>
      <c r="L923" s="50" t="s">
        <v>7574</v>
      </c>
      <c r="M923" s="160">
        <v>0</v>
      </c>
      <c r="N923" s="50" t="s">
        <v>8705</v>
      </c>
      <c r="O923" s="50" t="s">
        <v>8710</v>
      </c>
      <c r="P923" s="113" t="s">
        <v>6357</v>
      </c>
      <c r="Q923" s="113" t="s">
        <v>80</v>
      </c>
      <c r="R923" s="113"/>
      <c r="S923" s="113"/>
    </row>
    <row r="924" spans="1:19" x14ac:dyDescent="0.35">
      <c r="A924" s="111" t="s">
        <v>4665</v>
      </c>
      <c r="B924" s="112"/>
      <c r="C924" s="113" t="s">
        <v>4678</v>
      </c>
      <c r="D924" s="62" t="s">
        <v>7167</v>
      </c>
      <c r="E924" s="113"/>
      <c r="F924" s="113"/>
      <c r="G924" s="50" t="s">
        <v>6181</v>
      </c>
      <c r="H924" s="50" t="s">
        <v>6182</v>
      </c>
      <c r="I924" s="113"/>
      <c r="J924" s="103" t="s">
        <v>7595</v>
      </c>
      <c r="K924" s="103"/>
      <c r="L924" s="50" t="s">
        <v>7574</v>
      </c>
      <c r="M924" s="160">
        <v>0</v>
      </c>
      <c r="N924" s="50" t="s">
        <v>8705</v>
      </c>
      <c r="O924" s="50" t="s">
        <v>8710</v>
      </c>
      <c r="P924" s="113" t="s">
        <v>6345</v>
      </c>
      <c r="Q924" s="113" t="s">
        <v>80</v>
      </c>
      <c r="R924" s="113"/>
      <c r="S924" s="113"/>
    </row>
    <row r="925" spans="1:19" x14ac:dyDescent="0.35">
      <c r="A925" s="111" t="s">
        <v>4665</v>
      </c>
      <c r="B925" s="112"/>
      <c r="C925" s="113" t="s">
        <v>4676</v>
      </c>
      <c r="D925" s="50" t="s">
        <v>7168</v>
      </c>
      <c r="E925" s="113"/>
      <c r="F925" s="113"/>
      <c r="G925" s="50" t="s">
        <v>6177</v>
      </c>
      <c r="H925" s="50" t="s">
        <v>6178</v>
      </c>
      <c r="I925" s="113"/>
      <c r="J925" s="103" t="s">
        <v>7595</v>
      </c>
      <c r="K925" s="103"/>
      <c r="L925" s="50" t="s">
        <v>7574</v>
      </c>
      <c r="M925" s="160">
        <v>0</v>
      </c>
      <c r="N925" s="50" t="s">
        <v>8705</v>
      </c>
      <c r="O925" s="50" t="s">
        <v>8710</v>
      </c>
      <c r="P925" s="113" t="s">
        <v>6339</v>
      </c>
      <c r="Q925" s="113" t="s">
        <v>80</v>
      </c>
      <c r="R925" s="113"/>
      <c r="S925" s="113"/>
    </row>
    <row r="926" spans="1:19" x14ac:dyDescent="0.35">
      <c r="A926" s="111" t="s">
        <v>4665</v>
      </c>
      <c r="B926" s="112"/>
      <c r="C926" s="113" t="s">
        <v>4679</v>
      </c>
      <c r="D926" s="50" t="s">
        <v>7169</v>
      </c>
      <c r="E926" s="113"/>
      <c r="F926" s="113"/>
      <c r="G926" s="50" t="s">
        <v>6183</v>
      </c>
      <c r="H926" s="50" t="s">
        <v>6184</v>
      </c>
      <c r="I926" s="113"/>
      <c r="J926" s="103" t="s">
        <v>7595</v>
      </c>
      <c r="K926" s="103"/>
      <c r="L926" s="50" t="s">
        <v>7574</v>
      </c>
      <c r="M926" s="160">
        <v>0</v>
      </c>
      <c r="N926" s="50" t="s">
        <v>8705</v>
      </c>
      <c r="O926" s="50" t="s">
        <v>8710</v>
      </c>
      <c r="P926" s="113" t="s">
        <v>165</v>
      </c>
      <c r="Q926" s="113" t="s">
        <v>80</v>
      </c>
      <c r="R926" s="113"/>
      <c r="S926" s="113"/>
    </row>
    <row r="927" spans="1:19" x14ac:dyDescent="0.35">
      <c r="A927" s="111" t="s">
        <v>4665</v>
      </c>
      <c r="B927" s="112"/>
      <c r="C927" s="113" t="s">
        <v>4675</v>
      </c>
      <c r="D927" s="50" t="s">
        <v>7159</v>
      </c>
      <c r="E927" s="113"/>
      <c r="F927" s="113"/>
      <c r="G927" s="50" t="s">
        <v>6175</v>
      </c>
      <c r="H927" s="50" t="s">
        <v>6176</v>
      </c>
      <c r="I927" s="113"/>
      <c r="J927" s="103" t="s">
        <v>7595</v>
      </c>
      <c r="K927" s="103"/>
      <c r="L927" s="50" t="s">
        <v>7574</v>
      </c>
      <c r="M927" s="160">
        <v>0</v>
      </c>
      <c r="N927" s="50" t="s">
        <v>8705</v>
      </c>
      <c r="O927" s="50" t="s">
        <v>8710</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7595</v>
      </c>
      <c r="K928" s="113"/>
      <c r="L928" s="121" t="s">
        <v>91</v>
      </c>
      <c r="M928" s="144" t="s">
        <v>8704</v>
      </c>
      <c r="N928" s="121" t="s">
        <v>8706</v>
      </c>
      <c r="O928" s="121"/>
      <c r="P928" s="113"/>
      <c r="Q928" s="113" t="s">
        <v>80</v>
      </c>
      <c r="R928" s="113"/>
      <c r="S928" s="113"/>
    </row>
    <row r="929" spans="1:19" x14ac:dyDescent="0.35">
      <c r="A929" s="115" t="s">
        <v>4691</v>
      </c>
      <c r="B929" s="100">
        <v>1</v>
      </c>
      <c r="C929" s="101" t="s">
        <v>93</v>
      </c>
      <c r="D929" s="101" t="s">
        <v>1923</v>
      </c>
      <c r="E929" s="102"/>
      <c r="F929" s="101" t="s">
        <v>7853</v>
      </c>
      <c r="G929" s="101" t="s">
        <v>277</v>
      </c>
      <c r="H929" s="101" t="s">
        <v>278</v>
      </c>
      <c r="I929" s="101" t="s">
        <v>2311</v>
      </c>
      <c r="J929" s="103" t="s">
        <v>7595</v>
      </c>
      <c r="K929" s="103"/>
      <c r="L929" s="101" t="s">
        <v>91</v>
      </c>
      <c r="M929" s="161" t="s">
        <v>8704</v>
      </c>
      <c r="N929" s="103" t="s">
        <v>8706</v>
      </c>
      <c r="O929" s="103" t="s">
        <v>8709</v>
      </c>
      <c r="P929" s="115" t="s">
        <v>91</v>
      </c>
      <c r="Q929" s="115" t="s">
        <v>80</v>
      </c>
      <c r="R929" s="115"/>
      <c r="S929" s="115"/>
    </row>
    <row r="930" spans="1:19" x14ac:dyDescent="0.35">
      <c r="A930" s="111" t="s">
        <v>4691</v>
      </c>
      <c r="B930" s="112">
        <v>2</v>
      </c>
      <c r="C930" s="113" t="s">
        <v>4114</v>
      </c>
      <c r="D930" s="54" t="s">
        <v>7745</v>
      </c>
      <c r="E930" s="113"/>
      <c r="F930" s="113"/>
      <c r="G930" s="50" t="s">
        <v>465</v>
      </c>
      <c r="H930" s="50" t="s">
        <v>5053</v>
      </c>
      <c r="I930" s="113"/>
      <c r="J930" s="113" t="s">
        <v>7595</v>
      </c>
      <c r="K930" s="113"/>
      <c r="L930" s="99" t="s">
        <v>7575</v>
      </c>
      <c r="M930" s="167" t="s">
        <v>8704</v>
      </c>
      <c r="N930" s="99" t="s">
        <v>8706</v>
      </c>
      <c r="O930" s="99" t="s">
        <v>8709</v>
      </c>
      <c r="P930" s="113" t="s">
        <v>100</v>
      </c>
      <c r="Q930" s="113" t="s">
        <v>80</v>
      </c>
      <c r="R930" s="113"/>
      <c r="S930" s="113"/>
    </row>
    <row r="931" spans="1:19" x14ac:dyDescent="0.35">
      <c r="A931" s="115" t="s">
        <v>4691</v>
      </c>
      <c r="B931" s="100">
        <v>3</v>
      </c>
      <c r="C931" s="101" t="s">
        <v>116</v>
      </c>
      <c r="D931" s="101" t="s">
        <v>6680</v>
      </c>
      <c r="E931" s="102"/>
      <c r="F931" s="101"/>
      <c r="G931" s="101" t="s">
        <v>318</v>
      </c>
      <c r="H931" s="101"/>
      <c r="I931" s="101"/>
      <c r="J931" s="103" t="s">
        <v>7595</v>
      </c>
      <c r="K931" s="103"/>
      <c r="L931" s="55" t="s">
        <v>91</v>
      </c>
      <c r="M931" s="165" t="s">
        <v>8704</v>
      </c>
      <c r="N931" s="57" t="s">
        <v>8706</v>
      </c>
      <c r="O931" s="57" t="s">
        <v>8709</v>
      </c>
      <c r="P931" s="115" t="s">
        <v>100</v>
      </c>
      <c r="Q931" s="115" t="s">
        <v>80</v>
      </c>
      <c r="R931" s="113" t="s">
        <v>7579</v>
      </c>
      <c r="S931" s="113"/>
    </row>
    <row r="932" spans="1:19" x14ac:dyDescent="0.35">
      <c r="A932" s="115" t="s">
        <v>4691</v>
      </c>
      <c r="B932" s="100">
        <v>4</v>
      </c>
      <c r="C932" s="115" t="s">
        <v>2591</v>
      </c>
      <c r="D932" s="102" t="s">
        <v>7696</v>
      </c>
      <c r="E932" s="115"/>
      <c r="F932" s="115"/>
      <c r="G932" s="102" t="s">
        <v>3015</v>
      </c>
      <c r="H932" s="102" t="s">
        <v>2796</v>
      </c>
      <c r="I932" s="115"/>
      <c r="J932" s="115" t="s">
        <v>7595</v>
      </c>
      <c r="K932" s="115"/>
      <c r="L932" s="115" t="s">
        <v>7575</v>
      </c>
      <c r="M932" s="116" t="s">
        <v>8704</v>
      </c>
      <c r="N932" s="115" t="s">
        <v>8705</v>
      </c>
      <c r="O932" s="115" t="s">
        <v>8709</v>
      </c>
      <c r="P932" s="115" t="s">
        <v>100</v>
      </c>
      <c r="Q932" s="115" t="s">
        <v>80</v>
      </c>
      <c r="R932" s="115"/>
      <c r="S932" s="115"/>
    </row>
    <row r="933" spans="1:19" x14ac:dyDescent="0.35">
      <c r="A933" s="115" t="s">
        <v>4691</v>
      </c>
      <c r="B933" s="100">
        <v>5</v>
      </c>
      <c r="C933" s="101" t="s">
        <v>267</v>
      </c>
      <c r="D933" s="101" t="s">
        <v>6456</v>
      </c>
      <c r="E933" s="102"/>
      <c r="F933" s="101" t="s">
        <v>7787</v>
      </c>
      <c r="G933" s="101" t="s">
        <v>480</v>
      </c>
      <c r="H933" s="101" t="s">
        <v>481</v>
      </c>
      <c r="I933" s="101" t="s">
        <v>2223</v>
      </c>
      <c r="J933" s="103" t="s">
        <v>7595</v>
      </c>
      <c r="K933" s="103"/>
      <c r="L933" s="101" t="s">
        <v>153</v>
      </c>
      <c r="M933" s="161" t="s">
        <v>8704</v>
      </c>
      <c r="N933" s="103" t="s">
        <v>8705</v>
      </c>
      <c r="O933" s="103" t="s">
        <v>8709</v>
      </c>
      <c r="P933" s="115" t="s">
        <v>153</v>
      </c>
      <c r="Q933" s="115" t="s">
        <v>80</v>
      </c>
      <c r="R933" s="115"/>
      <c r="S933" s="115"/>
    </row>
    <row r="934" spans="1:19" x14ac:dyDescent="0.35">
      <c r="A934" s="111" t="s">
        <v>4691</v>
      </c>
      <c r="B934" s="112">
        <v>6</v>
      </c>
      <c r="C934" s="113" t="s">
        <v>4692</v>
      </c>
      <c r="D934" s="50" t="s">
        <v>7170</v>
      </c>
      <c r="E934" s="113"/>
      <c r="F934" s="113"/>
      <c r="G934" s="50" t="s">
        <v>6205</v>
      </c>
      <c r="H934" s="62" t="s">
        <v>7170</v>
      </c>
      <c r="I934" s="113"/>
      <c r="J934" s="103" t="s">
        <v>7595</v>
      </c>
      <c r="K934" s="103"/>
      <c r="L934" s="50" t="s">
        <v>7574</v>
      </c>
      <c r="M934" s="160">
        <v>0</v>
      </c>
      <c r="N934" s="50" t="s">
        <v>8705</v>
      </c>
      <c r="O934" s="50" t="s">
        <v>8710</v>
      </c>
      <c r="P934" s="113" t="s">
        <v>2997</v>
      </c>
      <c r="Q934" s="113" t="s">
        <v>80</v>
      </c>
      <c r="R934" s="113"/>
      <c r="S934" s="113"/>
    </row>
    <row r="935" spans="1:19" x14ac:dyDescent="0.35">
      <c r="A935" s="111" t="s">
        <v>4691</v>
      </c>
      <c r="B935" s="112">
        <v>7</v>
      </c>
      <c r="C935" s="113" t="s">
        <v>4702</v>
      </c>
      <c r="D935" s="50" t="s">
        <v>7029</v>
      </c>
      <c r="E935" s="113"/>
      <c r="F935" s="113"/>
      <c r="G935" s="50" t="s">
        <v>6223</v>
      </c>
      <c r="H935" s="50" t="s">
        <v>6224</v>
      </c>
      <c r="I935" s="113"/>
      <c r="J935" s="103" t="s">
        <v>7595</v>
      </c>
      <c r="K935" s="103"/>
      <c r="L935" s="50" t="s">
        <v>7574</v>
      </c>
      <c r="M935" s="160">
        <v>0</v>
      </c>
      <c r="N935" s="50" t="s">
        <v>8705</v>
      </c>
      <c r="O935" s="50" t="s">
        <v>8710</v>
      </c>
      <c r="P935" s="113" t="s">
        <v>6315</v>
      </c>
      <c r="Q935" s="113" t="s">
        <v>80</v>
      </c>
      <c r="R935" s="113"/>
      <c r="S935" s="113"/>
    </row>
    <row r="936" spans="1:19" x14ac:dyDescent="0.35">
      <c r="A936" s="111" t="s">
        <v>4691</v>
      </c>
      <c r="B936" s="112">
        <v>8</v>
      </c>
      <c r="C936" s="113" t="s">
        <v>4701</v>
      </c>
      <c r="D936" s="50" t="s">
        <v>7186</v>
      </c>
      <c r="E936" s="113"/>
      <c r="F936" s="113"/>
      <c r="G936" s="50" t="s">
        <v>6221</v>
      </c>
      <c r="H936" s="50" t="s">
        <v>6222</v>
      </c>
      <c r="I936" s="113"/>
      <c r="J936" s="103" t="s">
        <v>7595</v>
      </c>
      <c r="K936" s="103"/>
      <c r="L936" s="50" t="s">
        <v>7574</v>
      </c>
      <c r="M936" s="160">
        <v>0</v>
      </c>
      <c r="N936" s="50" t="s">
        <v>8705</v>
      </c>
      <c r="O936" s="50" t="s">
        <v>8710</v>
      </c>
      <c r="P936" s="113" t="s">
        <v>6315</v>
      </c>
      <c r="Q936" s="113" t="s">
        <v>80</v>
      </c>
      <c r="R936" s="113"/>
      <c r="S936" s="113"/>
    </row>
    <row r="937" spans="1:19" x14ac:dyDescent="0.35">
      <c r="A937" s="111" t="s">
        <v>4691</v>
      </c>
      <c r="B937" s="112">
        <v>9</v>
      </c>
      <c r="C937" s="113" t="s">
        <v>4700</v>
      </c>
      <c r="D937" s="50" t="s">
        <v>7179</v>
      </c>
      <c r="E937" s="113"/>
      <c r="F937" s="113"/>
      <c r="G937" s="50" t="s">
        <v>6219</v>
      </c>
      <c r="H937" s="50" t="s">
        <v>6220</v>
      </c>
      <c r="I937" s="113"/>
      <c r="J937" s="103" t="s">
        <v>7595</v>
      </c>
      <c r="K937" s="103"/>
      <c r="L937" s="50" t="s">
        <v>7574</v>
      </c>
      <c r="M937" s="160">
        <v>0</v>
      </c>
      <c r="N937" s="50" t="s">
        <v>8705</v>
      </c>
      <c r="O937" s="50" t="s">
        <v>8710</v>
      </c>
      <c r="P937" s="113" t="s">
        <v>165</v>
      </c>
      <c r="Q937" s="113" t="s">
        <v>80</v>
      </c>
      <c r="R937" s="113"/>
      <c r="S937" s="113"/>
    </row>
    <row r="938" spans="1:19" x14ac:dyDescent="0.3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8705</v>
      </c>
      <c r="O938" s="113" t="s">
        <v>8710</v>
      </c>
      <c r="P938" s="113" t="s">
        <v>100</v>
      </c>
      <c r="Q938" s="113" t="s">
        <v>80</v>
      </c>
      <c r="R938" s="113"/>
      <c r="S938" s="113"/>
    </row>
    <row r="939" spans="1:19" x14ac:dyDescent="0.3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8705</v>
      </c>
      <c r="O939" s="113" t="s">
        <v>8710</v>
      </c>
      <c r="P939" s="113" t="s">
        <v>100</v>
      </c>
      <c r="Q939" s="113" t="s">
        <v>80</v>
      </c>
      <c r="R939" s="113"/>
      <c r="S939" s="113"/>
    </row>
    <row r="940" spans="1:19" x14ac:dyDescent="0.3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8705</v>
      </c>
      <c r="O940" s="113" t="s">
        <v>8710</v>
      </c>
      <c r="P940" s="113" t="s">
        <v>100</v>
      </c>
      <c r="Q940" s="113" t="s">
        <v>80</v>
      </c>
      <c r="R940" s="113"/>
      <c r="S940" s="113"/>
    </row>
    <row r="941" spans="1:19" x14ac:dyDescent="0.3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8705</v>
      </c>
      <c r="O941" s="113" t="s">
        <v>8710</v>
      </c>
      <c r="P941" s="113" t="s">
        <v>100</v>
      </c>
      <c r="Q941" s="113" t="s">
        <v>80</v>
      </c>
      <c r="R941" s="113"/>
      <c r="S941" s="113"/>
    </row>
    <row r="942" spans="1:19" x14ac:dyDescent="0.3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8705</v>
      </c>
      <c r="O942" s="113" t="s">
        <v>8710</v>
      </c>
      <c r="P942" s="113" t="s">
        <v>100</v>
      </c>
      <c r="Q942" s="113" t="s">
        <v>80</v>
      </c>
      <c r="R942" s="113"/>
      <c r="S942" s="113"/>
    </row>
    <row r="943" spans="1:19" x14ac:dyDescent="0.35">
      <c r="A943" s="111" t="s">
        <v>4691</v>
      </c>
      <c r="B943" s="112">
        <v>15</v>
      </c>
      <c r="C943" s="113" t="s">
        <v>4695</v>
      </c>
      <c r="D943" s="50" t="s">
        <v>7173</v>
      </c>
      <c r="E943" s="113"/>
      <c r="F943" s="113"/>
      <c r="G943" s="50" t="s">
        <v>6210</v>
      </c>
      <c r="H943" s="62" t="s">
        <v>7171</v>
      </c>
      <c r="I943" s="113"/>
      <c r="J943" s="103" t="s">
        <v>7595</v>
      </c>
      <c r="K943" s="103"/>
      <c r="L943" s="50" t="s">
        <v>7574</v>
      </c>
      <c r="M943" s="160">
        <v>0</v>
      </c>
      <c r="N943" s="50" t="s">
        <v>8705</v>
      </c>
      <c r="O943" s="50" t="s">
        <v>8710</v>
      </c>
      <c r="P943" s="113" t="s">
        <v>6343</v>
      </c>
      <c r="Q943" s="113" t="s">
        <v>80</v>
      </c>
      <c r="R943" s="113"/>
      <c r="S943" s="113"/>
    </row>
    <row r="944" spans="1:19" x14ac:dyDescent="0.35">
      <c r="A944" s="111" t="s">
        <v>4691</v>
      </c>
      <c r="B944" s="112">
        <v>16</v>
      </c>
      <c r="C944" s="113" t="s">
        <v>4693</v>
      </c>
      <c r="D944" s="50" t="s">
        <v>7172</v>
      </c>
      <c r="E944" s="113"/>
      <c r="F944" s="113"/>
      <c r="G944" s="50" t="s">
        <v>6206</v>
      </c>
      <c r="H944" s="50" t="s">
        <v>6207</v>
      </c>
      <c r="I944" s="113"/>
      <c r="J944" s="103" t="s">
        <v>7595</v>
      </c>
      <c r="K944" s="103"/>
      <c r="L944" s="50" t="s">
        <v>7574</v>
      </c>
      <c r="M944" s="160">
        <v>0</v>
      </c>
      <c r="N944" s="50" t="s">
        <v>8705</v>
      </c>
      <c r="O944" s="50" t="s">
        <v>8710</v>
      </c>
      <c r="P944" s="113" t="s">
        <v>262</v>
      </c>
      <c r="Q944" s="113" t="s">
        <v>80</v>
      </c>
      <c r="R944" s="113"/>
      <c r="S944" s="113"/>
    </row>
    <row r="945" spans="1:19" x14ac:dyDescent="0.35">
      <c r="A945" s="111" t="s">
        <v>4691</v>
      </c>
      <c r="B945" s="112">
        <v>17</v>
      </c>
      <c r="C945" s="113" t="s">
        <v>4699</v>
      </c>
      <c r="D945" s="50" t="s">
        <v>7177</v>
      </c>
      <c r="E945" s="113"/>
      <c r="F945" s="113"/>
      <c r="G945" s="50" t="s">
        <v>6217</v>
      </c>
      <c r="H945" s="50" t="s">
        <v>6218</v>
      </c>
      <c r="I945" s="113"/>
      <c r="J945" s="103" t="s">
        <v>7595</v>
      </c>
      <c r="K945" s="103"/>
      <c r="L945" s="50" t="s">
        <v>7574</v>
      </c>
      <c r="M945" s="160">
        <v>0</v>
      </c>
      <c r="N945" s="50" t="s">
        <v>8705</v>
      </c>
      <c r="O945" s="50" t="s">
        <v>8710</v>
      </c>
      <c r="P945" s="113" t="s">
        <v>6353</v>
      </c>
      <c r="Q945" s="113" t="s">
        <v>80</v>
      </c>
      <c r="R945" s="113"/>
      <c r="S945" s="113"/>
    </row>
    <row r="946" spans="1:19" x14ac:dyDescent="0.35">
      <c r="A946" s="111" t="s">
        <v>4691</v>
      </c>
      <c r="B946" s="112">
        <v>18</v>
      </c>
      <c r="C946" s="113" t="s">
        <v>4697</v>
      </c>
      <c r="D946" s="50" t="s">
        <v>7185</v>
      </c>
      <c r="E946" s="113"/>
      <c r="F946" s="113"/>
      <c r="G946" s="50" t="s">
        <v>6213</v>
      </c>
      <c r="H946" s="50" t="s">
        <v>6214</v>
      </c>
      <c r="I946" s="113"/>
      <c r="J946" s="103" t="s">
        <v>7595</v>
      </c>
      <c r="K946" s="103"/>
      <c r="L946" s="50" t="s">
        <v>7574</v>
      </c>
      <c r="M946" s="160">
        <v>0</v>
      </c>
      <c r="N946" s="50" t="s">
        <v>8705</v>
      </c>
      <c r="O946" s="50" t="s">
        <v>8710</v>
      </c>
      <c r="P946" s="113" t="s">
        <v>6353</v>
      </c>
      <c r="Q946" s="113" t="s">
        <v>80</v>
      </c>
      <c r="R946" s="113"/>
      <c r="S946" s="113"/>
    </row>
    <row r="947" spans="1:19" x14ac:dyDescent="0.35">
      <c r="A947" s="111" t="s">
        <v>4691</v>
      </c>
      <c r="B947" s="112">
        <v>19</v>
      </c>
      <c r="C947" s="113" t="s">
        <v>4698</v>
      </c>
      <c r="D947" s="50" t="s">
        <v>7178</v>
      </c>
      <c r="E947" s="113"/>
      <c r="F947" s="113"/>
      <c r="G947" s="50" t="s">
        <v>6215</v>
      </c>
      <c r="H947" s="50" t="s">
        <v>6216</v>
      </c>
      <c r="I947" s="113"/>
      <c r="J947" s="103" t="s">
        <v>7595</v>
      </c>
      <c r="K947" s="103"/>
      <c r="L947" s="50" t="s">
        <v>7574</v>
      </c>
      <c r="M947" s="160">
        <v>0</v>
      </c>
      <c r="N947" s="50" t="s">
        <v>8705</v>
      </c>
      <c r="O947" s="50" t="s">
        <v>8710</v>
      </c>
      <c r="P947" s="113" t="s">
        <v>6353</v>
      </c>
      <c r="Q947" s="113" t="s">
        <v>80</v>
      </c>
      <c r="R947" s="113"/>
      <c r="S947" s="113"/>
    </row>
    <row r="948" spans="1:19" x14ac:dyDescent="0.35">
      <c r="A948" s="111" t="s">
        <v>4691</v>
      </c>
      <c r="B948" s="112">
        <v>20</v>
      </c>
      <c r="C948" s="113" t="s">
        <v>4694</v>
      </c>
      <c r="D948" s="50" t="s">
        <v>7184</v>
      </c>
      <c r="E948" s="113"/>
      <c r="F948" s="113"/>
      <c r="G948" s="50" t="s">
        <v>6208</v>
      </c>
      <c r="H948" s="50" t="s">
        <v>6209</v>
      </c>
      <c r="I948" s="113"/>
      <c r="J948" s="103" t="s">
        <v>7595</v>
      </c>
      <c r="K948" s="103"/>
      <c r="L948" s="50" t="s">
        <v>7574</v>
      </c>
      <c r="M948" s="160">
        <v>0</v>
      </c>
      <c r="N948" s="50" t="s">
        <v>8705</v>
      </c>
      <c r="O948" s="50" t="s">
        <v>8710</v>
      </c>
      <c r="P948" s="113" t="s">
        <v>262</v>
      </c>
      <c r="Q948" s="113" t="s">
        <v>80</v>
      </c>
      <c r="R948" s="113"/>
      <c r="S948" s="113"/>
    </row>
    <row r="949" spans="1:19" x14ac:dyDescent="0.35">
      <c r="A949" s="111" t="s">
        <v>4691</v>
      </c>
      <c r="B949" s="112">
        <v>21</v>
      </c>
      <c r="C949" s="113" t="s">
        <v>4696</v>
      </c>
      <c r="D949" s="50" t="s">
        <v>7187</v>
      </c>
      <c r="E949" s="113"/>
      <c r="F949" s="113"/>
      <c r="G949" s="50" t="s">
        <v>6211</v>
      </c>
      <c r="H949" s="50" t="s">
        <v>6212</v>
      </c>
      <c r="I949" s="113"/>
      <c r="J949" s="103" t="s">
        <v>7595</v>
      </c>
      <c r="K949" s="103"/>
      <c r="L949" s="50" t="s">
        <v>7574</v>
      </c>
      <c r="M949" s="160">
        <v>0</v>
      </c>
      <c r="N949" s="50" t="s">
        <v>8705</v>
      </c>
      <c r="O949" s="50" t="s">
        <v>8710</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7595</v>
      </c>
      <c r="K950" s="113"/>
      <c r="L950" s="121" t="s">
        <v>91</v>
      </c>
      <c r="M950" s="144" t="s">
        <v>8704</v>
      </c>
      <c r="N950" s="121" t="s">
        <v>8706</v>
      </c>
      <c r="O950" s="121"/>
      <c r="P950" s="113"/>
      <c r="Q950" s="113" t="s">
        <v>80</v>
      </c>
      <c r="R950" s="113"/>
      <c r="S950" s="113"/>
    </row>
    <row r="951" spans="1:19" x14ac:dyDescent="0.35">
      <c r="A951" s="115" t="s">
        <v>4299</v>
      </c>
      <c r="B951" s="100">
        <v>1</v>
      </c>
      <c r="C951" s="101" t="s">
        <v>93</v>
      </c>
      <c r="D951" s="101" t="s">
        <v>1923</v>
      </c>
      <c r="E951" s="102"/>
      <c r="F951" s="101" t="s">
        <v>7853</v>
      </c>
      <c r="G951" s="101" t="s">
        <v>277</v>
      </c>
      <c r="H951" s="101" t="s">
        <v>278</v>
      </c>
      <c r="I951" s="101" t="s">
        <v>2311</v>
      </c>
      <c r="J951" s="103" t="s">
        <v>7595</v>
      </c>
      <c r="K951" s="103"/>
      <c r="L951" s="101" t="s">
        <v>91</v>
      </c>
      <c r="M951" s="161" t="s">
        <v>8704</v>
      </c>
      <c r="N951" s="103" t="s">
        <v>8706</v>
      </c>
      <c r="O951" s="103" t="s">
        <v>8709</v>
      </c>
      <c r="P951" s="115" t="s">
        <v>91</v>
      </c>
      <c r="Q951" s="115" t="s">
        <v>80</v>
      </c>
      <c r="R951" s="115"/>
      <c r="S951" s="115"/>
    </row>
    <row r="952" spans="1:19" x14ac:dyDescent="0.35">
      <c r="A952" s="111" t="s">
        <v>4299</v>
      </c>
      <c r="B952" s="112">
        <v>2</v>
      </c>
      <c r="C952" s="113" t="s">
        <v>4114</v>
      </c>
      <c r="D952" s="54" t="s">
        <v>7745</v>
      </c>
      <c r="E952" s="113"/>
      <c r="F952" s="113"/>
      <c r="G952" s="50" t="s">
        <v>465</v>
      </c>
      <c r="H952" s="50" t="s">
        <v>5053</v>
      </c>
      <c r="I952" s="113"/>
      <c r="J952" s="113" t="s">
        <v>7595</v>
      </c>
      <c r="K952" s="113"/>
      <c r="L952" s="99" t="s">
        <v>7575</v>
      </c>
      <c r="M952" s="167" t="s">
        <v>8704</v>
      </c>
      <c r="N952" s="99" t="s">
        <v>8706</v>
      </c>
      <c r="O952" s="99" t="s">
        <v>8709</v>
      </c>
      <c r="P952" s="113" t="s">
        <v>100</v>
      </c>
      <c r="Q952" s="113" t="s">
        <v>80</v>
      </c>
      <c r="R952" s="113"/>
      <c r="S952" s="113"/>
    </row>
    <row r="953" spans="1:19" x14ac:dyDescent="0.35">
      <c r="A953" s="115" t="s">
        <v>4299</v>
      </c>
      <c r="B953" s="100">
        <v>3</v>
      </c>
      <c r="C953" s="101" t="s">
        <v>116</v>
      </c>
      <c r="D953" s="101" t="s">
        <v>6680</v>
      </c>
      <c r="E953" s="102"/>
      <c r="F953" s="101"/>
      <c r="G953" s="101" t="s">
        <v>318</v>
      </c>
      <c r="H953" s="101"/>
      <c r="I953" s="101"/>
      <c r="J953" s="103" t="s">
        <v>7595</v>
      </c>
      <c r="K953" s="103"/>
      <c r="L953" s="55" t="s">
        <v>91</v>
      </c>
      <c r="M953" s="165" t="s">
        <v>8704</v>
      </c>
      <c r="N953" s="57" t="s">
        <v>8706</v>
      </c>
      <c r="O953" s="57" t="s">
        <v>8709</v>
      </c>
      <c r="P953" s="115" t="s">
        <v>100</v>
      </c>
      <c r="Q953" s="115" t="s">
        <v>80</v>
      </c>
      <c r="R953" s="113" t="s">
        <v>7579</v>
      </c>
      <c r="S953" s="113"/>
    </row>
    <row r="954" spans="1:19" x14ac:dyDescent="0.35">
      <c r="A954" s="115" t="s">
        <v>4299</v>
      </c>
      <c r="B954" s="100">
        <v>4</v>
      </c>
      <c r="C954" s="115" t="s">
        <v>2591</v>
      </c>
      <c r="D954" s="102" t="s">
        <v>7696</v>
      </c>
      <c r="E954" s="115"/>
      <c r="F954" s="115"/>
      <c r="G954" s="102" t="s">
        <v>3015</v>
      </c>
      <c r="H954" s="102" t="s">
        <v>2796</v>
      </c>
      <c r="I954" s="115"/>
      <c r="J954" s="115" t="s">
        <v>7595</v>
      </c>
      <c r="K954" s="115"/>
      <c r="L954" s="115" t="s">
        <v>7575</v>
      </c>
      <c r="M954" s="116" t="s">
        <v>8704</v>
      </c>
      <c r="N954" s="115" t="s">
        <v>8705</v>
      </c>
      <c r="O954" s="115" t="s">
        <v>8709</v>
      </c>
      <c r="P954" s="115" t="s">
        <v>100</v>
      </c>
      <c r="Q954" s="115" t="s">
        <v>80</v>
      </c>
      <c r="R954" s="115"/>
      <c r="S954" s="115"/>
    </row>
    <row r="955" spans="1:19" x14ac:dyDescent="0.35">
      <c r="A955" s="115" t="s">
        <v>4299</v>
      </c>
      <c r="B955" s="100">
        <v>5</v>
      </c>
      <c r="C955" s="101" t="s">
        <v>267</v>
      </c>
      <c r="D955" s="101" t="s">
        <v>6456</v>
      </c>
      <c r="E955" s="102"/>
      <c r="F955" s="101" t="s">
        <v>7787</v>
      </c>
      <c r="G955" s="101" t="s">
        <v>480</v>
      </c>
      <c r="H955" s="101" t="s">
        <v>481</v>
      </c>
      <c r="I955" s="101" t="s">
        <v>2223</v>
      </c>
      <c r="J955" s="103" t="s">
        <v>7595</v>
      </c>
      <c r="K955" s="103"/>
      <c r="L955" s="101" t="s">
        <v>153</v>
      </c>
      <c r="M955" s="161" t="s">
        <v>8704</v>
      </c>
      <c r="N955" s="103" t="s">
        <v>8705</v>
      </c>
      <c r="O955" s="103" t="s">
        <v>8709</v>
      </c>
      <c r="P955" s="115" t="s">
        <v>153</v>
      </c>
      <c r="Q955" s="115" t="s">
        <v>80</v>
      </c>
      <c r="R955" s="115"/>
      <c r="S955" s="115"/>
    </row>
    <row r="956" spans="1:19" x14ac:dyDescent="0.35">
      <c r="A956" s="111" t="s">
        <v>4299</v>
      </c>
      <c r="B956" s="112">
        <v>6</v>
      </c>
      <c r="C956" s="113" t="s">
        <v>4348</v>
      </c>
      <c r="D956" s="50" t="s">
        <v>7744</v>
      </c>
      <c r="E956" s="113"/>
      <c r="F956" s="113"/>
      <c r="G956" s="140" t="s">
        <v>5515</v>
      </c>
      <c r="H956" s="140" t="s">
        <v>5516</v>
      </c>
      <c r="I956" s="113"/>
      <c r="J956" s="103" t="s">
        <v>7595</v>
      </c>
      <c r="K956" s="103"/>
      <c r="L956" s="50" t="s">
        <v>7574</v>
      </c>
      <c r="M956" s="160">
        <v>0</v>
      </c>
      <c r="N956" s="50" t="s">
        <v>8705</v>
      </c>
      <c r="O956" s="50" t="s">
        <v>8710</v>
      </c>
      <c r="P956" s="113" t="s">
        <v>6342</v>
      </c>
      <c r="Q956" s="113" t="s">
        <v>80</v>
      </c>
      <c r="R956" s="113"/>
      <c r="S956" s="113"/>
    </row>
    <row r="957" spans="1:19" x14ac:dyDescent="0.35">
      <c r="A957" s="111" t="s">
        <v>4299</v>
      </c>
      <c r="B957" s="93">
        <v>7</v>
      </c>
      <c r="C957" s="54" t="s">
        <v>268</v>
      </c>
      <c r="D957" s="56" t="s">
        <v>6856</v>
      </c>
      <c r="E957" s="70"/>
      <c r="F957" s="54" t="s">
        <v>2226</v>
      </c>
      <c r="G957" s="54" t="s">
        <v>482</v>
      </c>
      <c r="H957" s="54" t="s">
        <v>483</v>
      </c>
      <c r="I957" s="68" t="s">
        <v>2224</v>
      </c>
      <c r="J957" s="56" t="s">
        <v>7595</v>
      </c>
      <c r="K957" s="56"/>
      <c r="L957" s="50" t="s">
        <v>7574</v>
      </c>
      <c r="M957" s="160">
        <v>0</v>
      </c>
      <c r="N957" s="50" t="s">
        <v>8705</v>
      </c>
      <c r="O957" s="50" t="s">
        <v>8710</v>
      </c>
      <c r="P957" s="113" t="s">
        <v>139</v>
      </c>
      <c r="Q957" s="113" t="s">
        <v>80</v>
      </c>
      <c r="R957" s="113"/>
      <c r="S957" s="113"/>
    </row>
    <row r="958" spans="1:19" x14ac:dyDescent="0.35">
      <c r="A958" s="111" t="s">
        <v>4299</v>
      </c>
      <c r="B958" s="93">
        <v>10</v>
      </c>
      <c r="C958" s="54" t="s">
        <v>269</v>
      </c>
      <c r="D958" s="56" t="s">
        <v>7538</v>
      </c>
      <c r="E958" s="70"/>
      <c r="F958" s="55" t="s">
        <v>2277</v>
      </c>
      <c r="G958" s="54" t="s">
        <v>484</v>
      </c>
      <c r="H958" s="54" t="s">
        <v>485</v>
      </c>
      <c r="I958" s="68" t="s">
        <v>2473</v>
      </c>
      <c r="J958" s="56" t="s">
        <v>7595</v>
      </c>
      <c r="K958" s="56"/>
      <c r="L958" s="50" t="s">
        <v>7574</v>
      </c>
      <c r="M958" s="160">
        <v>0</v>
      </c>
      <c r="N958" s="50" t="s">
        <v>8705</v>
      </c>
      <c r="O958" s="50" t="s">
        <v>8710</v>
      </c>
      <c r="P958" s="113" t="s">
        <v>262</v>
      </c>
      <c r="Q958" s="113" t="s">
        <v>80</v>
      </c>
      <c r="R958" s="113"/>
      <c r="S958" s="113"/>
    </row>
    <row r="959" spans="1:19" x14ac:dyDescent="0.35">
      <c r="A959" s="111" t="s">
        <v>4299</v>
      </c>
      <c r="B959" s="93">
        <v>11</v>
      </c>
      <c r="C959" s="54" t="s">
        <v>271</v>
      </c>
      <c r="D959" s="56" t="s">
        <v>7539</v>
      </c>
      <c r="E959" s="70"/>
      <c r="F959" s="54" t="s">
        <v>2278</v>
      </c>
      <c r="G959" s="54" t="s">
        <v>488</v>
      </c>
      <c r="H959" s="54" t="s">
        <v>489</v>
      </c>
      <c r="I959" s="68" t="s">
        <v>2475</v>
      </c>
      <c r="J959" s="56" t="s">
        <v>7595</v>
      </c>
      <c r="K959" s="56"/>
      <c r="L959" s="50" t="s">
        <v>7574</v>
      </c>
      <c r="M959" s="160">
        <v>0</v>
      </c>
      <c r="N959" s="50" t="s">
        <v>8705</v>
      </c>
      <c r="O959" s="50" t="s">
        <v>8710</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7595</v>
      </c>
      <c r="K960" s="56"/>
      <c r="L960" s="50" t="s">
        <v>7574</v>
      </c>
      <c r="M960" s="160">
        <v>0</v>
      </c>
      <c r="N960" s="50" t="s">
        <v>8705</v>
      </c>
      <c r="O960" s="50" t="s">
        <v>8710</v>
      </c>
      <c r="P960" s="113" t="s">
        <v>266</v>
      </c>
      <c r="Q960" s="113" t="s">
        <v>80</v>
      </c>
      <c r="R960" s="113"/>
      <c r="S960" s="113"/>
    </row>
    <row r="961" spans="1:19" x14ac:dyDescent="0.35">
      <c r="A961" s="111" t="s">
        <v>4299</v>
      </c>
      <c r="B961" s="93">
        <v>13</v>
      </c>
      <c r="C961" s="54" t="s">
        <v>270</v>
      </c>
      <c r="D961" s="56" t="s">
        <v>7540</v>
      </c>
      <c r="E961" s="70"/>
      <c r="F961" s="54" t="s">
        <v>2279</v>
      </c>
      <c r="G961" s="54" t="s">
        <v>486</v>
      </c>
      <c r="H961" s="54" t="s">
        <v>487</v>
      </c>
      <c r="I961" s="68" t="s">
        <v>2474</v>
      </c>
      <c r="J961" s="56" t="s">
        <v>7595</v>
      </c>
      <c r="K961" s="56"/>
      <c r="L961" s="50" t="s">
        <v>7574</v>
      </c>
      <c r="M961" s="160">
        <v>0</v>
      </c>
      <c r="N961" s="50" t="s">
        <v>8705</v>
      </c>
      <c r="O961" s="50" t="s">
        <v>8710</v>
      </c>
      <c r="P961" s="113" t="s">
        <v>262</v>
      </c>
      <c r="Q961" s="113" t="s">
        <v>80</v>
      </c>
      <c r="R961" s="113"/>
      <c r="S961" s="113"/>
    </row>
    <row r="962" spans="1:19" x14ac:dyDescent="0.35">
      <c r="A962" s="111" t="s">
        <v>4299</v>
      </c>
      <c r="B962" s="112"/>
      <c r="C962" s="113" t="s">
        <v>4378</v>
      </c>
      <c r="D962" s="50" t="s">
        <v>7217</v>
      </c>
      <c r="E962" s="113"/>
      <c r="F962" s="113"/>
      <c r="G962" s="50" t="s">
        <v>5581</v>
      </c>
      <c r="H962" s="50" t="s">
        <v>5582</v>
      </c>
      <c r="I962" s="113"/>
      <c r="J962" s="56" t="s">
        <v>7595</v>
      </c>
      <c r="K962" s="56"/>
      <c r="L962" s="50" t="s">
        <v>7574</v>
      </c>
      <c r="M962" s="160">
        <v>0</v>
      </c>
      <c r="N962" s="50" t="s">
        <v>8705</v>
      </c>
      <c r="O962" s="50" t="s">
        <v>8710</v>
      </c>
      <c r="P962" s="113" t="s">
        <v>6343</v>
      </c>
      <c r="Q962" s="113" t="s">
        <v>80</v>
      </c>
      <c r="R962" s="113"/>
      <c r="S962" s="113"/>
    </row>
    <row r="963" spans="1:19" x14ac:dyDescent="0.35">
      <c r="A963" s="111" t="s">
        <v>4299</v>
      </c>
      <c r="B963" s="112"/>
      <c r="C963" s="113" t="s">
        <v>4325</v>
      </c>
      <c r="D963" s="50" t="s">
        <v>7174</v>
      </c>
      <c r="E963" s="113"/>
      <c r="F963" s="113"/>
      <c r="G963" s="50" t="s">
        <v>5470</v>
      </c>
      <c r="H963" s="50" t="s">
        <v>5471</v>
      </c>
      <c r="I963" s="113"/>
      <c r="J963" s="56" t="s">
        <v>7595</v>
      </c>
      <c r="K963" s="56"/>
      <c r="L963" s="50" t="s">
        <v>7574</v>
      </c>
      <c r="M963" s="160">
        <v>0</v>
      </c>
      <c r="N963" s="50" t="s">
        <v>8705</v>
      </c>
      <c r="O963" s="50" t="s">
        <v>8710</v>
      </c>
      <c r="P963" s="113" t="s">
        <v>6336</v>
      </c>
      <c r="Q963" s="113" t="s">
        <v>80</v>
      </c>
      <c r="R963" s="113"/>
      <c r="S963" s="113"/>
    </row>
    <row r="964" spans="1:19" x14ac:dyDescent="0.35">
      <c r="A964" s="111" t="s">
        <v>4299</v>
      </c>
      <c r="B964" s="112"/>
      <c r="C964" s="113" t="s">
        <v>4342</v>
      </c>
      <c r="D964" s="50" t="s">
        <v>7175</v>
      </c>
      <c r="E964" s="113"/>
      <c r="F964" s="113"/>
      <c r="G964" s="50" t="s">
        <v>5503</v>
      </c>
      <c r="H964" s="50" t="s">
        <v>5504</v>
      </c>
      <c r="I964" s="113"/>
      <c r="J964" s="56" t="s">
        <v>7595</v>
      </c>
      <c r="K964" s="56"/>
      <c r="L964" s="50" t="s">
        <v>7574</v>
      </c>
      <c r="M964" s="160">
        <v>0</v>
      </c>
      <c r="N964" s="50" t="s">
        <v>8705</v>
      </c>
      <c r="O964" s="50" t="s">
        <v>8710</v>
      </c>
      <c r="P964" s="113" t="s">
        <v>262</v>
      </c>
      <c r="Q964" s="113" t="s">
        <v>80</v>
      </c>
      <c r="R964" s="113"/>
      <c r="S964" s="113"/>
    </row>
    <row r="965" spans="1:19" x14ac:dyDescent="0.35">
      <c r="A965" s="111" t="s">
        <v>4299</v>
      </c>
      <c r="B965" s="112"/>
      <c r="C965" s="113" t="s">
        <v>4344</v>
      </c>
      <c r="D965" s="50" t="s">
        <v>7218</v>
      </c>
      <c r="E965" s="113"/>
      <c r="F965" s="113"/>
      <c r="G965" s="50" t="s">
        <v>5507</v>
      </c>
      <c r="H965" s="50" t="s">
        <v>5508</v>
      </c>
      <c r="I965" s="113"/>
      <c r="J965" s="56" t="s">
        <v>7595</v>
      </c>
      <c r="K965" s="56"/>
      <c r="L965" s="50" t="s">
        <v>7574</v>
      </c>
      <c r="M965" s="160">
        <v>0</v>
      </c>
      <c r="N965" s="50" t="s">
        <v>8705</v>
      </c>
      <c r="O965" s="50" t="s">
        <v>8710</v>
      </c>
      <c r="P965" s="113" t="s">
        <v>262</v>
      </c>
      <c r="Q965" s="113" t="s">
        <v>80</v>
      </c>
      <c r="R965" s="113"/>
      <c r="S965" s="113"/>
    </row>
    <row r="966" spans="1:19" x14ac:dyDescent="0.35">
      <c r="A966" s="111" t="s">
        <v>4299</v>
      </c>
      <c r="B966" s="112"/>
      <c r="C966" s="113" t="s">
        <v>4300</v>
      </c>
      <c r="D966" s="50" t="s">
        <v>7219</v>
      </c>
      <c r="E966" s="113"/>
      <c r="F966" s="113"/>
      <c r="G966" s="122" t="s">
        <v>5416</v>
      </c>
      <c r="H966" s="122" t="s">
        <v>5417</v>
      </c>
      <c r="I966" s="113"/>
      <c r="J966" s="56" t="s">
        <v>7595</v>
      </c>
      <c r="K966" s="56"/>
      <c r="L966" s="50" t="s">
        <v>7574</v>
      </c>
      <c r="M966" s="160">
        <v>0</v>
      </c>
      <c r="N966" s="50" t="s">
        <v>8705</v>
      </c>
      <c r="O966" s="50" t="s">
        <v>8710</v>
      </c>
      <c r="P966" s="113" t="s">
        <v>139</v>
      </c>
      <c r="Q966" s="113" t="s">
        <v>80</v>
      </c>
      <c r="R966" s="113"/>
      <c r="S966" s="113"/>
    </row>
    <row r="967" spans="1:19" x14ac:dyDescent="0.35">
      <c r="A967" s="111" t="s">
        <v>4299</v>
      </c>
      <c r="B967" s="112"/>
      <c r="C967" s="113" t="s">
        <v>4300</v>
      </c>
      <c r="D967" s="50" t="s">
        <v>7220</v>
      </c>
      <c r="E967" s="113"/>
      <c r="F967" s="113"/>
      <c r="G967" s="50" t="s">
        <v>5591</v>
      </c>
      <c r="H967" s="51" t="s">
        <v>5592</v>
      </c>
      <c r="I967" s="113"/>
      <c r="J967" s="56" t="s">
        <v>7595</v>
      </c>
      <c r="K967" s="56"/>
      <c r="L967" s="50" t="s">
        <v>7574</v>
      </c>
      <c r="M967" s="160">
        <v>0</v>
      </c>
      <c r="N967" s="50" t="s">
        <v>8705</v>
      </c>
      <c r="O967" s="50" t="s">
        <v>8710</v>
      </c>
      <c r="P967" s="113" t="s">
        <v>139</v>
      </c>
      <c r="Q967" s="113" t="s">
        <v>80</v>
      </c>
      <c r="R967" s="113"/>
      <c r="S967" s="113"/>
    </row>
    <row r="968" spans="1:19" x14ac:dyDescent="0.35">
      <c r="A968" s="111" t="s">
        <v>4299</v>
      </c>
      <c r="B968" s="112"/>
      <c r="C968" s="113" t="s">
        <v>4382</v>
      </c>
      <c r="D968" s="50" t="s">
        <v>7221</v>
      </c>
      <c r="E968" s="113"/>
      <c r="F968" s="113"/>
      <c r="G968" s="50" t="s">
        <v>5589</v>
      </c>
      <c r="H968" s="50" t="s">
        <v>5590</v>
      </c>
      <c r="I968" s="113"/>
      <c r="J968" s="56" t="s">
        <v>7595</v>
      </c>
      <c r="K968" s="56"/>
      <c r="L968" s="50" t="s">
        <v>7574</v>
      </c>
      <c r="M968" s="160">
        <v>0</v>
      </c>
      <c r="N968" s="50" t="s">
        <v>8705</v>
      </c>
      <c r="O968" s="50" t="s">
        <v>8710</v>
      </c>
      <c r="P968" s="113" t="s">
        <v>139</v>
      </c>
      <c r="Q968" s="113" t="s">
        <v>80</v>
      </c>
      <c r="R968" s="113"/>
      <c r="S968" s="113"/>
    </row>
    <row r="969" spans="1:19" x14ac:dyDescent="0.35">
      <c r="A969" s="111" t="s">
        <v>4299</v>
      </c>
      <c r="B969" s="112"/>
      <c r="C969" s="113" t="s">
        <v>4331</v>
      </c>
      <c r="D969" s="50" t="s">
        <v>7222</v>
      </c>
      <c r="E969" s="113"/>
      <c r="F969" s="113"/>
      <c r="G969" s="50" t="s">
        <v>5482</v>
      </c>
      <c r="H969" s="50" t="s">
        <v>5483</v>
      </c>
      <c r="I969" s="113"/>
      <c r="J969" s="56" t="s">
        <v>7595</v>
      </c>
      <c r="K969" s="56"/>
      <c r="L969" s="50" t="s">
        <v>7574</v>
      </c>
      <c r="M969" s="160">
        <v>0</v>
      </c>
      <c r="N969" s="50" t="s">
        <v>8705</v>
      </c>
      <c r="O969" s="50" t="s">
        <v>8710</v>
      </c>
      <c r="P969" s="113" t="s">
        <v>6339</v>
      </c>
      <c r="Q969" s="113" t="s">
        <v>80</v>
      </c>
      <c r="R969" s="113"/>
      <c r="S969" s="113"/>
    </row>
    <row r="970" spans="1:19" x14ac:dyDescent="0.35">
      <c r="A970" s="111" t="s">
        <v>4299</v>
      </c>
      <c r="B970" s="112"/>
      <c r="C970" s="113" t="s">
        <v>4332</v>
      </c>
      <c r="D970" s="50" t="s">
        <v>7223</v>
      </c>
      <c r="E970" s="113"/>
      <c r="F970" s="113"/>
      <c r="G970" s="50" t="s">
        <v>5484</v>
      </c>
      <c r="H970" s="50" t="s">
        <v>5485</v>
      </c>
      <c r="I970" s="113"/>
      <c r="J970" s="56" t="s">
        <v>7595</v>
      </c>
      <c r="K970" s="56"/>
      <c r="L970" s="50" t="s">
        <v>7574</v>
      </c>
      <c r="M970" s="160">
        <v>0</v>
      </c>
      <c r="N970" s="50" t="s">
        <v>8705</v>
      </c>
      <c r="O970" s="50" t="s">
        <v>8710</v>
      </c>
      <c r="P970" s="113" t="s">
        <v>6339</v>
      </c>
      <c r="Q970" s="113" t="s">
        <v>80</v>
      </c>
      <c r="R970" s="113"/>
      <c r="S970" s="113"/>
    </row>
    <row r="971" spans="1:19" x14ac:dyDescent="0.35">
      <c r="A971" s="111" t="s">
        <v>4299</v>
      </c>
      <c r="B971" s="112"/>
      <c r="C971" s="113" t="s">
        <v>4340</v>
      </c>
      <c r="D971" s="50" t="s">
        <v>7224</v>
      </c>
      <c r="E971" s="113"/>
      <c r="F971" s="113"/>
      <c r="G971" s="50" t="s">
        <v>5499</v>
      </c>
      <c r="H971" s="50" t="s">
        <v>5500</v>
      </c>
      <c r="I971" s="113"/>
      <c r="J971" s="56" t="s">
        <v>7595</v>
      </c>
      <c r="K971" s="56"/>
      <c r="L971" s="50" t="s">
        <v>7574</v>
      </c>
      <c r="M971" s="160">
        <v>0</v>
      </c>
      <c r="N971" s="50" t="s">
        <v>8705</v>
      </c>
      <c r="O971" s="50" t="s">
        <v>8710</v>
      </c>
      <c r="P971" s="113" t="s">
        <v>6340</v>
      </c>
      <c r="Q971" s="113" t="s">
        <v>80</v>
      </c>
      <c r="R971" s="113"/>
      <c r="S971" s="113"/>
    </row>
    <row r="972" spans="1:19" x14ac:dyDescent="0.35">
      <c r="A972" s="111" t="s">
        <v>4299</v>
      </c>
      <c r="B972" s="112"/>
      <c r="C972" s="113" t="s">
        <v>4345</v>
      </c>
      <c r="D972" s="50" t="s">
        <v>7225</v>
      </c>
      <c r="E972" s="113"/>
      <c r="F972" s="113"/>
      <c r="G972" s="50" t="s">
        <v>5509</v>
      </c>
      <c r="H972" s="50" t="s">
        <v>5510</v>
      </c>
      <c r="I972" s="113"/>
      <c r="J972" s="56" t="s">
        <v>7595</v>
      </c>
      <c r="K972" s="56"/>
      <c r="L972" s="50" t="s">
        <v>7574</v>
      </c>
      <c r="M972" s="160">
        <v>0</v>
      </c>
      <c r="N972" s="50" t="s">
        <v>8705</v>
      </c>
      <c r="O972" s="50" t="s">
        <v>8710</v>
      </c>
      <c r="P972" s="113" t="s">
        <v>262</v>
      </c>
      <c r="Q972" s="113" t="s">
        <v>80</v>
      </c>
      <c r="R972" s="113"/>
      <c r="S972" s="113"/>
    </row>
    <row r="973" spans="1:19" x14ac:dyDescent="0.35">
      <c r="A973" s="111" t="s">
        <v>4299</v>
      </c>
      <c r="B973" s="112"/>
      <c r="C973" s="113" t="s">
        <v>4394</v>
      </c>
      <c r="D973" s="50" t="s">
        <v>7226</v>
      </c>
      <c r="E973" s="113"/>
      <c r="F973" s="113"/>
      <c r="G973" s="50" t="s">
        <v>5617</v>
      </c>
      <c r="H973" s="50" t="s">
        <v>5618</v>
      </c>
      <c r="I973" s="113"/>
      <c r="J973" s="56" t="s">
        <v>7595</v>
      </c>
      <c r="K973" s="56"/>
      <c r="L973" s="113" t="s">
        <v>7574</v>
      </c>
      <c r="M973" s="114">
        <v>0</v>
      </c>
      <c r="N973" s="113" t="s">
        <v>8705</v>
      </c>
      <c r="O973" s="113" t="s">
        <v>8710</v>
      </c>
      <c r="P973" s="113" t="s">
        <v>100</v>
      </c>
      <c r="Q973" s="113" t="s">
        <v>80</v>
      </c>
      <c r="R973" s="113"/>
      <c r="S973" s="113"/>
    </row>
    <row r="974" spans="1:19" x14ac:dyDescent="0.35">
      <c r="A974" s="111" t="s">
        <v>4299</v>
      </c>
      <c r="B974" s="112"/>
      <c r="C974" s="113" t="s">
        <v>4359</v>
      </c>
      <c r="D974" s="50" t="s">
        <v>7227</v>
      </c>
      <c r="E974" s="113"/>
      <c r="F974" s="113"/>
      <c r="G974" s="50" t="s">
        <v>5537</v>
      </c>
      <c r="H974" s="50" t="s">
        <v>5538</v>
      </c>
      <c r="I974" s="113"/>
      <c r="J974" s="56" t="s">
        <v>7595</v>
      </c>
      <c r="K974" s="56"/>
      <c r="L974" s="50" t="s">
        <v>7574</v>
      </c>
      <c r="M974" s="160">
        <v>0</v>
      </c>
      <c r="N974" s="50" t="s">
        <v>8705</v>
      </c>
      <c r="O974" s="50" t="s">
        <v>8710</v>
      </c>
      <c r="P974" s="113" t="s">
        <v>262</v>
      </c>
      <c r="Q974" s="113" t="s">
        <v>80</v>
      </c>
      <c r="R974" s="113"/>
      <c r="S974" s="113"/>
    </row>
    <row r="975" spans="1:19" x14ac:dyDescent="0.35">
      <c r="A975" s="111" t="s">
        <v>4299</v>
      </c>
      <c r="B975" s="112"/>
      <c r="C975" s="113" t="s">
        <v>4406</v>
      </c>
      <c r="D975" s="50" t="s">
        <v>7228</v>
      </c>
      <c r="E975" s="113"/>
      <c r="F975" s="113"/>
      <c r="G975" s="50" t="s">
        <v>5645</v>
      </c>
      <c r="H975" s="50" t="s">
        <v>5646</v>
      </c>
      <c r="I975" s="113"/>
      <c r="J975" s="56" t="s">
        <v>7595</v>
      </c>
      <c r="K975" s="56"/>
      <c r="L975" s="113" t="s">
        <v>7574</v>
      </c>
      <c r="M975" s="114">
        <v>0</v>
      </c>
      <c r="N975" s="113" t="s">
        <v>8705</v>
      </c>
      <c r="O975" s="113" t="s">
        <v>8710</v>
      </c>
      <c r="P975" s="113" t="s">
        <v>163</v>
      </c>
      <c r="Q975" s="113" t="s">
        <v>80</v>
      </c>
      <c r="R975" s="113"/>
      <c r="S975" s="113"/>
    </row>
    <row r="976" spans="1:19" x14ac:dyDescent="0.35">
      <c r="A976" s="111" t="s">
        <v>4299</v>
      </c>
      <c r="B976" s="112"/>
      <c r="C976" s="113" t="s">
        <v>4327</v>
      </c>
      <c r="D976" s="50" t="s">
        <v>7229</v>
      </c>
      <c r="E976" s="113"/>
      <c r="F976" s="113"/>
      <c r="G976" s="50" t="s">
        <v>5474</v>
      </c>
      <c r="H976" s="50" t="s">
        <v>5475</v>
      </c>
      <c r="I976" s="113"/>
      <c r="J976" s="56" t="s">
        <v>7595</v>
      </c>
      <c r="K976" s="56"/>
      <c r="L976" s="50" t="s">
        <v>7574</v>
      </c>
      <c r="M976" s="160">
        <v>0</v>
      </c>
      <c r="N976" s="50" t="s">
        <v>8705</v>
      </c>
      <c r="O976" s="50" t="s">
        <v>8710</v>
      </c>
      <c r="P976" s="113" t="s">
        <v>6338</v>
      </c>
      <c r="Q976" s="113" t="s">
        <v>80</v>
      </c>
      <c r="R976" s="113"/>
      <c r="S976" s="113"/>
    </row>
    <row r="977" spans="1:19" x14ac:dyDescent="0.35">
      <c r="A977" s="111" t="s">
        <v>4299</v>
      </c>
      <c r="B977" s="112"/>
      <c r="C977" s="113" t="s">
        <v>4323</v>
      </c>
      <c r="D977" s="50" t="s">
        <v>7230</v>
      </c>
      <c r="E977" s="113"/>
      <c r="F977" s="113"/>
      <c r="G977" s="50" t="s">
        <v>5466</v>
      </c>
      <c r="H977" s="50" t="s">
        <v>5467</v>
      </c>
      <c r="I977" s="113"/>
      <c r="J977" s="56" t="s">
        <v>7595</v>
      </c>
      <c r="K977" s="56"/>
      <c r="L977" s="139" t="s">
        <v>7575</v>
      </c>
      <c r="M977" s="169">
        <v>0</v>
      </c>
      <c r="N977" s="139" t="s">
        <v>8705</v>
      </c>
      <c r="O977" s="139" t="s">
        <v>8710</v>
      </c>
      <c r="P977" s="113" t="s">
        <v>6317</v>
      </c>
      <c r="Q977" s="113" t="s">
        <v>80</v>
      </c>
      <c r="R977" s="113"/>
      <c r="S977" s="113"/>
    </row>
    <row r="978" spans="1:19" x14ac:dyDescent="0.35">
      <c r="A978" s="111" t="s">
        <v>4299</v>
      </c>
      <c r="B978" s="112"/>
      <c r="C978" s="113" t="s">
        <v>4324</v>
      </c>
      <c r="D978" s="50" t="s">
        <v>7231</v>
      </c>
      <c r="E978" s="113"/>
      <c r="F978" s="113"/>
      <c r="G978" s="50" t="s">
        <v>5468</v>
      </c>
      <c r="H978" s="50" t="s">
        <v>5469</v>
      </c>
      <c r="I978" s="113"/>
      <c r="J978" s="56" t="s">
        <v>7595</v>
      </c>
      <c r="K978" s="56"/>
      <c r="L978" s="113" t="s">
        <v>7575</v>
      </c>
      <c r="M978" s="114">
        <v>0</v>
      </c>
      <c r="N978" s="113" t="s">
        <v>8705</v>
      </c>
      <c r="O978" s="113" t="s">
        <v>8710</v>
      </c>
      <c r="P978" s="113" t="s">
        <v>7578</v>
      </c>
      <c r="Q978" s="113" t="s">
        <v>80</v>
      </c>
      <c r="R978" s="113"/>
      <c r="S978" s="113"/>
    </row>
    <row r="979" spans="1:19" x14ac:dyDescent="0.35">
      <c r="A979" s="111" t="s">
        <v>4299</v>
      </c>
      <c r="B979" s="112"/>
      <c r="C979" s="113" t="s">
        <v>4330</v>
      </c>
      <c r="D979" s="50" t="s">
        <v>7232</v>
      </c>
      <c r="E979" s="113"/>
      <c r="F979" s="113"/>
      <c r="G979" s="50" t="s">
        <v>5480</v>
      </c>
      <c r="H979" s="50" t="s">
        <v>5481</v>
      </c>
      <c r="I979" s="113"/>
      <c r="J979" s="56" t="s">
        <v>7595</v>
      </c>
      <c r="K979" s="56"/>
      <c r="L979" s="50" t="s">
        <v>7574</v>
      </c>
      <c r="M979" s="160">
        <v>0</v>
      </c>
      <c r="N979" s="50" t="s">
        <v>8705</v>
      </c>
      <c r="O979" s="50" t="s">
        <v>8710</v>
      </c>
      <c r="P979" s="113" t="s">
        <v>6339</v>
      </c>
      <c r="Q979" s="113" t="s">
        <v>80</v>
      </c>
      <c r="R979" s="113"/>
      <c r="S979" s="113"/>
    </row>
    <row r="980" spans="1:19" x14ac:dyDescent="0.35">
      <c r="A980" s="111" t="s">
        <v>4299</v>
      </c>
      <c r="B980" s="112"/>
      <c r="C980" s="113" t="s">
        <v>4346</v>
      </c>
      <c r="D980" s="50" t="s">
        <v>7030</v>
      </c>
      <c r="E980" s="113"/>
      <c r="F980" s="113"/>
      <c r="G980" s="50" t="s">
        <v>5511</v>
      </c>
      <c r="H980" s="50" t="s">
        <v>5512</v>
      </c>
      <c r="I980" s="113"/>
      <c r="J980" s="56" t="s">
        <v>7595</v>
      </c>
      <c r="K980" s="56"/>
      <c r="L980" s="50" t="s">
        <v>7574</v>
      </c>
      <c r="M980" s="160">
        <v>0</v>
      </c>
      <c r="N980" s="50" t="s">
        <v>8705</v>
      </c>
      <c r="O980" s="50" t="s">
        <v>8710</v>
      </c>
      <c r="P980" s="113" t="s">
        <v>262</v>
      </c>
      <c r="Q980" s="113" t="s">
        <v>80</v>
      </c>
      <c r="R980" s="113"/>
      <c r="S980" s="113"/>
    </row>
    <row r="981" spans="1:19" x14ac:dyDescent="0.35">
      <c r="A981" s="111" t="s">
        <v>4299</v>
      </c>
      <c r="B981" s="112"/>
      <c r="C981" s="113" t="s">
        <v>4395</v>
      </c>
      <c r="D981" s="50" t="s">
        <v>7233</v>
      </c>
      <c r="E981" s="113"/>
      <c r="F981" s="113"/>
      <c r="G981" s="50" t="s">
        <v>5619</v>
      </c>
      <c r="H981" s="50" t="s">
        <v>5620</v>
      </c>
      <c r="I981" s="113"/>
      <c r="J981" s="56" t="s">
        <v>7595</v>
      </c>
      <c r="K981" s="56"/>
      <c r="L981" s="113" t="s">
        <v>7574</v>
      </c>
      <c r="M981" s="114">
        <v>0</v>
      </c>
      <c r="N981" s="113" t="s">
        <v>8705</v>
      </c>
      <c r="O981" s="113" t="s">
        <v>8710</v>
      </c>
      <c r="P981" s="113" t="s">
        <v>100</v>
      </c>
      <c r="Q981" s="113" t="s">
        <v>80</v>
      </c>
      <c r="R981" s="113"/>
      <c r="S981" s="113"/>
    </row>
    <row r="982" spans="1:19" x14ac:dyDescent="0.35">
      <c r="A982" s="111" t="s">
        <v>4299</v>
      </c>
      <c r="B982" s="112"/>
      <c r="C982" s="113" t="s">
        <v>4343</v>
      </c>
      <c r="D982" s="50" t="s">
        <v>7234</v>
      </c>
      <c r="E982" s="113"/>
      <c r="F982" s="113"/>
      <c r="G982" s="50" t="s">
        <v>5505</v>
      </c>
      <c r="H982" s="50" t="s">
        <v>5506</v>
      </c>
      <c r="I982" s="113"/>
      <c r="J982" s="56" t="s">
        <v>7595</v>
      </c>
      <c r="K982" s="56"/>
      <c r="L982" s="50" t="s">
        <v>7574</v>
      </c>
      <c r="M982" s="160">
        <v>0</v>
      </c>
      <c r="N982" s="50" t="s">
        <v>8705</v>
      </c>
      <c r="O982" s="50" t="s">
        <v>8710</v>
      </c>
      <c r="P982" s="113" t="s">
        <v>262</v>
      </c>
      <c r="Q982" s="113" t="s">
        <v>80</v>
      </c>
      <c r="R982" s="113"/>
      <c r="S982" s="113"/>
    </row>
    <row r="983" spans="1:19" x14ac:dyDescent="0.35">
      <c r="A983" s="111" t="s">
        <v>4299</v>
      </c>
      <c r="B983" s="112"/>
      <c r="C983" s="113" t="s">
        <v>4357</v>
      </c>
      <c r="D983" s="50" t="s">
        <v>7235</v>
      </c>
      <c r="E983" s="113"/>
      <c r="F983" s="113"/>
      <c r="G983" s="50" t="s">
        <v>5533</v>
      </c>
      <c r="H983" s="50" t="s">
        <v>5534</v>
      </c>
      <c r="I983" s="113"/>
      <c r="J983" s="56" t="s">
        <v>7595</v>
      </c>
      <c r="K983" s="56"/>
      <c r="L983" s="50" t="s">
        <v>7574</v>
      </c>
      <c r="M983" s="160">
        <v>0</v>
      </c>
      <c r="N983" s="50" t="s">
        <v>8705</v>
      </c>
      <c r="O983" s="50" t="s">
        <v>8710</v>
      </c>
      <c r="P983" s="113" t="s">
        <v>262</v>
      </c>
      <c r="Q983" s="113" t="s">
        <v>80</v>
      </c>
      <c r="R983" s="113"/>
      <c r="S983" s="113"/>
    </row>
    <row r="984" spans="1:19" x14ac:dyDescent="0.35">
      <c r="A984" s="111" t="s">
        <v>4299</v>
      </c>
      <c r="B984" s="112"/>
      <c r="C984" s="113" t="s">
        <v>4379</v>
      </c>
      <c r="D984" s="50" t="s">
        <v>7236</v>
      </c>
      <c r="E984" s="113"/>
      <c r="F984" s="113"/>
      <c r="G984" s="50" t="s">
        <v>5583</v>
      </c>
      <c r="H984" s="50" t="s">
        <v>5584</v>
      </c>
      <c r="I984" s="113"/>
      <c r="J984" s="56" t="s">
        <v>7595</v>
      </c>
      <c r="K984" s="56"/>
      <c r="L984" s="50" t="s">
        <v>7574</v>
      </c>
      <c r="M984" s="160">
        <v>0</v>
      </c>
      <c r="N984" s="50" t="s">
        <v>8705</v>
      </c>
      <c r="O984" s="50" t="s">
        <v>8710</v>
      </c>
      <c r="P984" s="113" t="s">
        <v>6343</v>
      </c>
      <c r="Q984" s="113" t="s">
        <v>80</v>
      </c>
      <c r="R984" s="113"/>
      <c r="S984" s="113"/>
    </row>
    <row r="985" spans="1:19" x14ac:dyDescent="0.35">
      <c r="A985" s="111" t="s">
        <v>4299</v>
      </c>
      <c r="B985" s="112"/>
      <c r="C985" s="113" t="s">
        <v>4349</v>
      </c>
      <c r="D985" s="50" t="s">
        <v>7237</v>
      </c>
      <c r="E985" s="113"/>
      <c r="F985" s="113"/>
      <c r="G985" s="50" t="s">
        <v>5517</v>
      </c>
      <c r="H985" s="50" t="s">
        <v>5518</v>
      </c>
      <c r="I985" s="113"/>
      <c r="J985" s="56" t="s">
        <v>7595</v>
      </c>
      <c r="K985" s="56"/>
      <c r="L985" s="50" t="s">
        <v>7574</v>
      </c>
      <c r="M985" s="160">
        <v>0</v>
      </c>
      <c r="N985" s="50" t="s">
        <v>8705</v>
      </c>
      <c r="O985" s="50" t="s">
        <v>8710</v>
      </c>
      <c r="P985" s="113" t="s">
        <v>262</v>
      </c>
      <c r="Q985" s="113" t="s">
        <v>80</v>
      </c>
      <c r="R985" s="113"/>
      <c r="S985" s="113"/>
    </row>
    <row r="986" spans="1:19" x14ac:dyDescent="0.35">
      <c r="A986" s="111" t="s">
        <v>4299</v>
      </c>
      <c r="B986" s="112"/>
      <c r="C986" s="113" t="s">
        <v>4362</v>
      </c>
      <c r="D986" s="50" t="s">
        <v>7238</v>
      </c>
      <c r="E986" s="113"/>
      <c r="F986" s="113"/>
      <c r="G986" s="50" t="s">
        <v>5545</v>
      </c>
      <c r="H986" s="50" t="s">
        <v>5546</v>
      </c>
      <c r="I986" s="113"/>
      <c r="J986" s="56" t="s">
        <v>7595</v>
      </c>
      <c r="K986" s="56"/>
      <c r="L986" s="50" t="s">
        <v>7574</v>
      </c>
      <c r="M986" s="160">
        <v>0</v>
      </c>
      <c r="N986" s="50" t="s">
        <v>8705</v>
      </c>
      <c r="O986" s="50" t="s">
        <v>8710</v>
      </c>
      <c r="P986" s="113" t="s">
        <v>262</v>
      </c>
      <c r="Q986" s="113" t="s">
        <v>80</v>
      </c>
      <c r="R986" s="113"/>
      <c r="S986" s="113"/>
    </row>
    <row r="987" spans="1:19" x14ac:dyDescent="0.35">
      <c r="A987" s="111" t="s">
        <v>4299</v>
      </c>
      <c r="B987" s="112"/>
      <c r="C987" s="113" t="s">
        <v>4367</v>
      </c>
      <c r="D987" s="50" t="s">
        <v>7239</v>
      </c>
      <c r="E987" s="113"/>
      <c r="F987" s="113"/>
      <c r="G987" s="50" t="s">
        <v>5555</v>
      </c>
      <c r="H987" s="50" t="s">
        <v>5556</v>
      </c>
      <c r="I987" s="113"/>
      <c r="J987" s="56" t="s">
        <v>7595</v>
      </c>
      <c r="K987" s="56"/>
      <c r="L987" s="50" t="s">
        <v>7574</v>
      </c>
      <c r="M987" s="160">
        <v>0</v>
      </c>
      <c r="N987" s="50" t="s">
        <v>8705</v>
      </c>
      <c r="O987" s="50" t="s">
        <v>8710</v>
      </c>
      <c r="P987" s="113" t="s">
        <v>262</v>
      </c>
      <c r="Q987" s="113" t="s">
        <v>80</v>
      </c>
      <c r="R987" s="113"/>
      <c r="S987" s="113"/>
    </row>
    <row r="988" spans="1:19" x14ac:dyDescent="0.35">
      <c r="A988" s="111" t="s">
        <v>4299</v>
      </c>
      <c r="B988" s="112"/>
      <c r="C988" s="113" t="s">
        <v>4384</v>
      </c>
      <c r="D988" s="50" t="s">
        <v>7031</v>
      </c>
      <c r="E988" s="113"/>
      <c r="F988" s="113"/>
      <c r="G988" s="50" t="s">
        <v>5595</v>
      </c>
      <c r="H988" s="50" t="s">
        <v>5596</v>
      </c>
      <c r="I988" s="113"/>
      <c r="J988" s="56" t="s">
        <v>7595</v>
      </c>
      <c r="K988" s="56"/>
      <c r="L988" s="50" t="s">
        <v>7574</v>
      </c>
      <c r="M988" s="160">
        <v>0</v>
      </c>
      <c r="N988" s="50" t="s">
        <v>8705</v>
      </c>
      <c r="O988" s="50" t="s">
        <v>8710</v>
      </c>
      <c r="P988" s="113" t="s">
        <v>266</v>
      </c>
      <c r="Q988" s="113" t="s">
        <v>80</v>
      </c>
      <c r="R988" s="113"/>
      <c r="S988" s="113"/>
    </row>
    <row r="989" spans="1:19" x14ac:dyDescent="0.35">
      <c r="A989" s="111" t="s">
        <v>4299</v>
      </c>
      <c r="B989" s="112"/>
      <c r="C989" s="113" t="s">
        <v>4341</v>
      </c>
      <c r="D989" s="62" t="s">
        <v>7240</v>
      </c>
      <c r="E989" s="113"/>
      <c r="F989" s="113"/>
      <c r="G989" s="50" t="s">
        <v>5501</v>
      </c>
      <c r="H989" s="50" t="s">
        <v>5502</v>
      </c>
      <c r="I989" s="113"/>
      <c r="J989" s="56" t="s">
        <v>7595</v>
      </c>
      <c r="K989" s="56"/>
      <c r="L989" s="50" t="s">
        <v>7574</v>
      </c>
      <c r="M989" s="160">
        <v>0</v>
      </c>
      <c r="N989" s="50" t="s">
        <v>8705</v>
      </c>
      <c r="O989" s="50" t="s">
        <v>8710</v>
      </c>
      <c r="P989" s="113" t="s">
        <v>6341</v>
      </c>
      <c r="Q989" s="113" t="s">
        <v>80</v>
      </c>
      <c r="R989" s="113"/>
      <c r="S989" s="113"/>
    </row>
    <row r="990" spans="1:19" x14ac:dyDescent="0.35">
      <c r="A990" s="111" t="s">
        <v>4299</v>
      </c>
      <c r="B990" s="112"/>
      <c r="C990" s="113" t="s">
        <v>4351</v>
      </c>
      <c r="D990" s="62" t="s">
        <v>7243</v>
      </c>
      <c r="E990" s="113"/>
      <c r="F990" s="113"/>
      <c r="G990" s="50" t="s">
        <v>5521</v>
      </c>
      <c r="H990" s="50" t="s">
        <v>5522</v>
      </c>
      <c r="I990" s="113"/>
      <c r="J990" s="56" t="s">
        <v>7595</v>
      </c>
      <c r="K990" s="56"/>
      <c r="L990" s="50" t="s">
        <v>7574</v>
      </c>
      <c r="M990" s="160">
        <v>0</v>
      </c>
      <c r="N990" s="50" t="s">
        <v>8705</v>
      </c>
      <c r="O990" s="50" t="s">
        <v>8710</v>
      </c>
      <c r="P990" s="113" t="s">
        <v>262</v>
      </c>
      <c r="Q990" s="113" t="s">
        <v>80</v>
      </c>
      <c r="R990" s="113"/>
      <c r="S990" s="113"/>
    </row>
    <row r="991" spans="1:19" x14ac:dyDescent="0.35">
      <c r="A991" s="111" t="s">
        <v>4299</v>
      </c>
      <c r="B991" s="112"/>
      <c r="C991" s="113" t="s">
        <v>4405</v>
      </c>
      <c r="D991" s="50" t="s">
        <v>7032</v>
      </c>
      <c r="E991" s="113"/>
      <c r="F991" s="113"/>
      <c r="G991" s="50" t="s">
        <v>5641</v>
      </c>
      <c r="H991" s="50" t="s">
        <v>5642</v>
      </c>
      <c r="I991" s="113"/>
      <c r="J991" s="56" t="s">
        <v>7595</v>
      </c>
      <c r="K991" s="56"/>
      <c r="L991" s="50" t="s">
        <v>7574</v>
      </c>
      <c r="M991" s="160">
        <v>0</v>
      </c>
      <c r="N991" s="50" t="s">
        <v>8705</v>
      </c>
      <c r="O991" s="50" t="s">
        <v>8710</v>
      </c>
      <c r="P991" s="113" t="s">
        <v>156</v>
      </c>
      <c r="Q991" s="113" t="s">
        <v>80</v>
      </c>
      <c r="R991" s="113"/>
      <c r="S991" s="113"/>
    </row>
    <row r="992" spans="1:19" x14ac:dyDescent="0.35">
      <c r="A992" s="111" t="s">
        <v>4299</v>
      </c>
      <c r="B992" s="112"/>
      <c r="C992" s="113" t="s">
        <v>4404</v>
      </c>
      <c r="D992" s="50" t="s">
        <v>7241</v>
      </c>
      <c r="E992" s="113"/>
      <c r="F992" s="113"/>
      <c r="G992" s="50" t="s">
        <v>5639</v>
      </c>
      <c r="H992" s="50" t="s">
        <v>5640</v>
      </c>
      <c r="I992" s="113"/>
      <c r="J992" s="56" t="s">
        <v>7595</v>
      </c>
      <c r="K992" s="56"/>
      <c r="L992" s="113" t="s">
        <v>7574</v>
      </c>
      <c r="M992" s="114">
        <v>0</v>
      </c>
      <c r="N992" s="113" t="s">
        <v>8705</v>
      </c>
      <c r="O992" s="113" t="s">
        <v>8710</v>
      </c>
      <c r="P992" s="113" t="s">
        <v>163</v>
      </c>
      <c r="Q992" s="113" t="s">
        <v>80</v>
      </c>
      <c r="R992" s="113"/>
      <c r="S992" s="113"/>
    </row>
    <row r="993" spans="1:19" x14ac:dyDescent="0.35">
      <c r="A993" s="111" t="s">
        <v>4299</v>
      </c>
      <c r="B993" s="112"/>
      <c r="C993" s="113" t="s">
        <v>4350</v>
      </c>
      <c r="D993" s="62" t="s">
        <v>7242</v>
      </c>
      <c r="E993" s="113"/>
      <c r="F993" s="113"/>
      <c r="G993" s="50" t="s">
        <v>5519</v>
      </c>
      <c r="H993" s="50" t="s">
        <v>5520</v>
      </c>
      <c r="I993" s="113"/>
      <c r="J993" s="56" t="s">
        <v>7595</v>
      </c>
      <c r="K993" s="56"/>
      <c r="L993" s="50" t="s">
        <v>7574</v>
      </c>
      <c r="M993" s="160">
        <v>0</v>
      </c>
      <c r="N993" s="50" t="s">
        <v>8705</v>
      </c>
      <c r="O993" s="50" t="s">
        <v>8710</v>
      </c>
      <c r="P993" s="113" t="s">
        <v>262</v>
      </c>
      <c r="Q993" s="113" t="s">
        <v>80</v>
      </c>
      <c r="R993" s="113"/>
      <c r="S993" s="113"/>
    </row>
    <row r="994" spans="1:19" x14ac:dyDescent="0.35">
      <c r="A994" s="111" t="s">
        <v>4299</v>
      </c>
      <c r="B994" s="112"/>
      <c r="C994" s="113" t="s">
        <v>4317</v>
      </c>
      <c r="D994" s="62" t="s">
        <v>7244</v>
      </c>
      <c r="E994" s="113"/>
      <c r="F994" s="113"/>
      <c r="G994" s="50" t="s">
        <v>5454</v>
      </c>
      <c r="H994" s="50" t="s">
        <v>5455</v>
      </c>
      <c r="I994" s="113"/>
      <c r="J994" s="56" t="s">
        <v>7595</v>
      </c>
      <c r="K994" s="56"/>
      <c r="L994" s="113" t="s">
        <v>91</v>
      </c>
      <c r="M994" s="114">
        <v>0</v>
      </c>
      <c r="N994" s="113" t="s">
        <v>8705</v>
      </c>
      <c r="O994" s="113" t="s">
        <v>8710</v>
      </c>
      <c r="P994" s="113" t="s">
        <v>92</v>
      </c>
      <c r="Q994" s="113" t="s">
        <v>80</v>
      </c>
      <c r="R994" s="113"/>
      <c r="S994" s="113"/>
    </row>
    <row r="995" spans="1:19" x14ac:dyDescent="0.35">
      <c r="A995" s="111" t="s">
        <v>4299</v>
      </c>
      <c r="B995" s="112"/>
      <c r="C995" s="113" t="s">
        <v>4352</v>
      </c>
      <c r="D995" s="50" t="s">
        <v>7245</v>
      </c>
      <c r="E995" s="113"/>
      <c r="F995" s="113"/>
      <c r="G995" s="50" t="s">
        <v>5523</v>
      </c>
      <c r="H995" s="50" t="s">
        <v>5524</v>
      </c>
      <c r="I995" s="113"/>
      <c r="J995" s="56" t="s">
        <v>7595</v>
      </c>
      <c r="K995" s="56"/>
      <c r="L995" s="50" t="s">
        <v>7574</v>
      </c>
      <c r="M995" s="160">
        <v>0</v>
      </c>
      <c r="N995" s="50" t="s">
        <v>8705</v>
      </c>
      <c r="O995" s="50" t="s">
        <v>8710</v>
      </c>
      <c r="P995" s="113" t="s">
        <v>262</v>
      </c>
      <c r="Q995" s="113" t="s">
        <v>80</v>
      </c>
      <c r="R995" s="113"/>
      <c r="S995" s="113"/>
    </row>
    <row r="996" spans="1:19" x14ac:dyDescent="0.35">
      <c r="A996" s="111" t="s">
        <v>4299</v>
      </c>
      <c r="B996" s="112"/>
      <c r="C996" s="113" t="s">
        <v>4304</v>
      </c>
      <c r="D996" s="50" t="s">
        <v>7033</v>
      </c>
      <c r="E996" s="113"/>
      <c r="F996" s="113"/>
      <c r="G996" s="50" t="s">
        <v>5424</v>
      </c>
      <c r="H996" s="50" t="s">
        <v>5425</v>
      </c>
      <c r="I996" s="113"/>
      <c r="J996" s="56" t="s">
        <v>7595</v>
      </c>
      <c r="K996" s="56"/>
      <c r="L996" s="50" t="s">
        <v>7574</v>
      </c>
      <c r="M996" s="160">
        <v>0</v>
      </c>
      <c r="N996" s="50" t="s">
        <v>8705</v>
      </c>
      <c r="O996" s="50" t="s">
        <v>8710</v>
      </c>
      <c r="P996" s="113" t="s">
        <v>195</v>
      </c>
      <c r="Q996" s="113" t="s">
        <v>80</v>
      </c>
      <c r="R996" s="113"/>
      <c r="S996" s="113"/>
    </row>
    <row r="997" spans="1:19" x14ac:dyDescent="0.35">
      <c r="A997" s="111" t="s">
        <v>4299</v>
      </c>
      <c r="B997" s="112"/>
      <c r="C997" s="113" t="s">
        <v>1879</v>
      </c>
      <c r="D997" s="50" t="s">
        <v>7246</v>
      </c>
      <c r="E997" s="113"/>
      <c r="F997" s="113"/>
      <c r="G997" s="50" t="s">
        <v>5643</v>
      </c>
      <c r="H997" s="50" t="s">
        <v>5644</v>
      </c>
      <c r="I997" s="113"/>
      <c r="J997" s="56" t="s">
        <v>7595</v>
      </c>
      <c r="K997" s="56"/>
      <c r="L997" s="113" t="s">
        <v>7574</v>
      </c>
      <c r="M997" s="114">
        <v>0</v>
      </c>
      <c r="N997" s="113" t="s">
        <v>8705</v>
      </c>
      <c r="O997" s="113" t="s">
        <v>8710</v>
      </c>
      <c r="P997" s="113" t="s">
        <v>163</v>
      </c>
      <c r="Q997" s="113" t="s">
        <v>80</v>
      </c>
      <c r="R997" s="113"/>
      <c r="S997" s="113"/>
    </row>
    <row r="998" spans="1:19" x14ac:dyDescent="0.35">
      <c r="A998" s="111" t="s">
        <v>4299</v>
      </c>
      <c r="B998" s="112"/>
      <c r="C998" s="113" t="s">
        <v>4415</v>
      </c>
      <c r="D998" s="50" t="s">
        <v>7247</v>
      </c>
      <c r="E998" s="113"/>
      <c r="F998" s="113"/>
      <c r="G998" s="50" t="s">
        <v>5665</v>
      </c>
      <c r="H998" s="50" t="s">
        <v>5666</v>
      </c>
      <c r="I998" s="113"/>
      <c r="J998" s="56" t="s">
        <v>7595</v>
      </c>
      <c r="K998" s="56"/>
      <c r="L998" s="113" t="s">
        <v>7574</v>
      </c>
      <c r="M998" s="114">
        <v>0</v>
      </c>
      <c r="N998" s="113" t="s">
        <v>8705</v>
      </c>
      <c r="O998" s="113" t="s">
        <v>8710</v>
      </c>
      <c r="P998" s="113" t="s">
        <v>6349</v>
      </c>
      <c r="Q998" s="113" t="s">
        <v>80</v>
      </c>
      <c r="R998" s="113"/>
      <c r="S998" s="113"/>
    </row>
    <row r="999" spans="1:19" x14ac:dyDescent="0.35">
      <c r="A999" s="111" t="s">
        <v>4299</v>
      </c>
      <c r="B999" s="112"/>
      <c r="C999" s="113" t="s">
        <v>4410</v>
      </c>
      <c r="D999" s="50" t="s">
        <v>7248</v>
      </c>
      <c r="E999" s="113"/>
      <c r="F999" s="113"/>
      <c r="G999" s="50" t="s">
        <v>5655</v>
      </c>
      <c r="H999" s="50" t="s">
        <v>5656</v>
      </c>
      <c r="I999" s="113"/>
      <c r="J999" s="56" t="s">
        <v>7595</v>
      </c>
      <c r="K999" s="56"/>
      <c r="L999" s="113" t="s">
        <v>7574</v>
      </c>
      <c r="M999" s="114">
        <v>0</v>
      </c>
      <c r="N999" s="113" t="s">
        <v>8705</v>
      </c>
      <c r="O999" s="113" t="s">
        <v>8710</v>
      </c>
      <c r="P999" s="113" t="s">
        <v>6347</v>
      </c>
      <c r="Q999" s="113" t="s">
        <v>80</v>
      </c>
      <c r="R999" s="113"/>
      <c r="S999" s="113"/>
    </row>
    <row r="1000" spans="1:19" x14ac:dyDescent="0.3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8705</v>
      </c>
      <c r="O1000" s="113" t="s">
        <v>8710</v>
      </c>
      <c r="P1000" s="113" t="s">
        <v>6348</v>
      </c>
      <c r="Q1000" s="113" t="s">
        <v>80</v>
      </c>
      <c r="R1000" s="113"/>
      <c r="S1000" s="113"/>
    </row>
    <row r="1001" spans="1:19" x14ac:dyDescent="0.35">
      <c r="A1001" s="111" t="s">
        <v>4299</v>
      </c>
      <c r="B1001" s="112"/>
      <c r="C1001" s="113" t="s">
        <v>4305</v>
      </c>
      <c r="D1001" s="50" t="s">
        <v>7034</v>
      </c>
      <c r="E1001" s="113"/>
      <c r="F1001" s="113"/>
      <c r="G1001" s="50" t="s">
        <v>5426</v>
      </c>
      <c r="H1001" s="50" t="s">
        <v>5427</v>
      </c>
      <c r="I1001" s="113"/>
      <c r="J1001" s="56" t="s">
        <v>7595</v>
      </c>
      <c r="K1001" s="56"/>
      <c r="L1001" s="50" t="s">
        <v>7574</v>
      </c>
      <c r="M1001" s="160">
        <v>0</v>
      </c>
      <c r="N1001" s="50" t="s">
        <v>8705</v>
      </c>
      <c r="O1001" s="50" t="s">
        <v>8710</v>
      </c>
      <c r="P1001" s="113" t="s">
        <v>195</v>
      </c>
      <c r="Q1001" s="113" t="s">
        <v>80</v>
      </c>
      <c r="R1001" s="113"/>
      <c r="S1001" s="113"/>
    </row>
    <row r="1002" spans="1:19" x14ac:dyDescent="0.35">
      <c r="A1002" s="111" t="s">
        <v>4299</v>
      </c>
      <c r="B1002" s="112"/>
      <c r="C1002" s="113" t="s">
        <v>1883</v>
      </c>
      <c r="D1002" s="50" t="s">
        <v>7250</v>
      </c>
      <c r="E1002" s="113"/>
      <c r="F1002" s="113"/>
      <c r="G1002" s="50" t="s">
        <v>5603</v>
      </c>
      <c r="H1002" s="50" t="s">
        <v>5604</v>
      </c>
      <c r="I1002" s="113"/>
      <c r="J1002" s="56" t="s">
        <v>7595</v>
      </c>
      <c r="K1002" s="56"/>
      <c r="L1002" s="50" t="s">
        <v>7574</v>
      </c>
      <c r="M1002" s="160">
        <v>0</v>
      </c>
      <c r="N1002" s="50" t="s">
        <v>8705</v>
      </c>
      <c r="O1002" s="50" t="s">
        <v>8710</v>
      </c>
      <c r="P1002" s="113" t="s">
        <v>1873</v>
      </c>
      <c r="Q1002" s="113" t="s">
        <v>80</v>
      </c>
      <c r="R1002" s="113"/>
      <c r="S1002" s="113"/>
    </row>
    <row r="1003" spans="1:19" x14ac:dyDescent="0.35">
      <c r="A1003" s="111" t="s">
        <v>4299</v>
      </c>
      <c r="B1003" s="112"/>
      <c r="C1003" s="113" t="s">
        <v>4386</v>
      </c>
      <c r="D1003" s="50" t="s">
        <v>7251</v>
      </c>
      <c r="E1003" s="113"/>
      <c r="F1003" s="113"/>
      <c r="G1003" s="50" t="s">
        <v>5599</v>
      </c>
      <c r="H1003" s="50" t="s">
        <v>5600</v>
      </c>
      <c r="I1003" s="113"/>
      <c r="J1003" s="56" t="s">
        <v>7595</v>
      </c>
      <c r="K1003" s="56"/>
      <c r="L1003" s="50" t="s">
        <v>7574</v>
      </c>
      <c r="M1003" s="160">
        <v>0</v>
      </c>
      <c r="N1003" s="50" t="s">
        <v>8705</v>
      </c>
      <c r="O1003" s="50" t="s">
        <v>8710</v>
      </c>
      <c r="P1003" s="113" t="s">
        <v>266</v>
      </c>
      <c r="Q1003" s="113" t="s">
        <v>80</v>
      </c>
      <c r="R1003" s="113"/>
      <c r="S1003" s="113"/>
    </row>
    <row r="1004" spans="1:19" x14ac:dyDescent="0.35">
      <c r="A1004" s="111" t="s">
        <v>4299</v>
      </c>
      <c r="B1004" s="112"/>
      <c r="C1004" s="113" t="s">
        <v>4310</v>
      </c>
      <c r="D1004" s="50" t="s">
        <v>7252</v>
      </c>
      <c r="E1004" s="113"/>
      <c r="F1004" s="113"/>
      <c r="G1004" s="50" t="s">
        <v>5438</v>
      </c>
      <c r="H1004" s="50" t="s">
        <v>5439</v>
      </c>
      <c r="I1004" s="113"/>
      <c r="J1004" s="56" t="s">
        <v>7595</v>
      </c>
      <c r="K1004" s="56"/>
      <c r="L1004" s="50" t="s">
        <v>7574</v>
      </c>
      <c r="M1004" s="160">
        <v>0</v>
      </c>
      <c r="N1004" s="50" t="s">
        <v>8705</v>
      </c>
      <c r="O1004" s="50" t="s">
        <v>8710</v>
      </c>
      <c r="P1004" s="113" t="s">
        <v>6330</v>
      </c>
      <c r="Q1004" s="113" t="s">
        <v>80</v>
      </c>
      <c r="R1004" s="113"/>
      <c r="S1004" s="113"/>
    </row>
    <row r="1005" spans="1:19" x14ac:dyDescent="0.35">
      <c r="A1005" s="111" t="s">
        <v>4299</v>
      </c>
      <c r="B1005" s="112"/>
      <c r="C1005" s="113" t="s">
        <v>4333</v>
      </c>
      <c r="D1005" s="50" t="s">
        <v>7253</v>
      </c>
      <c r="E1005" s="113"/>
      <c r="F1005" s="113"/>
      <c r="G1005" s="50" t="s">
        <v>5486</v>
      </c>
      <c r="H1005" s="50" t="s">
        <v>5487</v>
      </c>
      <c r="I1005" s="113"/>
      <c r="J1005" s="56" t="s">
        <v>7595</v>
      </c>
      <c r="K1005" s="56"/>
      <c r="L1005" s="50" t="s">
        <v>7574</v>
      </c>
      <c r="M1005" s="160">
        <v>0</v>
      </c>
      <c r="N1005" s="50" t="s">
        <v>8705</v>
      </c>
      <c r="O1005" s="50" t="s">
        <v>8710</v>
      </c>
      <c r="P1005" s="113" t="s">
        <v>6339</v>
      </c>
      <c r="Q1005" s="113" t="s">
        <v>80</v>
      </c>
      <c r="R1005" s="113"/>
      <c r="S1005" s="113"/>
    </row>
    <row r="1006" spans="1:19" x14ac:dyDescent="0.3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8705</v>
      </c>
      <c r="O1006" s="113" t="s">
        <v>8710</v>
      </c>
      <c r="P1006" s="113" t="s">
        <v>92</v>
      </c>
      <c r="Q1006" s="113" t="s">
        <v>80</v>
      </c>
      <c r="R1006" s="113"/>
      <c r="S1006" s="113"/>
    </row>
    <row r="1007" spans="1:19" x14ac:dyDescent="0.3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8705</v>
      </c>
      <c r="O1007" s="113" t="s">
        <v>8710</v>
      </c>
      <c r="P1007" s="113" t="s">
        <v>92</v>
      </c>
      <c r="Q1007" s="113" t="s">
        <v>80</v>
      </c>
      <c r="R1007" s="113"/>
      <c r="S1007" s="113"/>
    </row>
    <row r="1008" spans="1:19" x14ac:dyDescent="0.3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8705</v>
      </c>
      <c r="O1008" s="113" t="s">
        <v>8710</v>
      </c>
      <c r="P1008" s="113" t="s">
        <v>92</v>
      </c>
      <c r="Q1008" s="113" t="s">
        <v>80</v>
      </c>
      <c r="R1008" s="113"/>
      <c r="S1008" s="113"/>
    </row>
    <row r="1009" spans="1:19" x14ac:dyDescent="0.3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8705</v>
      </c>
      <c r="O1009" s="121" t="s">
        <v>8710</v>
      </c>
      <c r="P1009" s="113" t="s">
        <v>92</v>
      </c>
      <c r="Q1009" s="113" t="s">
        <v>80</v>
      </c>
      <c r="R1009" s="113"/>
      <c r="S1009" s="113"/>
    </row>
    <row r="1010" spans="1:19" x14ac:dyDescent="0.35">
      <c r="A1010" s="111" t="s">
        <v>4299</v>
      </c>
      <c r="B1010" s="112"/>
      <c r="C1010" s="113" t="s">
        <v>1880</v>
      </c>
      <c r="D1010" s="50" t="s">
        <v>7258</v>
      </c>
      <c r="E1010" s="113"/>
      <c r="F1010" s="113"/>
      <c r="G1010" s="50" t="s">
        <v>5669</v>
      </c>
      <c r="H1010" s="50" t="s">
        <v>5670</v>
      </c>
      <c r="I1010" s="113"/>
      <c r="J1010" s="56" t="s">
        <v>7595</v>
      </c>
      <c r="K1010" s="56"/>
      <c r="L1010" s="50" t="s">
        <v>7574</v>
      </c>
      <c r="M1010" s="160">
        <v>0</v>
      </c>
      <c r="N1010" s="50" t="s">
        <v>8705</v>
      </c>
      <c r="O1010" s="50" t="s">
        <v>8710</v>
      </c>
      <c r="P1010" s="113" t="s">
        <v>157</v>
      </c>
      <c r="Q1010" s="113" t="s">
        <v>80</v>
      </c>
      <c r="R1010" s="113"/>
      <c r="S1010" s="113"/>
    </row>
    <row r="1011" spans="1:19" x14ac:dyDescent="0.35">
      <c r="A1011" s="111" t="s">
        <v>4299</v>
      </c>
      <c r="B1011" s="112"/>
      <c r="C1011" s="113" t="s">
        <v>4356</v>
      </c>
      <c r="D1011" s="50" t="s">
        <v>7259</v>
      </c>
      <c r="E1011" s="113"/>
      <c r="F1011" s="113"/>
      <c r="G1011" s="50" t="s">
        <v>5531</v>
      </c>
      <c r="H1011" s="50" t="s">
        <v>5532</v>
      </c>
      <c r="I1011" s="113"/>
      <c r="J1011" s="56" t="s">
        <v>7595</v>
      </c>
      <c r="K1011" s="56"/>
      <c r="L1011" s="50" t="s">
        <v>7574</v>
      </c>
      <c r="M1011" s="160">
        <v>0</v>
      </c>
      <c r="N1011" s="50" t="s">
        <v>8705</v>
      </c>
      <c r="O1011" s="50" t="s">
        <v>8710</v>
      </c>
      <c r="P1011" s="113" t="s">
        <v>262</v>
      </c>
      <c r="Q1011" s="113" t="s">
        <v>80</v>
      </c>
      <c r="R1011" s="113"/>
      <c r="S1011" s="113"/>
    </row>
    <row r="1012" spans="1:19" x14ac:dyDescent="0.35">
      <c r="A1012" s="111" t="s">
        <v>4299</v>
      </c>
      <c r="B1012" s="112"/>
      <c r="C1012" s="113" t="s">
        <v>4390</v>
      </c>
      <c r="D1012" s="50" t="s">
        <v>7260</v>
      </c>
      <c r="E1012" s="113"/>
      <c r="F1012" s="113"/>
      <c r="G1012" s="50" t="s">
        <v>5609</v>
      </c>
      <c r="H1012" s="50" t="s">
        <v>5610</v>
      </c>
      <c r="I1012" s="113"/>
      <c r="J1012" s="56" t="s">
        <v>7595</v>
      </c>
      <c r="K1012" s="56"/>
      <c r="L1012" s="50" t="s">
        <v>7574</v>
      </c>
      <c r="M1012" s="160">
        <v>0</v>
      </c>
      <c r="N1012" s="50" t="s">
        <v>8705</v>
      </c>
      <c r="O1012" s="50" t="s">
        <v>8710</v>
      </c>
      <c r="P1012" s="113" t="s">
        <v>6327</v>
      </c>
      <c r="Q1012" s="113" t="s">
        <v>80</v>
      </c>
      <c r="R1012" s="113"/>
      <c r="S1012" s="113"/>
    </row>
    <row r="1013" spans="1:19" x14ac:dyDescent="0.3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8705</v>
      </c>
      <c r="O1013" s="113" t="s">
        <v>8710</v>
      </c>
      <c r="P1013" s="113" t="s">
        <v>6346</v>
      </c>
      <c r="Q1013" s="113" t="s">
        <v>80</v>
      </c>
      <c r="R1013" s="113"/>
      <c r="S1013" s="113"/>
    </row>
    <row r="1014" spans="1:19" x14ac:dyDescent="0.35">
      <c r="A1014" s="111" t="s">
        <v>4299</v>
      </c>
      <c r="B1014" s="112"/>
      <c r="C1014" s="113" t="s">
        <v>4387</v>
      </c>
      <c r="D1014" s="50" t="s">
        <v>7262</v>
      </c>
      <c r="E1014" s="113"/>
      <c r="F1014" s="113"/>
      <c r="G1014" s="50" t="s">
        <v>5601</v>
      </c>
      <c r="H1014" s="50" t="s">
        <v>5602</v>
      </c>
      <c r="I1014" s="113"/>
      <c r="J1014" s="56" t="s">
        <v>7595</v>
      </c>
      <c r="K1014" s="56"/>
      <c r="L1014" s="50" t="s">
        <v>7574</v>
      </c>
      <c r="M1014" s="160">
        <v>0</v>
      </c>
      <c r="N1014" s="50" t="s">
        <v>8705</v>
      </c>
      <c r="O1014" s="50" t="s">
        <v>8710</v>
      </c>
      <c r="P1014" s="113" t="s">
        <v>266</v>
      </c>
      <c r="Q1014" s="113" t="s">
        <v>80</v>
      </c>
      <c r="R1014" s="113"/>
      <c r="S1014" s="113"/>
    </row>
    <row r="1015" spans="1:19" x14ac:dyDescent="0.35">
      <c r="A1015" s="111" t="s">
        <v>4299</v>
      </c>
      <c r="B1015" s="112"/>
      <c r="C1015" s="113" t="s">
        <v>4313</v>
      </c>
      <c r="D1015" s="50" t="s">
        <v>7198</v>
      </c>
      <c r="E1015" s="113"/>
      <c r="F1015" s="113"/>
      <c r="G1015" s="50" t="s">
        <v>5444</v>
      </c>
      <c r="H1015" s="50" t="s">
        <v>5445</v>
      </c>
      <c r="I1015" s="113"/>
      <c r="J1015" s="56" t="s">
        <v>7595</v>
      </c>
      <c r="K1015" s="56"/>
      <c r="L1015" s="50" t="s">
        <v>7574</v>
      </c>
      <c r="M1015" s="160">
        <v>0</v>
      </c>
      <c r="N1015" s="50" t="s">
        <v>8705</v>
      </c>
      <c r="O1015" s="50" t="s">
        <v>8710</v>
      </c>
      <c r="P1015" s="113" t="s">
        <v>6333</v>
      </c>
      <c r="Q1015" s="113" t="s">
        <v>80</v>
      </c>
      <c r="R1015" s="113"/>
      <c r="S1015" s="113"/>
    </row>
    <row r="1016" spans="1:19" x14ac:dyDescent="0.35">
      <c r="A1016" s="111" t="s">
        <v>4299</v>
      </c>
      <c r="B1016" s="112"/>
      <c r="C1016" s="113" t="s">
        <v>4315</v>
      </c>
      <c r="D1016" s="50" t="s">
        <v>7199</v>
      </c>
      <c r="E1016" s="113"/>
      <c r="F1016" s="113"/>
      <c r="G1016" s="50" t="s">
        <v>5450</v>
      </c>
      <c r="H1016" s="50" t="s">
        <v>5451</v>
      </c>
      <c r="I1016" s="113"/>
      <c r="J1016" s="56" t="s">
        <v>7595</v>
      </c>
      <c r="K1016" s="56"/>
      <c r="L1016" s="50" t="s">
        <v>7574</v>
      </c>
      <c r="M1016" s="160">
        <v>0</v>
      </c>
      <c r="N1016" s="50" t="s">
        <v>8705</v>
      </c>
      <c r="O1016" s="50" t="s">
        <v>8710</v>
      </c>
      <c r="P1016" s="113" t="s">
        <v>6334</v>
      </c>
      <c r="Q1016" s="113" t="s">
        <v>80</v>
      </c>
      <c r="R1016" s="113"/>
      <c r="S1016" s="113"/>
    </row>
    <row r="1017" spans="1:19" x14ac:dyDescent="0.35">
      <c r="A1017" s="111" t="s">
        <v>4299</v>
      </c>
      <c r="B1017" s="112"/>
      <c r="C1017" s="113" t="s">
        <v>4314</v>
      </c>
      <c r="D1017" s="50" t="s">
        <v>7035</v>
      </c>
      <c r="E1017" s="113"/>
      <c r="F1017" s="113"/>
      <c r="G1017" s="50" t="s">
        <v>5448</v>
      </c>
      <c r="H1017" s="50" t="s">
        <v>5449</v>
      </c>
      <c r="I1017" s="113"/>
      <c r="J1017" s="56" t="s">
        <v>7595</v>
      </c>
      <c r="K1017" s="56"/>
      <c r="L1017" s="50" t="s">
        <v>7574</v>
      </c>
      <c r="M1017" s="160">
        <v>0</v>
      </c>
      <c r="N1017" s="50" t="s">
        <v>8705</v>
      </c>
      <c r="O1017" s="50" t="s">
        <v>8710</v>
      </c>
      <c r="P1017" s="113" t="s">
        <v>6334</v>
      </c>
      <c r="Q1017" s="113" t="s">
        <v>80</v>
      </c>
      <c r="R1017" s="113"/>
      <c r="S1017" s="113"/>
    </row>
    <row r="1018" spans="1:19" x14ac:dyDescent="0.35">
      <c r="A1018" s="111" t="s">
        <v>4299</v>
      </c>
      <c r="B1018" s="112"/>
      <c r="C1018" s="113" t="s">
        <v>4316</v>
      </c>
      <c r="D1018" s="50" t="s">
        <v>7036</v>
      </c>
      <c r="E1018" s="113"/>
      <c r="F1018" s="113"/>
      <c r="G1018" s="50" t="s">
        <v>5452</v>
      </c>
      <c r="H1018" s="50" t="s">
        <v>5453</v>
      </c>
      <c r="I1018" s="113"/>
      <c r="J1018" s="56" t="s">
        <v>7595</v>
      </c>
      <c r="K1018" s="56"/>
      <c r="L1018" s="50" t="s">
        <v>7574</v>
      </c>
      <c r="M1018" s="160">
        <v>0</v>
      </c>
      <c r="N1018" s="50" t="s">
        <v>8705</v>
      </c>
      <c r="O1018" s="50" t="s">
        <v>8710</v>
      </c>
      <c r="P1018" s="113" t="s">
        <v>6335</v>
      </c>
      <c r="Q1018" s="113" t="s">
        <v>80</v>
      </c>
      <c r="R1018" s="113"/>
      <c r="S1018" s="113"/>
    </row>
    <row r="1019" spans="1:19" x14ac:dyDescent="0.35">
      <c r="A1019" s="111" t="s">
        <v>4299</v>
      </c>
      <c r="B1019" s="112"/>
      <c r="C1019" s="113" t="s">
        <v>4302</v>
      </c>
      <c r="D1019" s="50" t="s">
        <v>7263</v>
      </c>
      <c r="E1019" s="113"/>
      <c r="F1019" s="113"/>
      <c r="G1019" s="50" t="s">
        <v>5420</v>
      </c>
      <c r="H1019" s="50" t="s">
        <v>5421</v>
      </c>
      <c r="I1019" s="113"/>
      <c r="J1019" s="56" t="s">
        <v>7595</v>
      </c>
      <c r="K1019" s="56"/>
      <c r="L1019" s="50" t="s">
        <v>7574</v>
      </c>
      <c r="M1019" s="160">
        <v>0</v>
      </c>
      <c r="N1019" s="50" t="s">
        <v>8705</v>
      </c>
      <c r="O1019" s="50" t="s">
        <v>8710</v>
      </c>
      <c r="P1019" s="113" t="s">
        <v>195</v>
      </c>
      <c r="Q1019" s="113" t="s">
        <v>80</v>
      </c>
      <c r="R1019" s="113"/>
      <c r="S1019" s="113"/>
    </row>
    <row r="1020" spans="1:19" x14ac:dyDescent="0.35">
      <c r="A1020" s="111" t="s">
        <v>4299</v>
      </c>
      <c r="B1020" s="112"/>
      <c r="C1020" s="113" t="s">
        <v>4377</v>
      </c>
      <c r="D1020" s="50" t="s">
        <v>7264</v>
      </c>
      <c r="E1020" s="113"/>
      <c r="F1020" s="113"/>
      <c r="G1020" s="50" t="s">
        <v>5579</v>
      </c>
      <c r="H1020" s="50" t="s">
        <v>5580</v>
      </c>
      <c r="I1020" s="113"/>
      <c r="J1020" s="56" t="s">
        <v>7595</v>
      </c>
      <c r="K1020" s="56"/>
      <c r="L1020" s="50" t="s">
        <v>7574</v>
      </c>
      <c r="M1020" s="160">
        <v>0</v>
      </c>
      <c r="N1020" s="50" t="s">
        <v>8705</v>
      </c>
      <c r="O1020" s="50" t="s">
        <v>8710</v>
      </c>
      <c r="P1020" s="113" t="s">
        <v>262</v>
      </c>
      <c r="Q1020" s="113" t="s">
        <v>80</v>
      </c>
      <c r="R1020" s="113"/>
      <c r="S1020" s="113"/>
    </row>
    <row r="1021" spans="1:19" x14ac:dyDescent="0.35">
      <c r="A1021" s="111" t="s">
        <v>4299</v>
      </c>
      <c r="B1021" s="112"/>
      <c r="C1021" s="113" t="s">
        <v>4336</v>
      </c>
      <c r="D1021" s="50" t="s">
        <v>7265</v>
      </c>
      <c r="E1021" s="113"/>
      <c r="F1021" s="113"/>
      <c r="G1021" s="50" t="s">
        <v>5491</v>
      </c>
      <c r="H1021" s="50" t="s">
        <v>5492</v>
      </c>
      <c r="I1021" s="113"/>
      <c r="J1021" s="56" t="s">
        <v>7595</v>
      </c>
      <c r="K1021" s="56"/>
      <c r="L1021" s="50" t="s">
        <v>7574</v>
      </c>
      <c r="M1021" s="160">
        <v>0</v>
      </c>
      <c r="N1021" s="50" t="s">
        <v>8705</v>
      </c>
      <c r="O1021" s="50" t="s">
        <v>8710</v>
      </c>
      <c r="P1021" s="113" t="s">
        <v>6322</v>
      </c>
      <c r="Q1021" s="113" t="s">
        <v>80</v>
      </c>
      <c r="R1021" s="113"/>
      <c r="S1021" s="113"/>
    </row>
    <row r="1022" spans="1:19" x14ac:dyDescent="0.3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8705</v>
      </c>
      <c r="O1022" s="113" t="s">
        <v>8710</v>
      </c>
      <c r="P1022" s="113" t="s">
        <v>6346</v>
      </c>
      <c r="Q1022" s="113" t="s">
        <v>80</v>
      </c>
      <c r="R1022" s="113"/>
      <c r="S1022" s="113"/>
    </row>
    <row r="1023" spans="1:19" x14ac:dyDescent="0.3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8705</v>
      </c>
      <c r="O1023" s="113" t="s">
        <v>8710</v>
      </c>
      <c r="P1023" s="113" t="s">
        <v>92</v>
      </c>
      <c r="Q1023" s="113" t="s">
        <v>80</v>
      </c>
      <c r="R1023" s="113"/>
      <c r="S1023" s="113" t="s">
        <v>7267</v>
      </c>
    </row>
    <row r="1024" spans="1:19" x14ac:dyDescent="0.3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8705</v>
      </c>
      <c r="O1024" s="113" t="s">
        <v>8710</v>
      </c>
      <c r="P1024" s="113" t="s">
        <v>100</v>
      </c>
      <c r="Q1024" s="113" t="s">
        <v>80</v>
      </c>
      <c r="R1024" s="113"/>
      <c r="S1024" s="113"/>
    </row>
    <row r="1025" spans="1:19" x14ac:dyDescent="0.35">
      <c r="A1025" s="111" t="s">
        <v>4299</v>
      </c>
      <c r="B1025" s="112"/>
      <c r="C1025" s="113" t="s">
        <v>4392</v>
      </c>
      <c r="D1025" s="50" t="s">
        <v>7268</v>
      </c>
      <c r="E1025" s="113"/>
      <c r="F1025" s="113"/>
      <c r="G1025" s="50" t="s">
        <v>5613</v>
      </c>
      <c r="H1025" s="50" t="s">
        <v>5614</v>
      </c>
      <c r="I1025" s="113"/>
      <c r="J1025" s="56" t="s">
        <v>7595</v>
      </c>
      <c r="K1025" s="56"/>
      <c r="L1025" s="50" t="s">
        <v>7574</v>
      </c>
      <c r="M1025" s="160">
        <v>0</v>
      </c>
      <c r="N1025" s="50" t="s">
        <v>8705</v>
      </c>
      <c r="O1025" s="50" t="s">
        <v>8710</v>
      </c>
      <c r="P1025" s="113" t="s">
        <v>6345</v>
      </c>
      <c r="Q1025" s="113" t="s">
        <v>80</v>
      </c>
      <c r="R1025" s="113"/>
      <c r="S1025" s="113"/>
    </row>
    <row r="1026" spans="1:19" x14ac:dyDescent="0.35">
      <c r="A1026" s="111" t="s">
        <v>4299</v>
      </c>
      <c r="B1026" s="112"/>
      <c r="C1026" s="113" t="s">
        <v>4393</v>
      </c>
      <c r="D1026" s="50" t="s">
        <v>7269</v>
      </c>
      <c r="E1026" s="113"/>
      <c r="F1026" s="113"/>
      <c r="G1026" s="50" t="s">
        <v>5615</v>
      </c>
      <c r="H1026" s="50" t="s">
        <v>5616</v>
      </c>
      <c r="I1026" s="113"/>
      <c r="J1026" s="56" t="s">
        <v>7595</v>
      </c>
      <c r="K1026" s="56"/>
      <c r="L1026" s="50" t="s">
        <v>7574</v>
      </c>
      <c r="M1026" s="160">
        <v>0</v>
      </c>
      <c r="N1026" s="50" t="s">
        <v>8705</v>
      </c>
      <c r="O1026" s="50" t="s">
        <v>8710</v>
      </c>
      <c r="P1026" s="113" t="s">
        <v>6345</v>
      </c>
      <c r="Q1026" s="113" t="s">
        <v>80</v>
      </c>
      <c r="R1026" s="113"/>
      <c r="S1026" s="113"/>
    </row>
    <row r="1027" spans="1:19" x14ac:dyDescent="0.3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8705</v>
      </c>
      <c r="O1027" s="113" t="s">
        <v>8710</v>
      </c>
      <c r="P1027" s="113" t="s">
        <v>100</v>
      </c>
      <c r="Q1027" s="113" t="s">
        <v>80</v>
      </c>
      <c r="R1027" s="113"/>
      <c r="S1027" s="113"/>
    </row>
    <row r="1028" spans="1:19" x14ac:dyDescent="0.3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8705</v>
      </c>
      <c r="O1028" s="113" t="s">
        <v>8710</v>
      </c>
      <c r="P1028" s="113" t="s">
        <v>6346</v>
      </c>
      <c r="Q1028" s="113" t="s">
        <v>80</v>
      </c>
      <c r="R1028" s="113"/>
      <c r="S1028" s="113"/>
    </row>
    <row r="1029" spans="1:19" x14ac:dyDescent="0.35">
      <c r="A1029" s="111" t="s">
        <v>4299</v>
      </c>
      <c r="B1029" s="112"/>
      <c r="C1029" s="113" t="s">
        <v>4328</v>
      </c>
      <c r="D1029" s="50" t="s">
        <v>7273</v>
      </c>
      <c r="E1029" s="113"/>
      <c r="F1029" s="113"/>
      <c r="G1029" s="50" t="s">
        <v>5476</v>
      </c>
      <c r="H1029" s="50" t="s">
        <v>5477</v>
      </c>
      <c r="I1029" s="113"/>
      <c r="J1029" s="56" t="s">
        <v>7595</v>
      </c>
      <c r="K1029" s="56"/>
      <c r="L1029" s="50" t="s">
        <v>7574</v>
      </c>
      <c r="M1029" s="160">
        <v>0</v>
      </c>
      <c r="N1029" s="50" t="s">
        <v>8705</v>
      </c>
      <c r="O1029" s="50" t="s">
        <v>8710</v>
      </c>
      <c r="P1029" s="113" t="s">
        <v>6319</v>
      </c>
      <c r="Q1029" s="113" t="s">
        <v>80</v>
      </c>
      <c r="R1029" s="113"/>
      <c r="S1029" s="113"/>
    </row>
    <row r="1030" spans="1:19" x14ac:dyDescent="0.35">
      <c r="A1030" s="111" t="s">
        <v>4299</v>
      </c>
      <c r="B1030" s="112"/>
      <c r="C1030" s="113" t="s">
        <v>4374</v>
      </c>
      <c r="D1030" s="50" t="s">
        <v>7274</v>
      </c>
      <c r="E1030" s="113"/>
      <c r="F1030" s="113"/>
      <c r="G1030" s="50" t="s">
        <v>5573</v>
      </c>
      <c r="H1030" s="50" t="s">
        <v>5574</v>
      </c>
      <c r="I1030" s="113"/>
      <c r="J1030" s="56" t="s">
        <v>7595</v>
      </c>
      <c r="K1030" s="56"/>
      <c r="L1030" s="50" t="s">
        <v>7574</v>
      </c>
      <c r="M1030" s="160">
        <v>0</v>
      </c>
      <c r="N1030" s="50" t="s">
        <v>8705</v>
      </c>
      <c r="O1030" s="50" t="s">
        <v>8710</v>
      </c>
      <c r="P1030" s="113" t="s">
        <v>262</v>
      </c>
      <c r="Q1030" s="113" t="s">
        <v>80</v>
      </c>
      <c r="R1030" s="113"/>
      <c r="S1030" s="113"/>
    </row>
    <row r="1031" spans="1:19" x14ac:dyDescent="0.35">
      <c r="A1031" s="111" t="s">
        <v>4299</v>
      </c>
      <c r="B1031" s="112"/>
      <c r="C1031" s="113" t="s">
        <v>4334</v>
      </c>
      <c r="D1031" s="50" t="s">
        <v>7275</v>
      </c>
      <c r="E1031" s="113"/>
      <c r="F1031" s="113"/>
      <c r="G1031" s="50" t="s">
        <v>5488</v>
      </c>
      <c r="H1031" s="50" t="s">
        <v>5489</v>
      </c>
      <c r="I1031" s="113"/>
      <c r="J1031" s="56" t="s">
        <v>7595</v>
      </c>
      <c r="K1031" s="56"/>
      <c r="L1031" s="50" t="s">
        <v>7574</v>
      </c>
      <c r="M1031" s="160">
        <v>0</v>
      </c>
      <c r="N1031" s="50" t="s">
        <v>8705</v>
      </c>
      <c r="O1031" s="50" t="s">
        <v>8710</v>
      </c>
      <c r="P1031" s="113" t="s">
        <v>6339</v>
      </c>
      <c r="Q1031" s="113" t="s">
        <v>80</v>
      </c>
      <c r="R1031" s="113"/>
      <c r="S1031" s="113"/>
    </row>
    <row r="1032" spans="1:19" x14ac:dyDescent="0.35">
      <c r="A1032" s="111" t="s">
        <v>4299</v>
      </c>
      <c r="B1032" s="112"/>
      <c r="C1032" s="113" t="s">
        <v>4358</v>
      </c>
      <c r="D1032" s="50" t="s">
        <v>7037</v>
      </c>
      <c r="E1032" s="113"/>
      <c r="F1032" s="113"/>
      <c r="G1032" s="50" t="s">
        <v>5535</v>
      </c>
      <c r="H1032" s="50" t="s">
        <v>5536</v>
      </c>
      <c r="I1032" s="113"/>
      <c r="J1032" s="56" t="s">
        <v>7595</v>
      </c>
      <c r="K1032" s="56"/>
      <c r="L1032" s="50" t="s">
        <v>7574</v>
      </c>
      <c r="M1032" s="160">
        <v>0</v>
      </c>
      <c r="N1032" s="50" t="s">
        <v>8705</v>
      </c>
      <c r="O1032" s="50" t="s">
        <v>8710</v>
      </c>
      <c r="P1032" s="113" t="s">
        <v>262</v>
      </c>
      <c r="Q1032" s="113" t="s">
        <v>80</v>
      </c>
      <c r="R1032" s="113"/>
      <c r="S1032" s="113"/>
    </row>
    <row r="1033" spans="1:19" x14ac:dyDescent="0.3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8705</v>
      </c>
      <c r="O1033" s="113" t="s">
        <v>8710</v>
      </c>
      <c r="P1033" s="113" t="s">
        <v>163</v>
      </c>
      <c r="Q1033" s="113" t="s">
        <v>80</v>
      </c>
      <c r="R1033" s="113"/>
      <c r="S1033" s="113"/>
    </row>
    <row r="1034" spans="1:19" x14ac:dyDescent="0.35">
      <c r="A1034" s="111" t="s">
        <v>4299</v>
      </c>
      <c r="B1034" s="112"/>
      <c r="C1034" s="113" t="s">
        <v>4360</v>
      </c>
      <c r="D1034" s="50" t="s">
        <v>7277</v>
      </c>
      <c r="E1034" s="113"/>
      <c r="F1034" s="113"/>
      <c r="G1034" s="50" t="s">
        <v>5539</v>
      </c>
      <c r="H1034" s="50" t="s">
        <v>5540</v>
      </c>
      <c r="I1034" s="113"/>
      <c r="J1034" s="56" t="s">
        <v>7595</v>
      </c>
      <c r="K1034" s="56"/>
      <c r="L1034" s="50" t="s">
        <v>7574</v>
      </c>
      <c r="M1034" s="160">
        <v>0</v>
      </c>
      <c r="N1034" s="50" t="s">
        <v>8705</v>
      </c>
      <c r="O1034" s="50" t="s">
        <v>8710</v>
      </c>
      <c r="P1034" s="113" t="s">
        <v>262</v>
      </c>
      <c r="Q1034" s="113" t="s">
        <v>80</v>
      </c>
      <c r="R1034" s="113"/>
      <c r="S1034" s="113"/>
    </row>
    <row r="1035" spans="1:19" x14ac:dyDescent="0.35">
      <c r="A1035" s="111" t="s">
        <v>4299</v>
      </c>
      <c r="B1035" s="112"/>
      <c r="C1035" s="113" t="s">
        <v>4306</v>
      </c>
      <c r="D1035" s="50" t="s">
        <v>7038</v>
      </c>
      <c r="E1035" s="113"/>
      <c r="F1035" s="113"/>
      <c r="G1035" s="50" t="s">
        <v>5428</v>
      </c>
      <c r="H1035" s="50" t="s">
        <v>5429</v>
      </c>
      <c r="I1035" s="113"/>
      <c r="J1035" s="56" t="s">
        <v>7595</v>
      </c>
      <c r="K1035" s="56"/>
      <c r="L1035" s="50" t="s">
        <v>7574</v>
      </c>
      <c r="M1035" s="160">
        <v>0</v>
      </c>
      <c r="N1035" s="50" t="s">
        <v>8705</v>
      </c>
      <c r="O1035" s="50" t="s">
        <v>8710</v>
      </c>
      <c r="P1035" s="113" t="s">
        <v>195</v>
      </c>
      <c r="Q1035" s="113" t="s">
        <v>80</v>
      </c>
      <c r="R1035" s="113"/>
      <c r="S1035" s="113"/>
    </row>
    <row r="1036" spans="1:19" x14ac:dyDescent="0.35">
      <c r="A1036" s="111" t="s">
        <v>4299</v>
      </c>
      <c r="B1036" s="112"/>
      <c r="C1036" s="113" t="s">
        <v>4416</v>
      </c>
      <c r="D1036" s="50" t="s">
        <v>7278</v>
      </c>
      <c r="E1036" s="113"/>
      <c r="F1036" s="113"/>
      <c r="G1036" s="50" t="s">
        <v>5667</v>
      </c>
      <c r="H1036" s="50" t="s">
        <v>5668</v>
      </c>
      <c r="I1036" s="113"/>
      <c r="J1036" s="56" t="s">
        <v>7595</v>
      </c>
      <c r="K1036" s="56"/>
      <c r="L1036" s="50" t="s">
        <v>7574</v>
      </c>
      <c r="M1036" s="160">
        <v>0</v>
      </c>
      <c r="N1036" s="50" t="s">
        <v>8705</v>
      </c>
      <c r="O1036" s="50" t="s">
        <v>8710</v>
      </c>
      <c r="P1036" s="113" t="s">
        <v>6350</v>
      </c>
      <c r="Q1036" s="113" t="s">
        <v>80</v>
      </c>
      <c r="R1036" s="113"/>
      <c r="S1036" s="113"/>
    </row>
    <row r="1037" spans="1:19" x14ac:dyDescent="0.3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8705</v>
      </c>
      <c r="O1037" s="113" t="s">
        <v>8710</v>
      </c>
      <c r="P1037" s="113" t="s">
        <v>163</v>
      </c>
      <c r="Q1037" s="113" t="s">
        <v>80</v>
      </c>
      <c r="R1037" s="113"/>
      <c r="S1037" s="113"/>
    </row>
    <row r="1038" spans="1:19" x14ac:dyDescent="0.35">
      <c r="A1038" s="111" t="s">
        <v>4299</v>
      </c>
      <c r="B1038" s="112"/>
      <c r="C1038" s="113" t="s">
        <v>4301</v>
      </c>
      <c r="D1038" s="50" t="s">
        <v>7279</v>
      </c>
      <c r="E1038" s="113"/>
      <c r="F1038" s="113"/>
      <c r="G1038" s="50" t="s">
        <v>5418</v>
      </c>
      <c r="H1038" s="50" t="s">
        <v>5419</v>
      </c>
      <c r="I1038" s="113"/>
      <c r="J1038" s="56" t="s">
        <v>7595</v>
      </c>
      <c r="K1038" s="56"/>
      <c r="L1038" s="50" t="s">
        <v>7574</v>
      </c>
      <c r="M1038" s="160">
        <v>0</v>
      </c>
      <c r="N1038" s="50" t="s">
        <v>8705</v>
      </c>
      <c r="O1038" s="50" t="s">
        <v>8710</v>
      </c>
      <c r="P1038" s="113" t="s">
        <v>139</v>
      </c>
      <c r="Q1038" s="113" t="s">
        <v>80</v>
      </c>
      <c r="R1038" s="113"/>
      <c r="S1038" s="113"/>
    </row>
    <row r="1039" spans="1:19" x14ac:dyDescent="0.35">
      <c r="A1039" s="111" t="s">
        <v>4299</v>
      </c>
      <c r="B1039" s="112"/>
      <c r="C1039" s="113" t="s">
        <v>4361</v>
      </c>
      <c r="D1039" s="50" t="s">
        <v>7280</v>
      </c>
      <c r="E1039" s="113"/>
      <c r="F1039" s="113"/>
      <c r="G1039" s="50" t="s">
        <v>5543</v>
      </c>
      <c r="H1039" s="50" t="s">
        <v>5544</v>
      </c>
      <c r="I1039" s="113"/>
      <c r="J1039" s="56" t="s">
        <v>7595</v>
      </c>
      <c r="K1039" s="56"/>
      <c r="L1039" s="50" t="s">
        <v>7574</v>
      </c>
      <c r="M1039" s="160">
        <v>0</v>
      </c>
      <c r="N1039" s="50" t="s">
        <v>8705</v>
      </c>
      <c r="O1039" s="50" t="s">
        <v>8710</v>
      </c>
      <c r="P1039" s="113" t="s">
        <v>262</v>
      </c>
      <c r="Q1039" s="113" t="s">
        <v>80</v>
      </c>
      <c r="R1039" s="113"/>
      <c r="S1039" s="113"/>
    </row>
    <row r="1040" spans="1:19" x14ac:dyDescent="0.35">
      <c r="A1040" s="111" t="s">
        <v>4299</v>
      </c>
      <c r="B1040" s="112"/>
      <c r="C1040" s="113" t="s">
        <v>1877</v>
      </c>
      <c r="D1040" s="50" t="s">
        <v>7281</v>
      </c>
      <c r="E1040" s="113"/>
      <c r="F1040" s="113"/>
      <c r="G1040" s="50" t="s">
        <v>5541</v>
      </c>
      <c r="H1040" s="50" t="s">
        <v>5542</v>
      </c>
      <c r="I1040" s="113"/>
      <c r="J1040" s="56" t="s">
        <v>7595</v>
      </c>
      <c r="K1040" s="56"/>
      <c r="L1040" s="50" t="s">
        <v>7574</v>
      </c>
      <c r="M1040" s="160">
        <v>0</v>
      </c>
      <c r="N1040" s="50" t="s">
        <v>8705</v>
      </c>
      <c r="O1040" s="50" t="s">
        <v>8710</v>
      </c>
      <c r="P1040" s="113" t="s">
        <v>262</v>
      </c>
      <c r="Q1040" s="113" t="s">
        <v>80</v>
      </c>
      <c r="R1040" s="113"/>
      <c r="S1040" s="113"/>
    </row>
    <row r="1041" spans="1:19" x14ac:dyDescent="0.35">
      <c r="A1041" s="111" t="s">
        <v>4299</v>
      </c>
      <c r="B1041" s="112"/>
      <c r="C1041" s="113" t="s">
        <v>4417</v>
      </c>
      <c r="D1041" s="50" t="s">
        <v>7282</v>
      </c>
      <c r="E1041" s="113"/>
      <c r="F1041" s="113"/>
      <c r="G1041" s="50" t="s">
        <v>5671</v>
      </c>
      <c r="H1041" s="50" t="s">
        <v>5672</v>
      </c>
      <c r="I1041" s="113"/>
      <c r="J1041" s="56" t="s">
        <v>7595</v>
      </c>
      <c r="K1041" s="56"/>
      <c r="L1041" s="50" t="s">
        <v>7574</v>
      </c>
      <c r="M1041" s="160">
        <v>0</v>
      </c>
      <c r="N1041" s="50" t="s">
        <v>8705</v>
      </c>
      <c r="O1041" s="50" t="s">
        <v>8710</v>
      </c>
      <c r="P1041" s="113" t="s">
        <v>157</v>
      </c>
      <c r="Q1041" s="113" t="s">
        <v>80</v>
      </c>
      <c r="R1041" s="113"/>
      <c r="S1041" s="113"/>
    </row>
    <row r="1042" spans="1:19" x14ac:dyDescent="0.3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8705</v>
      </c>
      <c r="O1042" s="113" t="s">
        <v>8710</v>
      </c>
      <c r="P1042" s="113" t="s">
        <v>163</v>
      </c>
      <c r="Q1042" s="113" t="s">
        <v>80</v>
      </c>
      <c r="R1042" s="113"/>
      <c r="S1042" s="113"/>
    </row>
    <row r="1043" spans="1:19" x14ac:dyDescent="0.35">
      <c r="A1043" s="111" t="s">
        <v>4299</v>
      </c>
      <c r="B1043" s="112"/>
      <c r="C1043" s="113" t="s">
        <v>4307</v>
      </c>
      <c r="D1043" s="50" t="s">
        <v>7284</v>
      </c>
      <c r="E1043" s="113"/>
      <c r="F1043" s="113"/>
      <c r="G1043" s="50" t="s">
        <v>5430</v>
      </c>
      <c r="H1043" s="50" t="s">
        <v>5431</v>
      </c>
      <c r="I1043" s="113"/>
      <c r="J1043" s="56" t="s">
        <v>7595</v>
      </c>
      <c r="K1043" s="56"/>
      <c r="L1043" s="50" t="s">
        <v>7574</v>
      </c>
      <c r="M1043" s="160">
        <v>0</v>
      </c>
      <c r="N1043" s="50" t="s">
        <v>8705</v>
      </c>
      <c r="O1043" s="50" t="s">
        <v>8710</v>
      </c>
      <c r="P1043" s="113" t="s">
        <v>195</v>
      </c>
      <c r="Q1043" s="113" t="s">
        <v>80</v>
      </c>
      <c r="R1043" s="113"/>
      <c r="S1043" s="113"/>
    </row>
    <row r="1044" spans="1:19" x14ac:dyDescent="0.35">
      <c r="A1044" s="111" t="s">
        <v>4299</v>
      </c>
      <c r="B1044" s="112"/>
      <c r="C1044" s="113" t="s">
        <v>4308</v>
      </c>
      <c r="D1044" s="50" t="s">
        <v>7200</v>
      </c>
      <c r="E1044" s="113"/>
      <c r="F1044" s="113"/>
      <c r="G1044" s="50" t="s">
        <v>5432</v>
      </c>
      <c r="H1044" s="50" t="s">
        <v>5433</v>
      </c>
      <c r="I1044" s="113"/>
      <c r="J1044" s="56" t="s">
        <v>7595</v>
      </c>
      <c r="K1044" s="56"/>
      <c r="L1044" s="50" t="s">
        <v>7574</v>
      </c>
      <c r="M1044" s="160">
        <v>0</v>
      </c>
      <c r="N1044" s="50" t="s">
        <v>8705</v>
      </c>
      <c r="O1044" s="50" t="s">
        <v>8710</v>
      </c>
      <c r="P1044" s="113" t="s">
        <v>195</v>
      </c>
      <c r="Q1044" s="113" t="s">
        <v>80</v>
      </c>
      <c r="R1044" s="113"/>
      <c r="S1044" s="113"/>
    </row>
    <row r="1045" spans="1:19" x14ac:dyDescent="0.35">
      <c r="A1045" s="111" t="s">
        <v>4299</v>
      </c>
      <c r="B1045" s="112"/>
      <c r="C1045" s="113" t="s">
        <v>4364</v>
      </c>
      <c r="D1045" s="50" t="s">
        <v>7039</v>
      </c>
      <c r="E1045" s="113"/>
      <c r="F1045" s="113"/>
      <c r="G1045" s="50" t="s">
        <v>5549</v>
      </c>
      <c r="H1045" s="50" t="s">
        <v>5550</v>
      </c>
      <c r="I1045" s="113"/>
      <c r="J1045" s="56" t="s">
        <v>7595</v>
      </c>
      <c r="K1045" s="56"/>
      <c r="L1045" s="50" t="s">
        <v>7574</v>
      </c>
      <c r="M1045" s="160">
        <v>0</v>
      </c>
      <c r="N1045" s="50" t="s">
        <v>8705</v>
      </c>
      <c r="O1045" s="50" t="s">
        <v>8710</v>
      </c>
      <c r="P1045" s="113" t="s">
        <v>262</v>
      </c>
      <c r="Q1045" s="113" t="s">
        <v>80</v>
      </c>
      <c r="R1045" s="113"/>
      <c r="S1045" s="113"/>
    </row>
    <row r="1046" spans="1:19" x14ac:dyDescent="0.35">
      <c r="A1046" s="111" t="s">
        <v>4299</v>
      </c>
      <c r="B1046" s="112"/>
      <c r="C1046" s="113" t="s">
        <v>4381</v>
      </c>
      <c r="D1046" s="50" t="s">
        <v>7201</v>
      </c>
      <c r="E1046" s="113"/>
      <c r="F1046" s="113"/>
      <c r="G1046" s="50" t="s">
        <v>5587</v>
      </c>
      <c r="H1046" s="50" t="s">
        <v>5588</v>
      </c>
      <c r="I1046" s="113"/>
      <c r="J1046" s="56" t="s">
        <v>7595</v>
      </c>
      <c r="K1046" s="56"/>
      <c r="L1046" s="50" t="s">
        <v>7574</v>
      </c>
      <c r="M1046" s="160">
        <v>0</v>
      </c>
      <c r="N1046" s="50" t="s">
        <v>8705</v>
      </c>
      <c r="O1046" s="50" t="s">
        <v>8710</v>
      </c>
      <c r="P1046" s="113" t="s">
        <v>6343</v>
      </c>
      <c r="Q1046" s="113" t="s">
        <v>80</v>
      </c>
      <c r="R1046" s="113"/>
      <c r="S1046" s="113"/>
    </row>
    <row r="1047" spans="1:19" x14ac:dyDescent="0.35">
      <c r="A1047" s="111" t="s">
        <v>4299</v>
      </c>
      <c r="B1047" s="112"/>
      <c r="C1047" s="113" t="s">
        <v>4383</v>
      </c>
      <c r="D1047" s="50" t="s">
        <v>7202</v>
      </c>
      <c r="E1047" s="113"/>
      <c r="F1047" s="113"/>
      <c r="G1047" s="50" t="s">
        <v>5593</v>
      </c>
      <c r="H1047" s="50" t="s">
        <v>5594</v>
      </c>
      <c r="I1047" s="113"/>
      <c r="J1047" s="56" t="s">
        <v>7595</v>
      </c>
      <c r="K1047" s="56"/>
      <c r="L1047" s="50" t="s">
        <v>7574</v>
      </c>
      <c r="M1047" s="160">
        <v>0</v>
      </c>
      <c r="N1047" s="50" t="s">
        <v>8705</v>
      </c>
      <c r="O1047" s="50" t="s">
        <v>8710</v>
      </c>
      <c r="P1047" s="113" t="s">
        <v>139</v>
      </c>
      <c r="Q1047" s="113" t="s">
        <v>80</v>
      </c>
      <c r="R1047" s="113"/>
      <c r="S1047" s="113"/>
    </row>
    <row r="1048" spans="1:19" x14ac:dyDescent="0.35">
      <c r="A1048" s="111" t="s">
        <v>4299</v>
      </c>
      <c r="B1048" s="112"/>
      <c r="C1048" s="113" t="s">
        <v>4365</v>
      </c>
      <c r="D1048" s="50" t="s">
        <v>7040</v>
      </c>
      <c r="E1048" s="113"/>
      <c r="F1048" s="113"/>
      <c r="G1048" s="50" t="s">
        <v>5551</v>
      </c>
      <c r="H1048" s="50" t="s">
        <v>5552</v>
      </c>
      <c r="I1048" s="113"/>
      <c r="J1048" s="56" t="s">
        <v>7595</v>
      </c>
      <c r="K1048" s="56"/>
      <c r="L1048" s="50" t="s">
        <v>7574</v>
      </c>
      <c r="M1048" s="160">
        <v>0</v>
      </c>
      <c r="N1048" s="50" t="s">
        <v>8705</v>
      </c>
      <c r="O1048" s="50" t="s">
        <v>8710</v>
      </c>
      <c r="P1048" s="113" t="s">
        <v>262</v>
      </c>
      <c r="Q1048" s="113" t="s">
        <v>80</v>
      </c>
      <c r="R1048" s="113"/>
      <c r="S1048" s="113"/>
    </row>
    <row r="1049" spans="1:19" x14ac:dyDescent="0.35">
      <c r="A1049" s="111" t="s">
        <v>4299</v>
      </c>
      <c r="B1049" s="112"/>
      <c r="C1049" s="113" t="s">
        <v>4311</v>
      </c>
      <c r="D1049" s="50" t="s">
        <v>7041</v>
      </c>
      <c r="E1049" s="113"/>
      <c r="F1049" s="113"/>
      <c r="G1049" s="50" t="s">
        <v>5440</v>
      </c>
      <c r="H1049" s="50" t="s">
        <v>5441</v>
      </c>
      <c r="I1049" s="113"/>
      <c r="J1049" s="56" t="s">
        <v>7595</v>
      </c>
      <c r="K1049" s="56"/>
      <c r="L1049" s="50" t="s">
        <v>7574</v>
      </c>
      <c r="M1049" s="160">
        <v>0</v>
      </c>
      <c r="N1049" s="50" t="s">
        <v>8705</v>
      </c>
      <c r="O1049" s="50" t="s">
        <v>8710</v>
      </c>
      <c r="P1049" s="113" t="s">
        <v>6331</v>
      </c>
      <c r="Q1049" s="113" t="s">
        <v>80</v>
      </c>
      <c r="R1049" s="113"/>
      <c r="S1049" s="113"/>
    </row>
    <row r="1050" spans="1:19" x14ac:dyDescent="0.35">
      <c r="A1050" s="111" t="s">
        <v>4299</v>
      </c>
      <c r="B1050" s="112"/>
      <c r="C1050" s="113" t="s">
        <v>4312</v>
      </c>
      <c r="D1050" s="50" t="s">
        <v>7203</v>
      </c>
      <c r="E1050" s="113"/>
      <c r="F1050" s="113"/>
      <c r="G1050" s="50" t="s">
        <v>5442</v>
      </c>
      <c r="H1050" s="50" t="s">
        <v>5443</v>
      </c>
      <c r="I1050" s="113"/>
      <c r="J1050" s="56" t="s">
        <v>7595</v>
      </c>
      <c r="K1050" s="56"/>
      <c r="L1050" s="50" t="s">
        <v>7574</v>
      </c>
      <c r="M1050" s="160">
        <v>0</v>
      </c>
      <c r="N1050" s="50" t="s">
        <v>8705</v>
      </c>
      <c r="O1050" s="50" t="s">
        <v>8710</v>
      </c>
      <c r="P1050" s="113" t="s">
        <v>6332</v>
      </c>
      <c r="Q1050" s="113" t="s">
        <v>80</v>
      </c>
      <c r="R1050" s="113"/>
      <c r="S1050" s="113"/>
    </row>
    <row r="1051" spans="1:19" x14ac:dyDescent="0.35">
      <c r="A1051" s="111" t="s">
        <v>4299</v>
      </c>
      <c r="B1051" s="112"/>
      <c r="C1051" s="113" t="s">
        <v>4337</v>
      </c>
      <c r="D1051" s="50" t="s">
        <v>7042</v>
      </c>
      <c r="E1051" s="113"/>
      <c r="F1051" s="113"/>
      <c r="G1051" s="50" t="s">
        <v>5493</v>
      </c>
      <c r="H1051" s="50" t="s">
        <v>5494</v>
      </c>
      <c r="I1051" s="113"/>
      <c r="J1051" s="56" t="s">
        <v>7595</v>
      </c>
      <c r="K1051" s="56"/>
      <c r="L1051" s="50" t="s">
        <v>7574</v>
      </c>
      <c r="M1051" s="160">
        <v>0</v>
      </c>
      <c r="N1051" s="50" t="s">
        <v>8705</v>
      </c>
      <c r="O1051" s="50" t="s">
        <v>8710</v>
      </c>
      <c r="P1051" s="113" t="s">
        <v>6322</v>
      </c>
      <c r="Q1051" s="113" t="s">
        <v>80</v>
      </c>
      <c r="R1051" s="113"/>
      <c r="S1051" s="113"/>
    </row>
    <row r="1052" spans="1:19" x14ac:dyDescent="0.35">
      <c r="A1052" s="111" t="s">
        <v>4299</v>
      </c>
      <c r="B1052" s="112"/>
      <c r="C1052" s="113" t="s">
        <v>4326</v>
      </c>
      <c r="D1052" s="50" t="s">
        <v>7204</v>
      </c>
      <c r="E1052" s="113"/>
      <c r="F1052" s="113"/>
      <c r="G1052" s="50" t="s">
        <v>5472</v>
      </c>
      <c r="H1052" s="50" t="s">
        <v>5473</v>
      </c>
      <c r="I1052" s="113"/>
      <c r="J1052" s="56" t="s">
        <v>7595</v>
      </c>
      <c r="K1052" s="56"/>
      <c r="L1052" s="50" t="s">
        <v>7574</v>
      </c>
      <c r="M1052" s="160">
        <v>0</v>
      </c>
      <c r="N1052" s="50" t="s">
        <v>8705</v>
      </c>
      <c r="O1052" s="50" t="s">
        <v>8710</v>
      </c>
      <c r="P1052" s="113" t="s">
        <v>6337</v>
      </c>
      <c r="Q1052" s="113" t="s">
        <v>80</v>
      </c>
      <c r="R1052" s="113"/>
      <c r="S1052" s="113"/>
    </row>
    <row r="1053" spans="1:19" x14ac:dyDescent="0.35">
      <c r="A1053" s="111" t="s">
        <v>4299</v>
      </c>
      <c r="B1053" s="112"/>
      <c r="C1053" s="113" t="s">
        <v>4368</v>
      </c>
      <c r="D1053" s="50" t="s">
        <v>7205</v>
      </c>
      <c r="E1053" s="113"/>
      <c r="F1053" s="113"/>
      <c r="G1053" s="50" t="s">
        <v>5557</v>
      </c>
      <c r="H1053" s="50" t="s">
        <v>5558</v>
      </c>
      <c r="I1053" s="113"/>
      <c r="J1053" s="56" t="s">
        <v>7595</v>
      </c>
      <c r="K1053" s="56"/>
      <c r="L1053" s="50" t="s">
        <v>7574</v>
      </c>
      <c r="M1053" s="160">
        <v>0</v>
      </c>
      <c r="N1053" s="50" t="s">
        <v>8705</v>
      </c>
      <c r="O1053" s="50" t="s">
        <v>8710</v>
      </c>
      <c r="P1053" s="113" t="s">
        <v>262</v>
      </c>
      <c r="Q1053" s="113" t="s">
        <v>80</v>
      </c>
      <c r="R1053" s="113"/>
      <c r="S1053" s="113"/>
    </row>
    <row r="1054" spans="1:19" x14ac:dyDescent="0.35">
      <c r="A1054" s="111" t="s">
        <v>4299</v>
      </c>
      <c r="B1054" s="112"/>
      <c r="C1054" s="113" t="s">
        <v>4309</v>
      </c>
      <c r="D1054" s="50" t="s">
        <v>7043</v>
      </c>
      <c r="E1054" s="113"/>
      <c r="F1054" s="113"/>
      <c r="G1054" s="50" t="s">
        <v>5434</v>
      </c>
      <c r="H1054" s="50" t="s">
        <v>5435</v>
      </c>
      <c r="I1054" s="113"/>
      <c r="J1054" s="56" t="s">
        <v>7595</v>
      </c>
      <c r="K1054" s="56"/>
      <c r="L1054" s="50" t="s">
        <v>7574</v>
      </c>
      <c r="M1054" s="160">
        <v>0</v>
      </c>
      <c r="N1054" s="50" t="s">
        <v>8705</v>
      </c>
      <c r="O1054" s="50" t="s">
        <v>8710</v>
      </c>
      <c r="P1054" s="113" t="s">
        <v>195</v>
      </c>
      <c r="Q1054" s="113" t="s">
        <v>80</v>
      </c>
      <c r="R1054" s="113"/>
      <c r="S1054" s="113"/>
    </row>
    <row r="1055" spans="1:19" x14ac:dyDescent="0.35">
      <c r="A1055" s="111" t="s">
        <v>4299</v>
      </c>
      <c r="B1055" s="112"/>
      <c r="C1055" s="113" t="s">
        <v>4338</v>
      </c>
      <c r="D1055" s="50" t="s">
        <v>7206</v>
      </c>
      <c r="E1055" s="113"/>
      <c r="F1055" s="113"/>
      <c r="G1055" s="50" t="s">
        <v>5495</v>
      </c>
      <c r="H1055" s="50" t="s">
        <v>5496</v>
      </c>
      <c r="I1055" s="113"/>
      <c r="J1055" s="56" t="s">
        <v>7595</v>
      </c>
      <c r="K1055" s="56"/>
      <c r="L1055" s="50" t="s">
        <v>7574</v>
      </c>
      <c r="M1055" s="160">
        <v>0</v>
      </c>
      <c r="N1055" s="50" t="s">
        <v>8705</v>
      </c>
      <c r="O1055" s="50" t="s">
        <v>8710</v>
      </c>
      <c r="P1055" s="113" t="s">
        <v>6322</v>
      </c>
      <c r="Q1055" s="113" t="s">
        <v>80</v>
      </c>
      <c r="R1055" s="113"/>
      <c r="S1055" s="113"/>
    </row>
    <row r="1056" spans="1:19" x14ac:dyDescent="0.35">
      <c r="A1056" s="111" t="s">
        <v>4299</v>
      </c>
      <c r="B1056" s="112"/>
      <c r="C1056" s="113" t="s">
        <v>4380</v>
      </c>
      <c r="D1056" s="50" t="s">
        <v>7207</v>
      </c>
      <c r="E1056" s="113"/>
      <c r="F1056" s="113"/>
      <c r="G1056" s="50" t="s">
        <v>5585</v>
      </c>
      <c r="H1056" s="50" t="s">
        <v>5586</v>
      </c>
      <c r="I1056" s="113"/>
      <c r="J1056" s="56" t="s">
        <v>7595</v>
      </c>
      <c r="K1056" s="56"/>
      <c r="L1056" s="50" t="s">
        <v>7574</v>
      </c>
      <c r="M1056" s="160">
        <v>0</v>
      </c>
      <c r="N1056" s="50" t="s">
        <v>8705</v>
      </c>
      <c r="O1056" s="50" t="s">
        <v>8710</v>
      </c>
      <c r="P1056" s="113" t="s">
        <v>6343</v>
      </c>
      <c r="Q1056" s="113" t="s">
        <v>80</v>
      </c>
      <c r="R1056" s="113"/>
      <c r="S1056" s="113"/>
    </row>
    <row r="1057" spans="1:19" x14ac:dyDescent="0.35">
      <c r="A1057" s="111" t="s">
        <v>4299</v>
      </c>
      <c r="B1057" s="112"/>
      <c r="C1057" s="113" t="s">
        <v>1878</v>
      </c>
      <c r="D1057" s="50" t="s">
        <v>7044</v>
      </c>
      <c r="E1057" s="113"/>
      <c r="F1057" s="113"/>
      <c r="G1057" s="50" t="s">
        <v>5559</v>
      </c>
      <c r="H1057" s="50" t="s">
        <v>5560</v>
      </c>
      <c r="I1057" s="113"/>
      <c r="J1057" s="56" t="s">
        <v>7595</v>
      </c>
      <c r="K1057" s="56"/>
      <c r="L1057" s="50" t="s">
        <v>7574</v>
      </c>
      <c r="M1057" s="160">
        <v>0</v>
      </c>
      <c r="N1057" s="50" t="s">
        <v>8705</v>
      </c>
      <c r="O1057" s="50" t="s">
        <v>8710</v>
      </c>
      <c r="P1057" s="113" t="s">
        <v>262</v>
      </c>
      <c r="Q1057" s="113" t="s">
        <v>80</v>
      </c>
      <c r="R1057" s="113"/>
      <c r="S1057" s="113"/>
    </row>
    <row r="1058" spans="1:19" x14ac:dyDescent="0.35">
      <c r="A1058" s="111" t="s">
        <v>4299</v>
      </c>
      <c r="B1058" s="112"/>
      <c r="C1058" s="113" t="s">
        <v>1881</v>
      </c>
      <c r="D1058" s="50" t="s">
        <v>7045</v>
      </c>
      <c r="E1058" s="113"/>
      <c r="F1058" s="113"/>
      <c r="G1058" s="50" t="s">
        <v>5436</v>
      </c>
      <c r="H1058" s="50" t="s">
        <v>5437</v>
      </c>
      <c r="I1058" s="113"/>
      <c r="J1058" s="56" t="s">
        <v>7595</v>
      </c>
      <c r="K1058" s="56"/>
      <c r="L1058" s="50" t="s">
        <v>7574</v>
      </c>
      <c r="M1058" s="160">
        <v>0</v>
      </c>
      <c r="N1058" s="50" t="s">
        <v>8705</v>
      </c>
      <c r="O1058" s="50" t="s">
        <v>8710</v>
      </c>
      <c r="P1058" s="113" t="s">
        <v>195</v>
      </c>
      <c r="Q1058" s="113" t="s">
        <v>80</v>
      </c>
      <c r="R1058" s="113"/>
      <c r="S1058" s="113"/>
    </row>
    <row r="1059" spans="1:19" x14ac:dyDescent="0.3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8705</v>
      </c>
      <c r="O1059" s="113" t="s">
        <v>8710</v>
      </c>
      <c r="P1059" s="113" t="s">
        <v>163</v>
      </c>
      <c r="Q1059" s="113" t="s">
        <v>80</v>
      </c>
      <c r="R1059" s="113"/>
      <c r="S1059" s="113"/>
    </row>
    <row r="1060" spans="1:19" x14ac:dyDescent="0.3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8705</v>
      </c>
      <c r="O1060" s="113" t="s">
        <v>8710</v>
      </c>
      <c r="P1060" s="113" t="s">
        <v>6347</v>
      </c>
      <c r="Q1060" s="113" t="s">
        <v>80</v>
      </c>
      <c r="R1060" s="113"/>
      <c r="S1060" s="113"/>
    </row>
    <row r="1061" spans="1:19" x14ac:dyDescent="0.35">
      <c r="A1061" s="111" t="s">
        <v>4299</v>
      </c>
      <c r="B1061" s="112"/>
      <c r="C1061" s="113" t="s">
        <v>4369</v>
      </c>
      <c r="D1061" s="50" t="s">
        <v>7208</v>
      </c>
      <c r="E1061" s="113"/>
      <c r="F1061" s="113"/>
      <c r="G1061" s="50" t="s">
        <v>5561</v>
      </c>
      <c r="H1061" s="50" t="s">
        <v>5562</v>
      </c>
      <c r="I1061" s="113"/>
      <c r="J1061" s="56" t="s">
        <v>7595</v>
      </c>
      <c r="K1061" s="56"/>
      <c r="L1061" s="50" t="s">
        <v>7574</v>
      </c>
      <c r="M1061" s="160">
        <v>0</v>
      </c>
      <c r="N1061" s="50" t="s">
        <v>8705</v>
      </c>
      <c r="O1061" s="50" t="s">
        <v>8710</v>
      </c>
      <c r="P1061" s="113" t="s">
        <v>262</v>
      </c>
      <c r="Q1061" s="113" t="s">
        <v>80</v>
      </c>
      <c r="R1061" s="113"/>
      <c r="S1061" s="113"/>
    </row>
    <row r="1062" spans="1:19" x14ac:dyDescent="0.35">
      <c r="A1062" s="111" t="s">
        <v>4299</v>
      </c>
      <c r="B1062" s="112"/>
      <c r="C1062" s="113" t="s">
        <v>4388</v>
      </c>
      <c r="D1062" s="50" t="s">
        <v>7209</v>
      </c>
      <c r="E1062" s="113"/>
      <c r="F1062" s="113"/>
      <c r="G1062" s="50" t="s">
        <v>5605</v>
      </c>
      <c r="H1062" s="50" t="s">
        <v>5606</v>
      </c>
      <c r="I1062" s="113"/>
      <c r="J1062" s="56" t="s">
        <v>7595</v>
      </c>
      <c r="K1062" s="56"/>
      <c r="L1062" s="50" t="s">
        <v>7574</v>
      </c>
      <c r="M1062" s="160">
        <v>0</v>
      </c>
      <c r="N1062" s="50" t="s">
        <v>8705</v>
      </c>
      <c r="O1062" s="50" t="s">
        <v>8710</v>
      </c>
      <c r="P1062" s="113" t="s">
        <v>6344</v>
      </c>
      <c r="Q1062" s="113" t="s">
        <v>80</v>
      </c>
      <c r="R1062" s="113"/>
      <c r="S1062" s="113"/>
    </row>
    <row r="1063" spans="1:19" x14ac:dyDescent="0.35">
      <c r="A1063" s="111" t="s">
        <v>4299</v>
      </c>
      <c r="B1063" s="112"/>
      <c r="C1063" s="113" t="s">
        <v>4389</v>
      </c>
      <c r="D1063" s="50" t="s">
        <v>7210</v>
      </c>
      <c r="E1063" s="113"/>
      <c r="F1063" s="113"/>
      <c r="G1063" s="50" t="s">
        <v>5607</v>
      </c>
      <c r="H1063" s="50" t="s">
        <v>5608</v>
      </c>
      <c r="I1063" s="113"/>
      <c r="J1063" s="56" t="s">
        <v>7595</v>
      </c>
      <c r="K1063" s="56"/>
      <c r="L1063" s="50" t="s">
        <v>7574</v>
      </c>
      <c r="M1063" s="160">
        <v>0</v>
      </c>
      <c r="N1063" s="50" t="s">
        <v>8705</v>
      </c>
      <c r="O1063" s="50" t="s">
        <v>8710</v>
      </c>
      <c r="P1063" s="113" t="s">
        <v>6344</v>
      </c>
      <c r="Q1063" s="113" t="s">
        <v>80</v>
      </c>
      <c r="R1063" s="113"/>
      <c r="S1063" s="113"/>
    </row>
    <row r="1064" spans="1:19" x14ac:dyDescent="0.35">
      <c r="A1064" s="111" t="s">
        <v>4299</v>
      </c>
      <c r="B1064" s="112"/>
      <c r="C1064" s="113" t="s">
        <v>1882</v>
      </c>
      <c r="D1064" s="50" t="s">
        <v>7046</v>
      </c>
      <c r="E1064" s="113"/>
      <c r="F1064" s="113"/>
      <c r="G1064" s="50" t="s">
        <v>5446</v>
      </c>
      <c r="H1064" s="50" t="s">
        <v>5447</v>
      </c>
      <c r="I1064" s="113"/>
      <c r="J1064" s="56" t="s">
        <v>7595</v>
      </c>
      <c r="K1064" s="56"/>
      <c r="L1064" s="50" t="s">
        <v>7574</v>
      </c>
      <c r="M1064" s="160">
        <v>0</v>
      </c>
      <c r="N1064" s="50" t="s">
        <v>8705</v>
      </c>
      <c r="O1064" s="50" t="s">
        <v>8710</v>
      </c>
      <c r="P1064" s="113" t="s">
        <v>1884</v>
      </c>
      <c r="Q1064" s="113" t="s">
        <v>80</v>
      </c>
      <c r="R1064" s="113"/>
      <c r="S1064" s="113"/>
    </row>
    <row r="1065" spans="1:19" x14ac:dyDescent="0.3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8705</v>
      </c>
      <c r="O1065" s="113" t="s">
        <v>8710</v>
      </c>
      <c r="P1065" s="113" t="s">
        <v>6347</v>
      </c>
      <c r="Q1065" s="113" t="s">
        <v>80</v>
      </c>
      <c r="R1065" s="113"/>
      <c r="S1065" s="113"/>
    </row>
    <row r="1066" spans="1:19" x14ac:dyDescent="0.35">
      <c r="A1066" s="111" t="s">
        <v>4299</v>
      </c>
      <c r="B1066" s="112"/>
      <c r="C1066" s="113" t="s">
        <v>4385</v>
      </c>
      <c r="D1066" s="50" t="s">
        <v>7047</v>
      </c>
      <c r="E1066" s="113"/>
      <c r="F1066" s="113"/>
      <c r="G1066" s="50" t="s">
        <v>5597</v>
      </c>
      <c r="H1066" s="50" t="s">
        <v>5598</v>
      </c>
      <c r="I1066" s="113"/>
      <c r="J1066" s="56" t="s">
        <v>7595</v>
      </c>
      <c r="K1066" s="56"/>
      <c r="L1066" s="50" t="s">
        <v>7574</v>
      </c>
      <c r="M1066" s="160">
        <v>0</v>
      </c>
      <c r="N1066" s="50" t="s">
        <v>8705</v>
      </c>
      <c r="O1066" s="50" t="s">
        <v>8710</v>
      </c>
      <c r="P1066" s="113" t="s">
        <v>266</v>
      </c>
      <c r="Q1066" s="113" t="s">
        <v>80</v>
      </c>
      <c r="R1066" s="113"/>
      <c r="S1066" s="113"/>
    </row>
    <row r="1067" spans="1:19" x14ac:dyDescent="0.35">
      <c r="A1067" s="111" t="s">
        <v>4299</v>
      </c>
      <c r="B1067" s="112"/>
      <c r="C1067" s="113" t="s">
        <v>4303</v>
      </c>
      <c r="D1067" s="50" t="s">
        <v>7048</v>
      </c>
      <c r="E1067" s="113"/>
      <c r="F1067" s="113"/>
      <c r="G1067" s="50" t="s">
        <v>5422</v>
      </c>
      <c r="H1067" s="50" t="s">
        <v>5423</v>
      </c>
      <c r="I1067" s="113"/>
      <c r="J1067" s="56" t="s">
        <v>7595</v>
      </c>
      <c r="K1067" s="56"/>
      <c r="L1067" s="50" t="s">
        <v>7574</v>
      </c>
      <c r="M1067" s="160">
        <v>0</v>
      </c>
      <c r="N1067" s="50" t="s">
        <v>8705</v>
      </c>
      <c r="O1067" s="50" t="s">
        <v>8710</v>
      </c>
      <c r="P1067" s="113" t="s">
        <v>195</v>
      </c>
      <c r="Q1067" s="113" t="s">
        <v>80</v>
      </c>
      <c r="R1067" s="113"/>
      <c r="S1067" s="113"/>
    </row>
    <row r="1068" spans="1:19" x14ac:dyDescent="0.35">
      <c r="A1068" s="111" t="s">
        <v>4299</v>
      </c>
      <c r="B1068" s="112"/>
      <c r="C1068" s="113" t="s">
        <v>1876</v>
      </c>
      <c r="D1068" s="50" t="s">
        <v>7049</v>
      </c>
      <c r="E1068" s="113"/>
      <c r="F1068" s="113"/>
      <c r="G1068" s="50" t="s">
        <v>5567</v>
      </c>
      <c r="H1068" s="50" t="s">
        <v>5568</v>
      </c>
      <c r="I1068" s="113"/>
      <c r="J1068" s="56" t="s">
        <v>7595</v>
      </c>
      <c r="K1068" s="56"/>
      <c r="L1068" s="50" t="s">
        <v>7574</v>
      </c>
      <c r="M1068" s="160">
        <v>0</v>
      </c>
      <c r="N1068" s="50" t="s">
        <v>8705</v>
      </c>
      <c r="O1068" s="50" t="s">
        <v>8710</v>
      </c>
      <c r="P1068" s="113" t="s">
        <v>262</v>
      </c>
      <c r="Q1068" s="113" t="s">
        <v>80</v>
      </c>
      <c r="R1068" s="113"/>
      <c r="S1068" s="113"/>
    </row>
    <row r="1069" spans="1:19" x14ac:dyDescent="0.35">
      <c r="A1069" s="111" t="s">
        <v>4299</v>
      </c>
      <c r="B1069" s="112"/>
      <c r="C1069" s="113" t="s">
        <v>4339</v>
      </c>
      <c r="D1069" s="50" t="s">
        <v>7211</v>
      </c>
      <c r="E1069" s="113"/>
      <c r="F1069" s="113"/>
      <c r="G1069" s="50" t="s">
        <v>5497</v>
      </c>
      <c r="H1069" s="50" t="s">
        <v>5498</v>
      </c>
      <c r="I1069" s="113"/>
      <c r="J1069" s="56" t="s">
        <v>7595</v>
      </c>
      <c r="K1069" s="56"/>
      <c r="L1069" s="50" t="s">
        <v>7574</v>
      </c>
      <c r="M1069" s="160">
        <v>0</v>
      </c>
      <c r="N1069" s="50" t="s">
        <v>8705</v>
      </c>
      <c r="O1069" s="50" t="s">
        <v>8710</v>
      </c>
      <c r="P1069" s="113" t="s">
        <v>6322</v>
      </c>
      <c r="Q1069" s="113" t="s">
        <v>80</v>
      </c>
      <c r="R1069" s="113"/>
      <c r="S1069" s="113"/>
    </row>
    <row r="1070" spans="1:19" x14ac:dyDescent="0.35">
      <c r="A1070" s="111" t="s">
        <v>4299</v>
      </c>
      <c r="B1070" s="112"/>
      <c r="C1070" s="113" t="s">
        <v>4366</v>
      </c>
      <c r="D1070" s="50" t="s">
        <v>7050</v>
      </c>
      <c r="E1070" s="113"/>
      <c r="F1070" s="113"/>
      <c r="G1070" s="50" t="s">
        <v>5553</v>
      </c>
      <c r="H1070" s="50" t="s">
        <v>5554</v>
      </c>
      <c r="I1070" s="113"/>
      <c r="J1070" s="56" t="s">
        <v>7595</v>
      </c>
      <c r="K1070" s="56"/>
      <c r="L1070" s="50" t="s">
        <v>7574</v>
      </c>
      <c r="M1070" s="160">
        <v>0</v>
      </c>
      <c r="N1070" s="50" t="s">
        <v>8705</v>
      </c>
      <c r="O1070" s="50" t="s">
        <v>8710</v>
      </c>
      <c r="P1070" s="113" t="s">
        <v>262</v>
      </c>
      <c r="Q1070" s="113" t="s">
        <v>80</v>
      </c>
      <c r="R1070" s="113"/>
      <c r="S1070" s="113"/>
    </row>
    <row r="1071" spans="1:19" x14ac:dyDescent="0.35">
      <c r="A1071" s="111" t="s">
        <v>4299</v>
      </c>
      <c r="B1071" s="112"/>
      <c r="C1071" s="113" t="s">
        <v>4363</v>
      </c>
      <c r="D1071" s="50" t="s">
        <v>7051</v>
      </c>
      <c r="E1071" s="113"/>
      <c r="F1071" s="113"/>
      <c r="G1071" s="50" t="s">
        <v>5547</v>
      </c>
      <c r="H1071" s="50" t="s">
        <v>5548</v>
      </c>
      <c r="I1071" s="113"/>
      <c r="J1071" s="56" t="s">
        <v>7595</v>
      </c>
      <c r="K1071" s="56"/>
      <c r="L1071" s="50" t="s">
        <v>7574</v>
      </c>
      <c r="M1071" s="160">
        <v>0</v>
      </c>
      <c r="N1071" s="50" t="s">
        <v>8705</v>
      </c>
      <c r="O1071" s="50" t="s">
        <v>8710</v>
      </c>
      <c r="P1071" s="113" t="s">
        <v>262</v>
      </c>
      <c r="Q1071" s="113" t="s">
        <v>80</v>
      </c>
      <c r="R1071" s="113"/>
      <c r="S1071" s="113"/>
    </row>
    <row r="1072" spans="1:19" x14ac:dyDescent="0.35">
      <c r="A1072" s="111" t="s">
        <v>4299</v>
      </c>
      <c r="B1072" s="112"/>
      <c r="C1072" s="113" t="s">
        <v>4329</v>
      </c>
      <c r="D1072" s="50" t="s">
        <v>7052</v>
      </c>
      <c r="E1072" s="113"/>
      <c r="F1072" s="113"/>
      <c r="G1072" s="50" t="s">
        <v>5478</v>
      </c>
      <c r="H1072" s="50" t="s">
        <v>5479</v>
      </c>
      <c r="I1072" s="113"/>
      <c r="J1072" s="56" t="s">
        <v>7595</v>
      </c>
      <c r="K1072" s="56"/>
      <c r="L1072" s="50" t="s">
        <v>7574</v>
      </c>
      <c r="M1072" s="160">
        <v>0</v>
      </c>
      <c r="N1072" s="50" t="s">
        <v>8705</v>
      </c>
      <c r="O1072" s="50" t="s">
        <v>8710</v>
      </c>
      <c r="P1072" s="113" t="s">
        <v>6319</v>
      </c>
      <c r="Q1072" s="113" t="s">
        <v>80</v>
      </c>
      <c r="R1072" s="113"/>
      <c r="S1072" s="113"/>
    </row>
    <row r="1073" spans="1:19" x14ac:dyDescent="0.35">
      <c r="A1073" s="111" t="s">
        <v>4299</v>
      </c>
      <c r="B1073" s="112"/>
      <c r="C1073" s="113" t="s">
        <v>4371</v>
      </c>
      <c r="D1073" s="50" t="s">
        <v>7053</v>
      </c>
      <c r="E1073" s="113"/>
      <c r="F1073" s="113"/>
      <c r="G1073" s="50" t="s">
        <v>5565</v>
      </c>
      <c r="H1073" s="50" t="s">
        <v>5566</v>
      </c>
      <c r="I1073" s="113"/>
      <c r="J1073" s="56" t="s">
        <v>7595</v>
      </c>
      <c r="K1073" s="56"/>
      <c r="L1073" s="50" t="s">
        <v>7574</v>
      </c>
      <c r="M1073" s="160">
        <v>0</v>
      </c>
      <c r="N1073" s="50" t="s">
        <v>8705</v>
      </c>
      <c r="O1073" s="50" t="s">
        <v>8710</v>
      </c>
      <c r="P1073" s="113" t="s">
        <v>262</v>
      </c>
      <c r="Q1073" s="113" t="s">
        <v>80</v>
      </c>
      <c r="R1073" s="113"/>
      <c r="S1073" s="113"/>
    </row>
    <row r="1074" spans="1:19" x14ac:dyDescent="0.35">
      <c r="A1074" s="111" t="s">
        <v>4299</v>
      </c>
      <c r="B1074" s="112"/>
      <c r="C1074" s="113" t="s">
        <v>4355</v>
      </c>
      <c r="D1074" s="50" t="s">
        <v>7212</v>
      </c>
      <c r="E1074" s="113"/>
      <c r="F1074" s="113"/>
      <c r="G1074" s="50" t="s">
        <v>5529</v>
      </c>
      <c r="H1074" s="50" t="s">
        <v>5530</v>
      </c>
      <c r="I1074" s="113"/>
      <c r="J1074" s="56" t="s">
        <v>7595</v>
      </c>
      <c r="K1074" s="56"/>
      <c r="L1074" s="50" t="s">
        <v>7574</v>
      </c>
      <c r="M1074" s="160">
        <v>0</v>
      </c>
      <c r="N1074" s="50" t="s">
        <v>8705</v>
      </c>
      <c r="O1074" s="50" t="s">
        <v>8710</v>
      </c>
      <c r="P1074" s="113" t="s">
        <v>262</v>
      </c>
      <c r="Q1074" s="113" t="s">
        <v>80</v>
      </c>
      <c r="R1074" s="113"/>
      <c r="S1074" s="113"/>
    </row>
    <row r="1075" spans="1:19" x14ac:dyDescent="0.35">
      <c r="A1075" s="111" t="s">
        <v>4299</v>
      </c>
      <c r="B1075" s="112"/>
      <c r="C1075" s="113" t="s">
        <v>4370</v>
      </c>
      <c r="D1075" s="50" t="s">
        <v>7054</v>
      </c>
      <c r="E1075" s="113"/>
      <c r="F1075" s="113"/>
      <c r="G1075" s="50" t="s">
        <v>5563</v>
      </c>
      <c r="H1075" s="50" t="s">
        <v>5564</v>
      </c>
      <c r="I1075" s="113"/>
      <c r="J1075" s="56" t="s">
        <v>7595</v>
      </c>
      <c r="K1075" s="56"/>
      <c r="L1075" s="50" t="s">
        <v>7574</v>
      </c>
      <c r="M1075" s="160">
        <v>0</v>
      </c>
      <c r="N1075" s="50" t="s">
        <v>8705</v>
      </c>
      <c r="O1075" s="50" t="s">
        <v>8710</v>
      </c>
      <c r="P1075" s="113" t="s">
        <v>262</v>
      </c>
      <c r="Q1075" s="113" t="s">
        <v>80</v>
      </c>
      <c r="R1075" s="113"/>
      <c r="S1075" s="113"/>
    </row>
    <row r="1076" spans="1:19" x14ac:dyDescent="0.35">
      <c r="A1076" s="111" t="s">
        <v>4299</v>
      </c>
      <c r="B1076" s="112"/>
      <c r="C1076" s="113" t="s">
        <v>4418</v>
      </c>
      <c r="D1076" s="50" t="s">
        <v>7055</v>
      </c>
      <c r="E1076" s="113"/>
      <c r="F1076" s="113"/>
      <c r="G1076" s="50" t="s">
        <v>5673</v>
      </c>
      <c r="H1076" s="50" t="s">
        <v>5674</v>
      </c>
      <c r="I1076" s="113"/>
      <c r="J1076" s="56" t="s">
        <v>7595</v>
      </c>
      <c r="K1076" s="56"/>
      <c r="L1076" s="50" t="s">
        <v>7574</v>
      </c>
      <c r="M1076" s="160">
        <v>0</v>
      </c>
      <c r="N1076" s="50" t="s">
        <v>8705</v>
      </c>
      <c r="O1076" s="50" t="s">
        <v>8710</v>
      </c>
      <c r="P1076" s="113" t="s">
        <v>157</v>
      </c>
      <c r="Q1076" s="113" t="s">
        <v>80</v>
      </c>
      <c r="R1076" s="113"/>
      <c r="S1076" s="113"/>
    </row>
    <row r="1077" spans="1:19" x14ac:dyDescent="0.3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8705</v>
      </c>
      <c r="O1077" s="113" t="s">
        <v>8710</v>
      </c>
      <c r="P1077" s="113" t="s">
        <v>100</v>
      </c>
      <c r="Q1077" s="113" t="s">
        <v>80</v>
      </c>
      <c r="R1077" s="113"/>
      <c r="S1077" s="113"/>
    </row>
    <row r="1078" spans="1:19" x14ac:dyDescent="0.3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8705</v>
      </c>
      <c r="O1078" s="113" t="s">
        <v>8710</v>
      </c>
      <c r="P1078" s="113" t="s">
        <v>100</v>
      </c>
      <c r="Q1078" s="113" t="s">
        <v>80</v>
      </c>
      <c r="R1078" s="113"/>
      <c r="S1078" s="113"/>
    </row>
    <row r="1079" spans="1:19" x14ac:dyDescent="0.3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8705</v>
      </c>
      <c r="O1079" s="113" t="s">
        <v>8710</v>
      </c>
      <c r="P1079" s="113" t="s">
        <v>163</v>
      </c>
      <c r="Q1079" s="113" t="s">
        <v>80</v>
      </c>
      <c r="R1079" s="113"/>
      <c r="S1079" s="113"/>
    </row>
    <row r="1080" spans="1:19" x14ac:dyDescent="0.3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8705</v>
      </c>
      <c r="O1080" s="113" t="s">
        <v>8710</v>
      </c>
      <c r="P1080" s="113" t="s">
        <v>6347</v>
      </c>
      <c r="Q1080" s="113" t="s">
        <v>80</v>
      </c>
      <c r="R1080" s="113"/>
      <c r="S1080" s="113"/>
    </row>
    <row r="1081" spans="1:19" x14ac:dyDescent="0.35">
      <c r="A1081" s="111" t="s">
        <v>4299</v>
      </c>
      <c r="B1081" s="112"/>
      <c r="C1081" s="113" t="s">
        <v>4335</v>
      </c>
      <c r="D1081" s="50" t="s">
        <v>7213</v>
      </c>
      <c r="E1081" s="113"/>
      <c r="F1081" s="113"/>
      <c r="G1081" s="50" t="s">
        <v>5490</v>
      </c>
      <c r="H1081" s="50" t="s">
        <v>485</v>
      </c>
      <c r="I1081" s="113"/>
      <c r="J1081" s="56" t="s">
        <v>7595</v>
      </c>
      <c r="K1081" s="56"/>
      <c r="L1081" s="50" t="s">
        <v>7574</v>
      </c>
      <c r="M1081" s="160">
        <v>0</v>
      </c>
      <c r="N1081" s="50" t="s">
        <v>8705</v>
      </c>
      <c r="O1081" s="50" t="s">
        <v>8710</v>
      </c>
      <c r="P1081" s="113" t="s">
        <v>6322</v>
      </c>
      <c r="Q1081" s="113" t="s">
        <v>80</v>
      </c>
      <c r="R1081" s="113"/>
      <c r="S1081" s="113"/>
    </row>
    <row r="1082" spans="1:19" x14ac:dyDescent="0.35">
      <c r="A1082" s="111" t="s">
        <v>4299</v>
      </c>
      <c r="B1082" s="112"/>
      <c r="C1082" s="113" t="s">
        <v>4347</v>
      </c>
      <c r="D1082" s="50" t="s">
        <v>7056</v>
      </c>
      <c r="E1082" s="113"/>
      <c r="F1082" s="113"/>
      <c r="G1082" s="50" t="s">
        <v>5513</v>
      </c>
      <c r="H1082" s="50" t="s">
        <v>5514</v>
      </c>
      <c r="I1082" s="113"/>
      <c r="J1082" s="56" t="s">
        <v>7595</v>
      </c>
      <c r="K1082" s="56"/>
      <c r="L1082" s="50" t="s">
        <v>7574</v>
      </c>
      <c r="M1082" s="160">
        <v>0</v>
      </c>
      <c r="N1082" s="50" t="s">
        <v>8705</v>
      </c>
      <c r="O1082" s="50" t="s">
        <v>8710</v>
      </c>
      <c r="P1082" s="113" t="s">
        <v>6327</v>
      </c>
      <c r="Q1082" s="113" t="s">
        <v>80</v>
      </c>
      <c r="R1082" s="113"/>
      <c r="S1082" s="113"/>
    </row>
    <row r="1083" spans="1:19" x14ac:dyDescent="0.35">
      <c r="A1083" s="111" t="s">
        <v>4299</v>
      </c>
      <c r="B1083" s="112"/>
      <c r="C1083" s="113" t="s">
        <v>4375</v>
      </c>
      <c r="D1083" s="50" t="s">
        <v>7214</v>
      </c>
      <c r="E1083" s="113"/>
      <c r="F1083" s="113"/>
      <c r="G1083" s="50" t="s">
        <v>5575</v>
      </c>
      <c r="H1083" s="50" t="s">
        <v>5576</v>
      </c>
      <c r="I1083" s="113"/>
      <c r="J1083" s="56" t="s">
        <v>7595</v>
      </c>
      <c r="K1083" s="56"/>
      <c r="L1083" s="50" t="s">
        <v>7574</v>
      </c>
      <c r="M1083" s="160">
        <v>0</v>
      </c>
      <c r="N1083" s="50" t="s">
        <v>8705</v>
      </c>
      <c r="O1083" s="50" t="s">
        <v>8710</v>
      </c>
      <c r="P1083" s="113" t="s">
        <v>262</v>
      </c>
      <c r="Q1083" s="113" t="s">
        <v>80</v>
      </c>
      <c r="R1083" s="113"/>
      <c r="S1083" s="113"/>
    </row>
    <row r="1084" spans="1:19" x14ac:dyDescent="0.35">
      <c r="A1084" s="111" t="s">
        <v>4299</v>
      </c>
      <c r="B1084" s="112"/>
      <c r="C1084" s="113" t="s">
        <v>4373</v>
      </c>
      <c r="D1084" s="50" t="s">
        <v>7215</v>
      </c>
      <c r="E1084" s="113"/>
      <c r="F1084" s="113"/>
      <c r="G1084" s="50" t="s">
        <v>5571</v>
      </c>
      <c r="H1084" s="50" t="s">
        <v>5572</v>
      </c>
      <c r="I1084" s="113"/>
      <c r="J1084" s="56" t="s">
        <v>7595</v>
      </c>
      <c r="K1084" s="56"/>
      <c r="L1084" s="50" t="s">
        <v>7574</v>
      </c>
      <c r="M1084" s="160">
        <v>0</v>
      </c>
      <c r="N1084" s="50" t="s">
        <v>8705</v>
      </c>
      <c r="O1084" s="50" t="s">
        <v>8710</v>
      </c>
      <c r="P1084" s="113" t="s">
        <v>262</v>
      </c>
      <c r="Q1084" s="113" t="s">
        <v>80</v>
      </c>
      <c r="R1084" s="113"/>
      <c r="S1084" s="113"/>
    </row>
    <row r="1085" spans="1:19" x14ac:dyDescent="0.35">
      <c r="A1085" s="111" t="s">
        <v>4299</v>
      </c>
      <c r="B1085" s="112"/>
      <c r="C1085" s="113" t="s">
        <v>4372</v>
      </c>
      <c r="D1085" s="50" t="s">
        <v>7216</v>
      </c>
      <c r="E1085" s="113"/>
      <c r="F1085" s="113"/>
      <c r="G1085" s="50" t="s">
        <v>5569</v>
      </c>
      <c r="H1085" s="50" t="s">
        <v>5570</v>
      </c>
      <c r="I1085" s="113"/>
      <c r="J1085" s="56" t="s">
        <v>7595</v>
      </c>
      <c r="K1085" s="56"/>
      <c r="L1085" s="50" t="s">
        <v>7574</v>
      </c>
      <c r="M1085" s="160">
        <v>0</v>
      </c>
      <c r="N1085" s="50" t="s">
        <v>8705</v>
      </c>
      <c r="O1085" s="50" t="s">
        <v>8710</v>
      </c>
      <c r="P1085" s="113" t="s">
        <v>262</v>
      </c>
      <c r="Q1085" s="113" t="s">
        <v>80</v>
      </c>
      <c r="R1085" s="113"/>
      <c r="S1085" s="113"/>
    </row>
    <row r="1086" spans="1:19" x14ac:dyDescent="0.35">
      <c r="A1086" s="111" t="s">
        <v>4299</v>
      </c>
      <c r="B1086" s="112"/>
      <c r="C1086" s="113" t="s">
        <v>4376</v>
      </c>
      <c r="D1086" s="50" t="s">
        <v>7057</v>
      </c>
      <c r="E1086" s="113"/>
      <c r="F1086" s="113"/>
      <c r="G1086" s="50" t="s">
        <v>5577</v>
      </c>
      <c r="H1086" s="50" t="s">
        <v>5578</v>
      </c>
      <c r="I1086" s="113"/>
      <c r="J1086" s="56" t="s">
        <v>7595</v>
      </c>
      <c r="K1086" s="56"/>
      <c r="L1086" s="50" t="s">
        <v>7574</v>
      </c>
      <c r="M1086" s="160">
        <v>0</v>
      </c>
      <c r="N1086" s="50" t="s">
        <v>8705</v>
      </c>
      <c r="O1086" s="50" t="s">
        <v>8710</v>
      </c>
      <c r="P1086" s="113" t="s">
        <v>262</v>
      </c>
      <c r="Q1086" s="113" t="s">
        <v>80</v>
      </c>
      <c r="R1086" s="113"/>
      <c r="S1086" s="113"/>
    </row>
    <row r="1087" spans="1:19" x14ac:dyDescent="0.35">
      <c r="A1087" s="111" t="s">
        <v>4299</v>
      </c>
      <c r="B1087" s="112"/>
      <c r="C1087" s="113" t="s">
        <v>4391</v>
      </c>
      <c r="D1087" s="50" t="s">
        <v>7058</v>
      </c>
      <c r="E1087" s="113"/>
      <c r="F1087" s="113"/>
      <c r="G1087" s="50" t="s">
        <v>5611</v>
      </c>
      <c r="H1087" s="50" t="s">
        <v>5612</v>
      </c>
      <c r="I1087" s="113"/>
      <c r="J1087" s="56" t="s">
        <v>7595</v>
      </c>
      <c r="K1087" s="56"/>
      <c r="L1087" s="50" t="s">
        <v>7574</v>
      </c>
      <c r="M1087" s="160">
        <v>0</v>
      </c>
      <c r="N1087" s="50" t="s">
        <v>8705</v>
      </c>
      <c r="O1087" s="50" t="s">
        <v>8710</v>
      </c>
      <c r="P1087" s="113" t="s">
        <v>6327</v>
      </c>
      <c r="Q1087" s="113" t="s">
        <v>80</v>
      </c>
      <c r="R1087" s="113"/>
      <c r="S1087" s="113"/>
    </row>
    <row r="1088" spans="1:19" x14ac:dyDescent="0.3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8705</v>
      </c>
      <c r="O1088" s="113" t="s">
        <v>8710</v>
      </c>
      <c r="P1088" s="113" t="s">
        <v>100</v>
      </c>
      <c r="Q1088" s="113" t="s">
        <v>80</v>
      </c>
      <c r="R1088" s="113"/>
      <c r="S1088" s="113"/>
    </row>
    <row r="1089" spans="1:19" x14ac:dyDescent="0.35">
      <c r="A1089" s="111" t="s">
        <v>4299</v>
      </c>
      <c r="B1089" s="112"/>
      <c r="C1089" s="113" t="s">
        <v>4353</v>
      </c>
      <c r="D1089" s="50" t="s">
        <v>7059</v>
      </c>
      <c r="E1089" s="113"/>
      <c r="F1089" s="113"/>
      <c r="G1089" s="53" t="s">
        <v>5525</v>
      </c>
      <c r="H1089" s="53" t="s">
        <v>5526</v>
      </c>
      <c r="I1089" s="113"/>
      <c r="J1089" s="56" t="s">
        <v>7595</v>
      </c>
      <c r="K1089" s="56"/>
      <c r="L1089" s="50" t="s">
        <v>7574</v>
      </c>
      <c r="M1089" s="160">
        <v>0</v>
      </c>
      <c r="N1089" s="50" t="s">
        <v>8705</v>
      </c>
      <c r="O1089" s="50" t="s">
        <v>8710</v>
      </c>
      <c r="P1089" s="113" t="s">
        <v>195</v>
      </c>
      <c r="Q1089" s="113" t="s">
        <v>80</v>
      </c>
      <c r="R1089" s="113"/>
      <c r="S1089" s="113"/>
    </row>
    <row r="1090" spans="1:19" x14ac:dyDescent="0.35">
      <c r="A1090" s="111" t="s">
        <v>4299</v>
      </c>
      <c r="B1090" s="112"/>
      <c r="C1090" s="113" t="s">
        <v>4354</v>
      </c>
      <c r="D1090" s="50" t="s">
        <v>7060</v>
      </c>
      <c r="E1090" s="113"/>
      <c r="F1090" s="113"/>
      <c r="G1090" s="53" t="s">
        <v>5527</v>
      </c>
      <c r="H1090" s="53" t="s">
        <v>5528</v>
      </c>
      <c r="I1090" s="113"/>
      <c r="J1090" s="56" t="s">
        <v>7595</v>
      </c>
      <c r="K1090" s="56"/>
      <c r="L1090" s="50" t="s">
        <v>7574</v>
      </c>
      <c r="M1090" s="160">
        <v>0</v>
      </c>
      <c r="N1090" s="50" t="s">
        <v>8705</v>
      </c>
      <c r="O1090" s="50" t="s">
        <v>8710</v>
      </c>
      <c r="P1090" s="113" t="s">
        <v>195</v>
      </c>
      <c r="Q1090" s="113" t="s">
        <v>80</v>
      </c>
      <c r="R1090" s="113"/>
      <c r="S1090" s="113"/>
    </row>
    <row r="1091" spans="1:19" x14ac:dyDescent="0.35">
      <c r="A1091" s="113" t="s">
        <v>6851</v>
      </c>
      <c r="B1091" s="112">
        <v>-99</v>
      </c>
      <c r="C1091" s="113" t="s">
        <v>267</v>
      </c>
      <c r="D1091" s="50" t="s">
        <v>2056</v>
      </c>
      <c r="E1091" s="113"/>
      <c r="F1091" s="113"/>
      <c r="G1091" s="62" t="s">
        <v>480</v>
      </c>
      <c r="H1091" s="62" t="s">
        <v>481</v>
      </c>
      <c r="I1091" s="113"/>
      <c r="J1091" s="56" t="s">
        <v>7595</v>
      </c>
      <c r="K1091" s="56"/>
      <c r="L1091" s="113" t="s">
        <v>153</v>
      </c>
      <c r="M1091" s="114" t="s">
        <v>8704</v>
      </c>
      <c r="N1091" s="113" t="s">
        <v>8706</v>
      </c>
      <c r="O1091" s="113"/>
      <c r="P1091" s="113" t="s">
        <v>153</v>
      </c>
      <c r="Q1091" s="113" t="s">
        <v>80</v>
      </c>
      <c r="R1091" s="113"/>
      <c r="S1091" s="113"/>
    </row>
    <row r="1092" spans="1:19" x14ac:dyDescent="0.35">
      <c r="A1092" s="113" t="s">
        <v>6851</v>
      </c>
      <c r="B1092" s="112">
        <v>-99</v>
      </c>
      <c r="C1092" s="113" t="s">
        <v>4114</v>
      </c>
      <c r="D1092" s="54" t="s">
        <v>7745</v>
      </c>
      <c r="E1092" s="113"/>
      <c r="F1092" s="113"/>
      <c r="G1092" s="62" t="s">
        <v>465</v>
      </c>
      <c r="H1092" s="62" t="s">
        <v>5053</v>
      </c>
      <c r="I1092" s="113"/>
      <c r="J1092" s="56" t="s">
        <v>7595</v>
      </c>
      <c r="K1092" s="56"/>
      <c r="L1092" s="55" t="s">
        <v>91</v>
      </c>
      <c r="M1092" s="165" t="s">
        <v>8704</v>
      </c>
      <c r="N1092" s="57" t="s">
        <v>8706</v>
      </c>
      <c r="O1092" s="57"/>
      <c r="P1092" s="113" t="s">
        <v>100</v>
      </c>
      <c r="Q1092" s="113" t="s">
        <v>80</v>
      </c>
      <c r="R1092" s="113" t="s">
        <v>7579</v>
      </c>
      <c r="S1092" s="113"/>
    </row>
    <row r="1093" spans="1:19" x14ac:dyDescent="0.35">
      <c r="A1093" s="111" t="s">
        <v>4680</v>
      </c>
      <c r="B1093" s="116">
        <v>-99</v>
      </c>
      <c r="C1093" s="113" t="s">
        <v>4113</v>
      </c>
      <c r="D1093" s="54"/>
      <c r="E1093" s="113"/>
      <c r="F1093" s="113"/>
      <c r="G1093" s="50" t="s">
        <v>4113</v>
      </c>
      <c r="H1093" s="53"/>
      <c r="I1093" s="113"/>
      <c r="J1093" s="113" t="s">
        <v>7595</v>
      </c>
      <c r="K1093" s="113"/>
      <c r="L1093" s="121" t="s">
        <v>91</v>
      </c>
      <c r="M1093" s="144" t="s">
        <v>8704</v>
      </c>
      <c r="N1093" s="121" t="s">
        <v>8706</v>
      </c>
      <c r="O1093" s="121"/>
      <c r="P1093" s="113"/>
      <c r="Q1093" s="113" t="s">
        <v>80</v>
      </c>
      <c r="R1093" s="113"/>
      <c r="S1093" s="113"/>
    </row>
    <row r="1094" spans="1:19" x14ac:dyDescent="0.35">
      <c r="A1094" s="115" t="s">
        <v>4680</v>
      </c>
      <c r="B1094" s="100">
        <v>1</v>
      </c>
      <c r="C1094" s="101" t="s">
        <v>93</v>
      </c>
      <c r="D1094" s="101" t="s">
        <v>1923</v>
      </c>
      <c r="E1094" s="102"/>
      <c r="F1094" s="101" t="s">
        <v>7853</v>
      </c>
      <c r="G1094" s="101" t="s">
        <v>277</v>
      </c>
      <c r="H1094" s="101" t="s">
        <v>278</v>
      </c>
      <c r="I1094" s="101" t="s">
        <v>2311</v>
      </c>
      <c r="J1094" s="103" t="s">
        <v>7595</v>
      </c>
      <c r="K1094" s="103"/>
      <c r="L1094" s="101" t="s">
        <v>91</v>
      </c>
      <c r="M1094" s="161" t="s">
        <v>8704</v>
      </c>
      <c r="N1094" s="103" t="s">
        <v>8706</v>
      </c>
      <c r="O1094" s="103" t="s">
        <v>8709</v>
      </c>
      <c r="P1094" s="115" t="s">
        <v>91</v>
      </c>
      <c r="Q1094" s="115" t="s">
        <v>80</v>
      </c>
      <c r="R1094" s="115"/>
      <c r="S1094" s="115"/>
    </row>
    <row r="1095" spans="1:19" x14ac:dyDescent="0.35">
      <c r="A1095" s="111" t="s">
        <v>4680</v>
      </c>
      <c r="B1095" s="112">
        <v>2</v>
      </c>
      <c r="C1095" s="113" t="s">
        <v>4114</v>
      </c>
      <c r="D1095" s="54" t="s">
        <v>7745</v>
      </c>
      <c r="E1095" s="113"/>
      <c r="F1095" s="113"/>
      <c r="G1095" s="50" t="s">
        <v>465</v>
      </c>
      <c r="H1095" s="50" t="s">
        <v>5053</v>
      </c>
      <c r="I1095" s="113"/>
      <c r="J1095" s="113" t="s">
        <v>7595</v>
      </c>
      <c r="K1095" s="113"/>
      <c r="L1095" s="99" t="s">
        <v>7575</v>
      </c>
      <c r="M1095" s="167" t="s">
        <v>8704</v>
      </c>
      <c r="N1095" s="99" t="s">
        <v>8706</v>
      </c>
      <c r="O1095" s="99" t="s">
        <v>8709</v>
      </c>
      <c r="P1095" s="113" t="s">
        <v>100</v>
      </c>
      <c r="Q1095" s="113" t="s">
        <v>80</v>
      </c>
      <c r="R1095" s="113"/>
      <c r="S1095" s="113"/>
    </row>
    <row r="1096" spans="1:19" x14ac:dyDescent="0.35">
      <c r="A1096" s="115" t="s">
        <v>4680</v>
      </c>
      <c r="B1096" s="100">
        <v>3</v>
      </c>
      <c r="C1096" s="101" t="s">
        <v>116</v>
      </c>
      <c r="D1096" s="101" t="s">
        <v>6680</v>
      </c>
      <c r="E1096" s="102"/>
      <c r="F1096" s="101"/>
      <c r="G1096" s="101" t="s">
        <v>318</v>
      </c>
      <c r="H1096" s="101"/>
      <c r="I1096" s="101"/>
      <c r="J1096" s="103" t="s">
        <v>7595</v>
      </c>
      <c r="K1096" s="103"/>
      <c r="L1096" s="55" t="s">
        <v>91</v>
      </c>
      <c r="M1096" s="165" t="s">
        <v>8704</v>
      </c>
      <c r="N1096" s="57" t="s">
        <v>8706</v>
      </c>
      <c r="O1096" s="57" t="s">
        <v>8709</v>
      </c>
      <c r="P1096" s="115" t="s">
        <v>100</v>
      </c>
      <c r="Q1096" s="115" t="s">
        <v>80</v>
      </c>
      <c r="R1096" s="113" t="s">
        <v>7579</v>
      </c>
      <c r="S1096" s="113"/>
    </row>
    <row r="1097" spans="1:19" x14ac:dyDescent="0.35">
      <c r="A1097" s="115" t="s">
        <v>4680</v>
      </c>
      <c r="B1097" s="100">
        <v>4</v>
      </c>
      <c r="C1097" s="115" t="s">
        <v>2591</v>
      </c>
      <c r="D1097" s="102" t="s">
        <v>7696</v>
      </c>
      <c r="E1097" s="115"/>
      <c r="F1097" s="115"/>
      <c r="G1097" s="102" t="s">
        <v>3015</v>
      </c>
      <c r="H1097" s="102" t="s">
        <v>2796</v>
      </c>
      <c r="I1097" s="115"/>
      <c r="J1097" s="115" t="s">
        <v>7595</v>
      </c>
      <c r="K1097" s="115"/>
      <c r="L1097" s="115" t="s">
        <v>7575</v>
      </c>
      <c r="M1097" s="116" t="s">
        <v>8704</v>
      </c>
      <c r="N1097" s="115" t="s">
        <v>8705</v>
      </c>
      <c r="O1097" s="115" t="s">
        <v>8709</v>
      </c>
      <c r="P1097" s="115" t="s">
        <v>100</v>
      </c>
      <c r="Q1097" s="115" t="s">
        <v>80</v>
      </c>
      <c r="R1097" s="115"/>
      <c r="S1097" s="115"/>
    </row>
    <row r="1098" spans="1:19" x14ac:dyDescent="0.35">
      <c r="A1098" s="115" t="s">
        <v>4680</v>
      </c>
      <c r="B1098" s="100">
        <v>5</v>
      </c>
      <c r="C1098" s="101" t="s">
        <v>267</v>
      </c>
      <c r="D1098" s="101" t="s">
        <v>6456</v>
      </c>
      <c r="E1098" s="102"/>
      <c r="F1098" s="101" t="s">
        <v>7787</v>
      </c>
      <c r="G1098" s="101" t="s">
        <v>480</v>
      </c>
      <c r="H1098" s="101" t="s">
        <v>481</v>
      </c>
      <c r="I1098" s="101" t="s">
        <v>2223</v>
      </c>
      <c r="J1098" s="103" t="s">
        <v>7595</v>
      </c>
      <c r="K1098" s="103"/>
      <c r="L1098" s="101" t="s">
        <v>153</v>
      </c>
      <c r="M1098" s="161" t="s">
        <v>8704</v>
      </c>
      <c r="N1098" s="103" t="s">
        <v>8705</v>
      </c>
      <c r="O1098" s="103" t="s">
        <v>8709</v>
      </c>
      <c r="P1098" s="115" t="s">
        <v>153</v>
      </c>
      <c r="Q1098" s="115" t="s">
        <v>80</v>
      </c>
      <c r="R1098" s="115"/>
      <c r="S1098" s="115"/>
    </row>
    <row r="1099" spans="1:19" x14ac:dyDescent="0.35">
      <c r="A1099" s="111" t="s">
        <v>4680</v>
      </c>
      <c r="B1099" s="112">
        <v>6</v>
      </c>
      <c r="C1099" s="113" t="s">
        <v>4688</v>
      </c>
      <c r="D1099" s="50" t="s">
        <v>7188</v>
      </c>
      <c r="E1099" s="113"/>
      <c r="F1099" s="113"/>
      <c r="G1099" s="50" t="s">
        <v>6199</v>
      </c>
      <c r="H1099" s="50" t="s">
        <v>6200</v>
      </c>
      <c r="I1099" s="113"/>
      <c r="J1099" s="56" t="s">
        <v>7595</v>
      </c>
      <c r="K1099" s="56"/>
      <c r="L1099" s="50" t="s">
        <v>7574</v>
      </c>
      <c r="M1099" s="160">
        <v>0</v>
      </c>
      <c r="N1099" s="50" t="s">
        <v>8705</v>
      </c>
      <c r="O1099" s="50" t="s">
        <v>8710</v>
      </c>
      <c r="P1099" s="113" t="s">
        <v>6315</v>
      </c>
      <c r="Q1099" s="113" t="s">
        <v>80</v>
      </c>
      <c r="R1099" s="113"/>
      <c r="S1099" s="113"/>
    </row>
    <row r="1100" spans="1:19" x14ac:dyDescent="0.35">
      <c r="A1100" s="111" t="s">
        <v>4680</v>
      </c>
      <c r="B1100" s="112">
        <v>7</v>
      </c>
      <c r="C1100" s="113" t="s">
        <v>4687</v>
      </c>
      <c r="D1100" s="50" t="s">
        <v>7189</v>
      </c>
      <c r="E1100" s="113"/>
      <c r="F1100" s="113"/>
      <c r="G1100" s="50" t="s">
        <v>6197</v>
      </c>
      <c r="H1100" s="50" t="s">
        <v>6198</v>
      </c>
      <c r="I1100" s="113"/>
      <c r="J1100" s="56" t="s">
        <v>7595</v>
      </c>
      <c r="K1100" s="56"/>
      <c r="L1100" s="50" t="s">
        <v>7574</v>
      </c>
      <c r="M1100" s="160">
        <v>0</v>
      </c>
      <c r="N1100" s="50" t="s">
        <v>8705</v>
      </c>
      <c r="O1100" s="50" t="s">
        <v>8710</v>
      </c>
      <c r="P1100" s="113" t="s">
        <v>165</v>
      </c>
      <c r="Q1100" s="113" t="s">
        <v>80</v>
      </c>
      <c r="R1100" s="113"/>
      <c r="S1100" s="113"/>
    </row>
    <row r="1101" spans="1:19" x14ac:dyDescent="0.35">
      <c r="A1101" s="111" t="s">
        <v>4680</v>
      </c>
      <c r="B1101" s="112">
        <v>8</v>
      </c>
      <c r="C1101" s="113" t="s">
        <v>4683</v>
      </c>
      <c r="D1101" s="50" t="s">
        <v>7193</v>
      </c>
      <c r="E1101" s="113"/>
      <c r="F1101" s="113"/>
      <c r="G1101" s="50" t="s">
        <v>6189</v>
      </c>
      <c r="H1101" s="50" t="s">
        <v>6190</v>
      </c>
      <c r="I1101" s="113"/>
      <c r="J1101" s="56" t="s">
        <v>7595</v>
      </c>
      <c r="K1101" s="56"/>
      <c r="L1101" s="50" t="s">
        <v>7574</v>
      </c>
      <c r="M1101" s="160">
        <v>0</v>
      </c>
      <c r="N1101" s="50" t="s">
        <v>8705</v>
      </c>
      <c r="O1101" s="50" t="s">
        <v>8710</v>
      </c>
      <c r="P1101" s="113" t="s">
        <v>262</v>
      </c>
      <c r="Q1101" s="113" t="s">
        <v>80</v>
      </c>
      <c r="R1101" s="113"/>
      <c r="S1101" s="113"/>
    </row>
    <row r="1102" spans="1:19" x14ac:dyDescent="0.3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8705</v>
      </c>
      <c r="O1102" s="113" t="s">
        <v>8710</v>
      </c>
      <c r="P1102" s="113" t="s">
        <v>100</v>
      </c>
      <c r="Q1102" s="113" t="s">
        <v>80</v>
      </c>
      <c r="R1102" s="113"/>
      <c r="S1102" s="113"/>
    </row>
    <row r="1103" spans="1:19" x14ac:dyDescent="0.35">
      <c r="A1103" s="111" t="s">
        <v>4680</v>
      </c>
      <c r="B1103" s="112">
        <v>10</v>
      </c>
      <c r="C1103" s="113" t="s">
        <v>4682</v>
      </c>
      <c r="D1103" s="50" t="s">
        <v>7190</v>
      </c>
      <c r="E1103" s="113"/>
      <c r="F1103" s="113"/>
      <c r="G1103" s="50" t="s">
        <v>6187</v>
      </c>
      <c r="H1103" s="50" t="s">
        <v>6188</v>
      </c>
      <c r="I1103" s="113"/>
      <c r="J1103" s="103" t="s">
        <v>7595</v>
      </c>
      <c r="K1103" s="103"/>
      <c r="L1103" s="50" t="s">
        <v>7574</v>
      </c>
      <c r="M1103" s="160">
        <v>0</v>
      </c>
      <c r="N1103" s="50" t="s">
        <v>8705</v>
      </c>
      <c r="O1103" s="50" t="s">
        <v>8710</v>
      </c>
      <c r="P1103" s="113" t="s">
        <v>262</v>
      </c>
      <c r="Q1103" s="113" t="s">
        <v>80</v>
      </c>
      <c r="R1103" s="113"/>
      <c r="S1103" s="113"/>
    </row>
    <row r="1104" spans="1:19" x14ac:dyDescent="0.3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8705</v>
      </c>
      <c r="O1104" s="113" t="s">
        <v>8710</v>
      </c>
      <c r="P1104" s="113" t="s">
        <v>100</v>
      </c>
      <c r="Q1104" s="113" t="s">
        <v>80</v>
      </c>
      <c r="R1104" s="113"/>
      <c r="S1104" s="113"/>
    </row>
    <row r="1105" spans="1:19" x14ac:dyDescent="0.35">
      <c r="A1105" s="111" t="s">
        <v>4680</v>
      </c>
      <c r="B1105" s="112">
        <v>12</v>
      </c>
      <c r="C1105" s="113" t="s">
        <v>4684</v>
      </c>
      <c r="D1105" s="50" t="s">
        <v>7197</v>
      </c>
      <c r="E1105" s="113"/>
      <c r="F1105" s="113"/>
      <c r="G1105" s="50" t="s">
        <v>6191</v>
      </c>
      <c r="H1105" s="50" t="s">
        <v>6192</v>
      </c>
      <c r="I1105" s="113"/>
      <c r="J1105" s="103" t="s">
        <v>7595</v>
      </c>
      <c r="K1105" s="103"/>
      <c r="L1105" s="50" t="s">
        <v>7574</v>
      </c>
      <c r="M1105" s="160">
        <v>0</v>
      </c>
      <c r="N1105" s="50" t="s">
        <v>8705</v>
      </c>
      <c r="O1105" s="50" t="s">
        <v>8710</v>
      </c>
      <c r="P1105" s="113" t="s">
        <v>262</v>
      </c>
      <c r="Q1105" s="113" t="s">
        <v>80</v>
      </c>
      <c r="R1105" s="113"/>
      <c r="S1105" s="113"/>
    </row>
    <row r="1106" spans="1:19" x14ac:dyDescent="0.35">
      <c r="A1106" s="111" t="s">
        <v>4680</v>
      </c>
      <c r="B1106" s="112">
        <v>13</v>
      </c>
      <c r="C1106" s="113" t="s">
        <v>4686</v>
      </c>
      <c r="D1106" s="50" t="s">
        <v>7196</v>
      </c>
      <c r="E1106" s="113"/>
      <c r="F1106" s="113"/>
      <c r="G1106" s="50" t="s">
        <v>6195</v>
      </c>
      <c r="H1106" s="50" t="s">
        <v>6196</v>
      </c>
      <c r="I1106" s="113"/>
      <c r="J1106" s="103" t="s">
        <v>7595</v>
      </c>
      <c r="K1106" s="103"/>
      <c r="L1106" s="50" t="s">
        <v>7574</v>
      </c>
      <c r="M1106" s="160">
        <v>0</v>
      </c>
      <c r="N1106" s="50" t="s">
        <v>8705</v>
      </c>
      <c r="O1106" s="50" t="s">
        <v>8710</v>
      </c>
      <c r="P1106" s="113" t="s">
        <v>262</v>
      </c>
      <c r="Q1106" s="113" t="s">
        <v>80</v>
      </c>
      <c r="R1106" s="113"/>
      <c r="S1106" s="113"/>
    </row>
    <row r="1107" spans="1:19" x14ac:dyDescent="0.35">
      <c r="A1107" s="111" t="s">
        <v>4680</v>
      </c>
      <c r="B1107" s="112">
        <v>14</v>
      </c>
      <c r="C1107" s="113" t="s">
        <v>4685</v>
      </c>
      <c r="D1107" s="50" t="s">
        <v>7195</v>
      </c>
      <c r="E1107" s="113"/>
      <c r="F1107" s="113"/>
      <c r="G1107" s="50" t="s">
        <v>6193</v>
      </c>
      <c r="H1107" s="50" t="s">
        <v>6194</v>
      </c>
      <c r="I1107" s="113"/>
      <c r="J1107" s="103" t="s">
        <v>7595</v>
      </c>
      <c r="K1107" s="103"/>
      <c r="L1107" s="50" t="s">
        <v>7574</v>
      </c>
      <c r="M1107" s="160">
        <v>0</v>
      </c>
      <c r="N1107" s="50" t="s">
        <v>8705</v>
      </c>
      <c r="O1107" s="50" t="s">
        <v>8710</v>
      </c>
      <c r="P1107" s="113" t="s">
        <v>262</v>
      </c>
      <c r="Q1107" s="113" t="s">
        <v>80</v>
      </c>
      <c r="R1107" s="113"/>
      <c r="S1107" s="113"/>
    </row>
    <row r="1108" spans="1:19" x14ac:dyDescent="0.35">
      <c r="A1108" s="111" t="s">
        <v>4680</v>
      </c>
      <c r="B1108" s="112">
        <v>15</v>
      </c>
      <c r="C1108" s="113" t="s">
        <v>4681</v>
      </c>
      <c r="D1108" s="50" t="s">
        <v>7194</v>
      </c>
      <c r="E1108" s="113"/>
      <c r="F1108" s="113"/>
      <c r="G1108" s="50" t="s">
        <v>6185</v>
      </c>
      <c r="H1108" s="50" t="s">
        <v>6186</v>
      </c>
      <c r="I1108" s="113"/>
      <c r="J1108" s="103" t="s">
        <v>7595</v>
      </c>
      <c r="K1108" s="103"/>
      <c r="L1108" s="50" t="s">
        <v>7574</v>
      </c>
      <c r="M1108" s="160">
        <v>0</v>
      </c>
      <c r="N1108" s="50" t="s">
        <v>8705</v>
      </c>
      <c r="O1108" s="50" t="s">
        <v>8710</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7595</v>
      </c>
      <c r="K1109" s="113"/>
      <c r="L1109" s="121" t="s">
        <v>91</v>
      </c>
      <c r="M1109" s="144" t="s">
        <v>8704</v>
      </c>
      <c r="N1109" s="121" t="s">
        <v>8706</v>
      </c>
      <c r="O1109" s="121"/>
      <c r="P1109" s="113"/>
      <c r="Q1109" s="113" t="s">
        <v>80</v>
      </c>
      <c r="R1109" s="113"/>
      <c r="S1109" s="113"/>
    </row>
    <row r="1110" spans="1:19" x14ac:dyDescent="0.35">
      <c r="A1110" s="115" t="s">
        <v>4419</v>
      </c>
      <c r="B1110" s="100">
        <v>1</v>
      </c>
      <c r="C1110" s="101" t="s">
        <v>93</v>
      </c>
      <c r="D1110" s="101" t="s">
        <v>1923</v>
      </c>
      <c r="E1110" s="102"/>
      <c r="F1110" s="101" t="s">
        <v>7853</v>
      </c>
      <c r="G1110" s="101" t="s">
        <v>277</v>
      </c>
      <c r="H1110" s="101" t="s">
        <v>278</v>
      </c>
      <c r="I1110" s="101" t="s">
        <v>2311</v>
      </c>
      <c r="J1110" s="103" t="s">
        <v>7595</v>
      </c>
      <c r="K1110" s="103"/>
      <c r="L1110" s="101" t="s">
        <v>91</v>
      </c>
      <c r="M1110" s="161" t="s">
        <v>8704</v>
      </c>
      <c r="N1110" s="103" t="s">
        <v>8706</v>
      </c>
      <c r="O1110" s="103" t="s">
        <v>8709</v>
      </c>
      <c r="P1110" s="115" t="s">
        <v>91</v>
      </c>
      <c r="Q1110" s="115" t="s">
        <v>80</v>
      </c>
      <c r="R1110" s="115"/>
      <c r="S1110" s="115"/>
    </row>
    <row r="1111" spans="1:19" x14ac:dyDescent="0.35">
      <c r="A1111" s="111" t="s">
        <v>4419</v>
      </c>
      <c r="B1111" s="112">
        <v>2</v>
      </c>
      <c r="C1111" s="113" t="s">
        <v>4114</v>
      </c>
      <c r="D1111" s="54" t="s">
        <v>7745</v>
      </c>
      <c r="E1111" s="113"/>
      <c r="F1111" s="113"/>
      <c r="G1111" s="50" t="s">
        <v>465</v>
      </c>
      <c r="H1111" s="50" t="s">
        <v>5053</v>
      </c>
      <c r="I1111" s="113"/>
      <c r="J1111" s="113" t="s">
        <v>7595</v>
      </c>
      <c r="K1111" s="113"/>
      <c r="L1111" s="99" t="s">
        <v>7575</v>
      </c>
      <c r="M1111" s="167" t="s">
        <v>8704</v>
      </c>
      <c r="N1111" s="99" t="s">
        <v>8706</v>
      </c>
      <c r="O1111" s="99" t="s">
        <v>8709</v>
      </c>
      <c r="P1111" s="113" t="s">
        <v>100</v>
      </c>
      <c r="Q1111" s="113" t="s">
        <v>80</v>
      </c>
      <c r="R1111" s="113"/>
      <c r="S1111" s="113"/>
    </row>
    <row r="1112" spans="1:19" x14ac:dyDescent="0.35">
      <c r="A1112" s="115" t="s">
        <v>4419</v>
      </c>
      <c r="B1112" s="100">
        <v>3</v>
      </c>
      <c r="C1112" s="101" t="s">
        <v>116</v>
      </c>
      <c r="D1112" s="101" t="s">
        <v>6680</v>
      </c>
      <c r="E1112" s="102"/>
      <c r="F1112" s="101"/>
      <c r="G1112" s="101" t="s">
        <v>318</v>
      </c>
      <c r="H1112" s="101"/>
      <c r="I1112" s="101"/>
      <c r="J1112" s="103" t="s">
        <v>7595</v>
      </c>
      <c r="K1112" s="103"/>
      <c r="L1112" s="55" t="s">
        <v>91</v>
      </c>
      <c r="M1112" s="165" t="s">
        <v>8704</v>
      </c>
      <c r="N1112" s="57" t="s">
        <v>8706</v>
      </c>
      <c r="O1112" s="57" t="s">
        <v>8709</v>
      </c>
      <c r="P1112" s="115" t="s">
        <v>100</v>
      </c>
      <c r="Q1112" s="115" t="s">
        <v>80</v>
      </c>
      <c r="R1112" s="113" t="s">
        <v>7579</v>
      </c>
      <c r="S1112" s="113"/>
    </row>
    <row r="1113" spans="1:19" x14ac:dyDescent="0.35">
      <c r="A1113" s="115" t="s">
        <v>4419</v>
      </c>
      <c r="B1113" s="100">
        <v>4</v>
      </c>
      <c r="C1113" s="115" t="s">
        <v>2591</v>
      </c>
      <c r="D1113" s="102" t="s">
        <v>7696</v>
      </c>
      <c r="E1113" s="115"/>
      <c r="F1113" s="115"/>
      <c r="G1113" s="102" t="s">
        <v>3015</v>
      </c>
      <c r="H1113" s="102" t="s">
        <v>2796</v>
      </c>
      <c r="I1113" s="115"/>
      <c r="J1113" s="115" t="s">
        <v>7595</v>
      </c>
      <c r="K1113" s="115"/>
      <c r="L1113" s="115" t="s">
        <v>7575</v>
      </c>
      <c r="M1113" s="116" t="s">
        <v>8704</v>
      </c>
      <c r="N1113" s="115" t="s">
        <v>8705</v>
      </c>
      <c r="O1113" s="115" t="s">
        <v>8709</v>
      </c>
      <c r="P1113" s="115" t="s">
        <v>100</v>
      </c>
      <c r="Q1113" s="115" t="s">
        <v>80</v>
      </c>
      <c r="R1113" s="115"/>
      <c r="S1113" s="115"/>
    </row>
    <row r="1114" spans="1:19" x14ac:dyDescent="0.35">
      <c r="A1114" s="115" t="s">
        <v>4419</v>
      </c>
      <c r="B1114" s="100">
        <v>5</v>
      </c>
      <c r="C1114" s="101" t="s">
        <v>267</v>
      </c>
      <c r="D1114" s="101" t="s">
        <v>6456</v>
      </c>
      <c r="E1114" s="102"/>
      <c r="F1114" s="101" t="s">
        <v>7787</v>
      </c>
      <c r="G1114" s="101" t="s">
        <v>480</v>
      </c>
      <c r="H1114" s="101" t="s">
        <v>481</v>
      </c>
      <c r="I1114" s="101" t="s">
        <v>2223</v>
      </c>
      <c r="J1114" s="103" t="s">
        <v>7595</v>
      </c>
      <c r="K1114" s="103"/>
      <c r="L1114" s="101" t="s">
        <v>153</v>
      </c>
      <c r="M1114" s="161" t="s">
        <v>8704</v>
      </c>
      <c r="N1114" s="103" t="s">
        <v>8705</v>
      </c>
      <c r="O1114" s="103" t="s">
        <v>8709</v>
      </c>
      <c r="P1114" s="115" t="s">
        <v>153</v>
      </c>
      <c r="Q1114" s="115" t="s">
        <v>80</v>
      </c>
      <c r="R1114" s="115"/>
      <c r="S1114" s="115"/>
    </row>
    <row r="1115" spans="1:19" x14ac:dyDescent="0.35">
      <c r="A1115" s="111" t="s">
        <v>4419</v>
      </c>
      <c r="B1115" s="112"/>
      <c r="C1115" s="113" t="s">
        <v>4420</v>
      </c>
      <c r="D1115" s="113" t="s">
        <v>7061</v>
      </c>
      <c r="E1115" s="113"/>
      <c r="F1115" s="113"/>
      <c r="G1115" s="50" t="s">
        <v>5675</v>
      </c>
      <c r="H1115" s="50" t="s">
        <v>5676</v>
      </c>
      <c r="I1115" s="113"/>
      <c r="J1115" s="103" t="s">
        <v>7595</v>
      </c>
      <c r="K1115" s="103"/>
      <c r="L1115" s="50" t="s">
        <v>7574</v>
      </c>
      <c r="M1115" s="160">
        <v>0</v>
      </c>
      <c r="N1115" s="50" t="s">
        <v>8705</v>
      </c>
      <c r="O1115" s="50" t="s">
        <v>8710</v>
      </c>
      <c r="P1115" s="113" t="s">
        <v>195</v>
      </c>
      <c r="Q1115" s="113" t="s">
        <v>80</v>
      </c>
      <c r="R1115" s="113"/>
      <c r="S1115" s="113"/>
    </row>
    <row r="1116" spans="1:19" x14ac:dyDescent="0.35">
      <c r="A1116" s="111" t="s">
        <v>4419</v>
      </c>
      <c r="B1116" s="112"/>
      <c r="C1116" s="113" t="s">
        <v>4446</v>
      </c>
      <c r="D1116" s="113" t="s">
        <v>7062</v>
      </c>
      <c r="E1116" s="113"/>
      <c r="F1116" s="113"/>
      <c r="G1116" s="50" t="s">
        <v>5726</v>
      </c>
      <c r="H1116" s="50" t="s">
        <v>5727</v>
      </c>
      <c r="I1116" s="113"/>
      <c r="J1116" s="103" t="s">
        <v>7595</v>
      </c>
      <c r="K1116" s="103"/>
      <c r="L1116" s="50" t="s">
        <v>7574</v>
      </c>
      <c r="M1116" s="160">
        <v>0</v>
      </c>
      <c r="N1116" s="50" t="s">
        <v>8705</v>
      </c>
      <c r="O1116" s="50" t="s">
        <v>8710</v>
      </c>
      <c r="P1116" s="113" t="s">
        <v>262</v>
      </c>
      <c r="Q1116" s="113" t="s">
        <v>80</v>
      </c>
      <c r="R1116" s="113"/>
      <c r="S1116" s="113"/>
    </row>
    <row r="1117" spans="1:19" x14ac:dyDescent="0.35">
      <c r="A1117" s="111" t="s">
        <v>4419</v>
      </c>
      <c r="B1117" s="112"/>
      <c r="C1117" s="113" t="s">
        <v>4466</v>
      </c>
      <c r="D1117" s="113" t="s">
        <v>7063</v>
      </c>
      <c r="E1117" s="113"/>
      <c r="F1117" s="113"/>
      <c r="G1117" s="50" t="s">
        <v>5766</v>
      </c>
      <c r="H1117" s="50" t="s">
        <v>5767</v>
      </c>
      <c r="I1117" s="113"/>
      <c r="J1117" s="103" t="s">
        <v>7595</v>
      </c>
      <c r="K1117" s="103"/>
      <c r="L1117" s="50" t="s">
        <v>7574</v>
      </c>
      <c r="M1117" s="160">
        <v>0</v>
      </c>
      <c r="N1117" s="50" t="s">
        <v>8705</v>
      </c>
      <c r="O1117" s="50" t="s">
        <v>8710</v>
      </c>
      <c r="P1117" s="113" t="s">
        <v>195</v>
      </c>
      <c r="Q1117" s="113" t="s">
        <v>80</v>
      </c>
      <c r="R1117" s="113"/>
      <c r="S1117" s="113"/>
    </row>
    <row r="1118" spans="1:19" x14ac:dyDescent="0.35">
      <c r="A1118" s="111" t="s">
        <v>4419</v>
      </c>
      <c r="B1118" s="112"/>
      <c r="C1118" s="113" t="s">
        <v>4479</v>
      </c>
      <c r="D1118" s="113" t="s">
        <v>7287</v>
      </c>
      <c r="E1118" s="113"/>
      <c r="F1118" s="113"/>
      <c r="G1118" s="50" t="s">
        <v>5792</v>
      </c>
      <c r="H1118" s="50" t="s">
        <v>5793</v>
      </c>
      <c r="I1118" s="113"/>
      <c r="J1118" s="103" t="s">
        <v>7595</v>
      </c>
      <c r="K1118" s="103"/>
      <c r="L1118" s="50" t="s">
        <v>7574</v>
      </c>
      <c r="M1118" s="160">
        <v>0</v>
      </c>
      <c r="N1118" s="50" t="s">
        <v>8705</v>
      </c>
      <c r="O1118" s="50" t="s">
        <v>8710</v>
      </c>
      <c r="P1118" s="113" t="s">
        <v>262</v>
      </c>
      <c r="Q1118" s="113" t="s">
        <v>80</v>
      </c>
      <c r="R1118" s="113"/>
      <c r="S1118" s="113"/>
    </row>
    <row r="1119" spans="1:19" x14ac:dyDescent="0.35">
      <c r="A1119" s="111" t="s">
        <v>4419</v>
      </c>
      <c r="B1119" s="112"/>
      <c r="C1119" s="113" t="s">
        <v>4450</v>
      </c>
      <c r="D1119" s="113" t="s">
        <v>7288</v>
      </c>
      <c r="E1119" s="113"/>
      <c r="F1119" s="113"/>
      <c r="G1119" s="50" t="s">
        <v>5734</v>
      </c>
      <c r="H1119" s="50" t="s">
        <v>5735</v>
      </c>
      <c r="I1119" s="113"/>
      <c r="J1119" s="103" t="s">
        <v>7595</v>
      </c>
      <c r="K1119" s="103"/>
      <c r="L1119" s="50" t="s">
        <v>7574</v>
      </c>
      <c r="M1119" s="160">
        <v>0</v>
      </c>
      <c r="N1119" s="50" t="s">
        <v>8705</v>
      </c>
      <c r="O1119" s="50" t="s">
        <v>8710</v>
      </c>
      <c r="P1119" s="113" t="s">
        <v>262</v>
      </c>
      <c r="Q1119" s="113" t="s">
        <v>80</v>
      </c>
      <c r="R1119" s="113"/>
      <c r="S1119" s="113"/>
    </row>
    <row r="1120" spans="1:19" x14ac:dyDescent="0.35">
      <c r="A1120" s="121" t="s">
        <v>4419</v>
      </c>
      <c r="B1120" s="144"/>
      <c r="C1120" s="121" t="s">
        <v>4453</v>
      </c>
      <c r="D1120" s="121" t="s">
        <v>7289</v>
      </c>
      <c r="E1120" s="121"/>
      <c r="F1120" s="121"/>
      <c r="G1120" s="62" t="s">
        <v>5740</v>
      </c>
      <c r="H1120" s="62" t="s">
        <v>5741</v>
      </c>
      <c r="I1120" s="121"/>
      <c r="J1120" s="121" t="s">
        <v>7595</v>
      </c>
      <c r="K1120" s="121"/>
      <c r="L1120" s="50" t="s">
        <v>7574</v>
      </c>
      <c r="M1120" s="160">
        <v>0</v>
      </c>
      <c r="N1120" s="50" t="s">
        <v>8705</v>
      </c>
      <c r="O1120" s="50" t="s">
        <v>8710</v>
      </c>
      <c r="P1120" s="121" t="s">
        <v>6343</v>
      </c>
      <c r="Q1120" s="121" t="s">
        <v>80</v>
      </c>
      <c r="R1120" s="121"/>
      <c r="S1120" s="121"/>
    </row>
    <row r="1121" spans="1:19" x14ac:dyDescent="0.35">
      <c r="A1121" s="111" t="s">
        <v>4419</v>
      </c>
      <c r="B1121" s="112"/>
      <c r="C1121" s="113" t="s">
        <v>4495</v>
      </c>
      <c r="D1121" s="113" t="s">
        <v>7290</v>
      </c>
      <c r="E1121" s="113"/>
      <c r="F1121" s="113"/>
      <c r="G1121" s="50" t="s">
        <v>5824</v>
      </c>
      <c r="H1121" s="50" t="s">
        <v>5825</v>
      </c>
      <c r="I1121" s="113"/>
      <c r="J1121" s="103" t="s">
        <v>7595</v>
      </c>
      <c r="K1121" s="103"/>
      <c r="L1121" s="50" t="s">
        <v>7574</v>
      </c>
      <c r="M1121" s="160">
        <v>0</v>
      </c>
      <c r="N1121" s="50" t="s">
        <v>8705</v>
      </c>
      <c r="O1121" s="50" t="s">
        <v>8710</v>
      </c>
      <c r="P1121" s="113" t="s">
        <v>6343</v>
      </c>
      <c r="Q1121" s="113" t="s">
        <v>80</v>
      </c>
      <c r="R1121" s="113"/>
      <c r="S1121" s="113"/>
    </row>
    <row r="1122" spans="1:19" x14ac:dyDescent="0.35">
      <c r="A1122" s="111" t="s">
        <v>4419</v>
      </c>
      <c r="B1122" s="112"/>
      <c r="C1122" s="113" t="s">
        <v>4445</v>
      </c>
      <c r="D1122" s="113" t="s">
        <v>7292</v>
      </c>
      <c r="E1122" s="113"/>
      <c r="F1122" s="113"/>
      <c r="G1122" s="50" t="s">
        <v>5724</v>
      </c>
      <c r="H1122" s="50" t="s">
        <v>5725</v>
      </c>
      <c r="I1122" s="113"/>
      <c r="J1122" s="103" t="s">
        <v>7595</v>
      </c>
      <c r="K1122" s="103"/>
      <c r="L1122" s="50" t="s">
        <v>7574</v>
      </c>
      <c r="M1122" s="160">
        <v>0</v>
      </c>
      <c r="N1122" s="50" t="s">
        <v>8705</v>
      </c>
      <c r="O1122" s="50" t="s">
        <v>8710</v>
      </c>
      <c r="P1122" s="113" t="s">
        <v>158</v>
      </c>
      <c r="Q1122" s="113" t="s">
        <v>80</v>
      </c>
      <c r="R1122" s="113"/>
      <c r="S1122" s="113"/>
    </row>
    <row r="1123" spans="1:19" x14ac:dyDescent="0.35">
      <c r="A1123" s="111" t="s">
        <v>4419</v>
      </c>
      <c r="B1123" s="112"/>
      <c r="C1123" s="113" t="s">
        <v>4502</v>
      </c>
      <c r="D1123" s="113" t="s">
        <v>7291</v>
      </c>
      <c r="E1123" s="113"/>
      <c r="F1123" s="113"/>
      <c r="G1123" s="50" t="s">
        <v>5838</v>
      </c>
      <c r="H1123" s="50" t="s">
        <v>5839</v>
      </c>
      <c r="I1123" s="113"/>
      <c r="J1123" s="103" t="s">
        <v>7595</v>
      </c>
      <c r="K1123" s="103"/>
      <c r="L1123" s="50" t="s">
        <v>7574</v>
      </c>
      <c r="M1123" s="160">
        <v>0</v>
      </c>
      <c r="N1123" s="50" t="s">
        <v>8705</v>
      </c>
      <c r="O1123" s="50" t="s">
        <v>8710</v>
      </c>
      <c r="P1123" s="113" t="s">
        <v>262</v>
      </c>
      <c r="Q1123" s="113" t="s">
        <v>80</v>
      </c>
      <c r="R1123" s="113"/>
      <c r="S1123" s="113"/>
    </row>
    <row r="1124" spans="1:19" x14ac:dyDescent="0.35">
      <c r="A1124" s="111" t="s">
        <v>4419</v>
      </c>
      <c r="B1124" s="112"/>
      <c r="C1124" s="113" t="s">
        <v>4447</v>
      </c>
      <c r="D1124" s="113" t="s">
        <v>7293</v>
      </c>
      <c r="E1124" s="113"/>
      <c r="F1124" s="113"/>
      <c r="G1124" s="50" t="s">
        <v>5728</v>
      </c>
      <c r="H1124" s="50" t="s">
        <v>5729</v>
      </c>
      <c r="I1124" s="113"/>
      <c r="J1124" s="103" t="s">
        <v>7595</v>
      </c>
      <c r="K1124" s="103"/>
      <c r="L1124" s="50" t="s">
        <v>7574</v>
      </c>
      <c r="M1124" s="160">
        <v>0</v>
      </c>
      <c r="N1124" s="50" t="s">
        <v>8705</v>
      </c>
      <c r="O1124" s="50" t="s">
        <v>8710</v>
      </c>
      <c r="P1124" s="113" t="s">
        <v>262</v>
      </c>
      <c r="Q1124" s="113" t="s">
        <v>80</v>
      </c>
      <c r="R1124" s="113"/>
      <c r="S1124" s="113"/>
    </row>
    <row r="1125" spans="1:19" x14ac:dyDescent="0.35">
      <c r="A1125" s="111" t="s">
        <v>4419</v>
      </c>
      <c r="B1125" s="112"/>
      <c r="C1125" s="113" t="s">
        <v>4423</v>
      </c>
      <c r="D1125" s="113" t="s">
        <v>7294</v>
      </c>
      <c r="E1125" s="113"/>
      <c r="F1125" s="113"/>
      <c r="G1125" s="50" t="s">
        <v>5681</v>
      </c>
      <c r="H1125" s="50" t="s">
        <v>5682</v>
      </c>
      <c r="I1125" s="113"/>
      <c r="J1125" s="103" t="s">
        <v>7595</v>
      </c>
      <c r="K1125" s="103"/>
      <c r="L1125" s="50" t="s">
        <v>7574</v>
      </c>
      <c r="M1125" s="160">
        <v>0</v>
      </c>
      <c r="N1125" s="50" t="s">
        <v>8705</v>
      </c>
      <c r="O1125" s="50" t="s">
        <v>8710</v>
      </c>
      <c r="P1125" s="113" t="s">
        <v>195</v>
      </c>
      <c r="Q1125" s="113" t="s">
        <v>80</v>
      </c>
      <c r="R1125" s="113"/>
      <c r="S1125" s="113"/>
    </row>
    <row r="1126" spans="1:19" x14ac:dyDescent="0.35">
      <c r="A1126" s="111" t="s">
        <v>4419</v>
      </c>
      <c r="B1126" s="112"/>
      <c r="C1126" s="113" t="s">
        <v>4481</v>
      </c>
      <c r="D1126" s="113" t="s">
        <v>7295</v>
      </c>
      <c r="E1126" s="113"/>
      <c r="F1126" s="113"/>
      <c r="G1126" s="50" t="s">
        <v>5796</v>
      </c>
      <c r="H1126" s="50" t="s">
        <v>5797</v>
      </c>
      <c r="I1126" s="113"/>
      <c r="J1126" s="103" t="s">
        <v>7595</v>
      </c>
      <c r="K1126" s="103"/>
      <c r="L1126" s="50" t="s">
        <v>7574</v>
      </c>
      <c r="M1126" s="160">
        <v>0</v>
      </c>
      <c r="N1126" s="50" t="s">
        <v>8705</v>
      </c>
      <c r="O1126" s="50" t="s">
        <v>8710</v>
      </c>
      <c r="P1126" s="113" t="s">
        <v>262</v>
      </c>
      <c r="Q1126" s="113" t="s">
        <v>80</v>
      </c>
      <c r="R1126" s="113"/>
      <c r="S1126" s="113"/>
    </row>
    <row r="1127" spans="1:19" x14ac:dyDescent="0.35">
      <c r="A1127" s="111" t="s">
        <v>4419</v>
      </c>
      <c r="B1127" s="112"/>
      <c r="C1127" s="113" t="s">
        <v>4468</v>
      </c>
      <c r="D1127" s="113" t="s">
        <v>7296</v>
      </c>
      <c r="E1127" s="113"/>
      <c r="F1127" s="113"/>
      <c r="G1127" s="50" t="s">
        <v>5770</v>
      </c>
      <c r="H1127" s="50" t="s">
        <v>5771</v>
      </c>
      <c r="I1127" s="113"/>
      <c r="J1127" s="103" t="s">
        <v>7595</v>
      </c>
      <c r="K1127" s="103"/>
      <c r="L1127" s="50" t="s">
        <v>7574</v>
      </c>
      <c r="M1127" s="160">
        <v>0</v>
      </c>
      <c r="N1127" s="50" t="s">
        <v>8705</v>
      </c>
      <c r="O1127" s="50" t="s">
        <v>8710</v>
      </c>
      <c r="P1127" s="113" t="s">
        <v>195</v>
      </c>
      <c r="Q1127" s="113" t="s">
        <v>80</v>
      </c>
      <c r="R1127" s="113"/>
      <c r="S1127" s="113"/>
    </row>
    <row r="1128" spans="1:19" x14ac:dyDescent="0.35">
      <c r="A1128" s="111" t="s">
        <v>4419</v>
      </c>
      <c r="B1128" s="112"/>
      <c r="C1128" s="113" t="s">
        <v>4424</v>
      </c>
      <c r="D1128" s="113" t="s">
        <v>7064</v>
      </c>
      <c r="E1128" s="113"/>
      <c r="F1128" s="113"/>
      <c r="G1128" s="50" t="s">
        <v>5683</v>
      </c>
      <c r="H1128" s="50" t="s">
        <v>5684</v>
      </c>
      <c r="I1128" s="113"/>
      <c r="J1128" s="103" t="s">
        <v>7595</v>
      </c>
      <c r="K1128" s="103"/>
      <c r="L1128" s="50" t="s">
        <v>7574</v>
      </c>
      <c r="M1128" s="160">
        <v>0</v>
      </c>
      <c r="N1128" s="50" t="s">
        <v>8705</v>
      </c>
      <c r="O1128" s="50" t="s">
        <v>8710</v>
      </c>
      <c r="P1128" s="113" t="s">
        <v>195</v>
      </c>
      <c r="Q1128" s="113" t="s">
        <v>80</v>
      </c>
      <c r="R1128" s="113"/>
      <c r="S1128" s="113"/>
    </row>
    <row r="1129" spans="1:19" x14ac:dyDescent="0.35">
      <c r="A1129" s="111" t="s">
        <v>4419</v>
      </c>
      <c r="B1129" s="112"/>
      <c r="C1129" s="113" t="s">
        <v>4503</v>
      </c>
      <c r="D1129" s="113" t="s">
        <v>7297</v>
      </c>
      <c r="E1129" s="113"/>
      <c r="F1129" s="113"/>
      <c r="G1129" s="50" t="s">
        <v>5840</v>
      </c>
      <c r="H1129" s="50" t="s">
        <v>5841</v>
      </c>
      <c r="I1129" s="113"/>
      <c r="J1129" s="103" t="s">
        <v>7595</v>
      </c>
      <c r="K1129" s="103"/>
      <c r="L1129" s="50" t="s">
        <v>7574</v>
      </c>
      <c r="M1129" s="160">
        <v>0</v>
      </c>
      <c r="N1129" s="50" t="s">
        <v>8705</v>
      </c>
      <c r="O1129" s="50" t="s">
        <v>8710</v>
      </c>
      <c r="P1129" s="113" t="s">
        <v>262</v>
      </c>
      <c r="Q1129" s="113" t="s">
        <v>80</v>
      </c>
      <c r="R1129" s="113"/>
      <c r="S1129" s="113"/>
    </row>
    <row r="1130" spans="1:19" x14ac:dyDescent="0.35">
      <c r="A1130" s="111" t="s">
        <v>4419</v>
      </c>
      <c r="B1130" s="112"/>
      <c r="C1130" s="113" t="s">
        <v>4449</v>
      </c>
      <c r="D1130" s="113" t="s">
        <v>7298</v>
      </c>
      <c r="E1130" s="113"/>
      <c r="F1130" s="113"/>
      <c r="G1130" s="50" t="s">
        <v>5732</v>
      </c>
      <c r="H1130" s="50" t="s">
        <v>5733</v>
      </c>
      <c r="I1130" s="113"/>
      <c r="J1130" s="103" t="s">
        <v>7595</v>
      </c>
      <c r="K1130" s="103"/>
      <c r="L1130" s="50" t="s">
        <v>7574</v>
      </c>
      <c r="M1130" s="160">
        <v>0</v>
      </c>
      <c r="N1130" s="50" t="s">
        <v>8705</v>
      </c>
      <c r="O1130" s="50" t="s">
        <v>8710</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7595</v>
      </c>
      <c r="K1131" s="103"/>
      <c r="L1131" s="50" t="s">
        <v>7574</v>
      </c>
      <c r="M1131" s="160">
        <v>0</v>
      </c>
      <c r="N1131" s="50" t="s">
        <v>8705</v>
      </c>
      <c r="O1131" s="50" t="s">
        <v>8710</v>
      </c>
      <c r="P1131" s="113" t="s">
        <v>6350</v>
      </c>
      <c r="Q1131" s="113" t="s">
        <v>80</v>
      </c>
      <c r="R1131" s="113"/>
      <c r="S1131" s="113"/>
    </row>
    <row r="1132" spans="1:19" x14ac:dyDescent="0.35">
      <c r="A1132" s="111" t="s">
        <v>4419</v>
      </c>
      <c r="B1132" s="112"/>
      <c r="C1132" s="113" t="s">
        <v>4448</v>
      </c>
      <c r="D1132" s="113" t="s">
        <v>7299</v>
      </c>
      <c r="E1132" s="113"/>
      <c r="F1132" s="113"/>
      <c r="G1132" s="50" t="s">
        <v>5730</v>
      </c>
      <c r="H1132" s="50" t="s">
        <v>5731</v>
      </c>
      <c r="I1132" s="113"/>
      <c r="J1132" s="103" t="s">
        <v>7595</v>
      </c>
      <c r="K1132" s="103"/>
      <c r="L1132" s="50" t="s">
        <v>7574</v>
      </c>
      <c r="M1132" s="160">
        <v>0</v>
      </c>
      <c r="N1132" s="50" t="s">
        <v>8705</v>
      </c>
      <c r="O1132" s="50" t="s">
        <v>8710</v>
      </c>
      <c r="P1132" s="113" t="s">
        <v>262</v>
      </c>
      <c r="Q1132" s="113" t="s">
        <v>80</v>
      </c>
      <c r="R1132" s="113"/>
      <c r="S1132" s="113"/>
    </row>
    <row r="1133" spans="1:19" x14ac:dyDescent="0.35">
      <c r="A1133" s="111" t="s">
        <v>4419</v>
      </c>
      <c r="B1133" s="112"/>
      <c r="C1133" s="113" t="s">
        <v>4425</v>
      </c>
      <c r="D1133" s="113" t="s">
        <v>7065</v>
      </c>
      <c r="E1133" s="113"/>
      <c r="F1133" s="113"/>
      <c r="G1133" s="50" t="s">
        <v>5685</v>
      </c>
      <c r="H1133" s="50" t="s">
        <v>5686</v>
      </c>
      <c r="I1133" s="113"/>
      <c r="J1133" s="103" t="s">
        <v>7595</v>
      </c>
      <c r="K1133" s="103"/>
      <c r="L1133" s="50" t="s">
        <v>7574</v>
      </c>
      <c r="M1133" s="160">
        <v>0</v>
      </c>
      <c r="N1133" s="50" t="s">
        <v>8705</v>
      </c>
      <c r="O1133" s="50" t="s">
        <v>8710</v>
      </c>
      <c r="P1133" s="113" t="s">
        <v>195</v>
      </c>
      <c r="Q1133" s="113" t="s">
        <v>80</v>
      </c>
      <c r="R1133" s="113"/>
      <c r="S1133" s="113"/>
    </row>
    <row r="1134" spans="1:19" x14ac:dyDescent="0.35">
      <c r="A1134" s="111" t="s">
        <v>4419</v>
      </c>
      <c r="B1134" s="112"/>
      <c r="C1134" s="113" t="s">
        <v>4482</v>
      </c>
      <c r="D1134" s="113" t="s">
        <v>7300</v>
      </c>
      <c r="E1134" s="113"/>
      <c r="F1134" s="113"/>
      <c r="G1134" s="50" t="s">
        <v>5798</v>
      </c>
      <c r="H1134" s="50" t="s">
        <v>5799</v>
      </c>
      <c r="I1134" s="113"/>
      <c r="J1134" s="103" t="s">
        <v>7595</v>
      </c>
      <c r="K1134" s="103"/>
      <c r="L1134" s="50" t="s">
        <v>7574</v>
      </c>
      <c r="M1134" s="160">
        <v>0</v>
      </c>
      <c r="N1134" s="50" t="s">
        <v>8705</v>
      </c>
      <c r="O1134" s="50" t="s">
        <v>8710</v>
      </c>
      <c r="P1134" s="113" t="s">
        <v>262</v>
      </c>
      <c r="Q1134" s="113" t="s">
        <v>80</v>
      </c>
      <c r="R1134" s="113"/>
      <c r="S1134" s="113"/>
    </row>
    <row r="1135" spans="1:19" x14ac:dyDescent="0.35">
      <c r="A1135" s="111" t="s">
        <v>4419</v>
      </c>
      <c r="B1135" s="112"/>
      <c r="C1135" s="113" t="s">
        <v>4469</v>
      </c>
      <c r="D1135" s="113" t="s">
        <v>7301</v>
      </c>
      <c r="E1135" s="113"/>
      <c r="F1135" s="113"/>
      <c r="G1135" s="50" t="s">
        <v>5772</v>
      </c>
      <c r="H1135" s="50" t="s">
        <v>5773</v>
      </c>
      <c r="I1135" s="113"/>
      <c r="J1135" s="103" t="s">
        <v>7595</v>
      </c>
      <c r="K1135" s="103"/>
      <c r="L1135" s="50" t="s">
        <v>7574</v>
      </c>
      <c r="M1135" s="160">
        <v>0</v>
      </c>
      <c r="N1135" s="50" t="s">
        <v>8705</v>
      </c>
      <c r="O1135" s="50" t="s">
        <v>8710</v>
      </c>
      <c r="P1135" s="113" t="s">
        <v>195</v>
      </c>
      <c r="Q1135" s="113" t="s">
        <v>80</v>
      </c>
      <c r="R1135" s="113"/>
      <c r="S1135" s="113"/>
    </row>
    <row r="1136" spans="1:19" x14ac:dyDescent="0.3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8705</v>
      </c>
      <c r="O1136" s="113" t="s">
        <v>8710</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7595</v>
      </c>
      <c r="K1137" s="103"/>
      <c r="L1137" s="50" t="s">
        <v>7574</v>
      </c>
      <c r="M1137" s="160">
        <v>0</v>
      </c>
      <c r="N1137" s="50" t="s">
        <v>8705</v>
      </c>
      <c r="O1137" s="50" t="s">
        <v>8710</v>
      </c>
      <c r="P1137" s="113" t="s">
        <v>157</v>
      </c>
      <c r="Q1137" s="113" t="s">
        <v>80</v>
      </c>
      <c r="R1137" s="113"/>
      <c r="S1137" s="113"/>
    </row>
    <row r="1138" spans="1:19" x14ac:dyDescent="0.3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8705</v>
      </c>
      <c r="O1138" s="113" t="s">
        <v>8710</v>
      </c>
      <c r="P1138" s="113" t="s">
        <v>100</v>
      </c>
      <c r="Q1138" s="113" t="s">
        <v>80</v>
      </c>
      <c r="R1138" s="113"/>
      <c r="S1138" s="113"/>
    </row>
    <row r="1139" spans="1:19" x14ac:dyDescent="0.3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8705</v>
      </c>
      <c r="O1139" s="113" t="s">
        <v>8710</v>
      </c>
      <c r="P1139" s="113" t="s">
        <v>100</v>
      </c>
      <c r="Q1139" s="113" t="s">
        <v>80</v>
      </c>
      <c r="R1139" s="113"/>
      <c r="S1139" s="113"/>
    </row>
    <row r="1140" spans="1:19" x14ac:dyDescent="0.3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8705</v>
      </c>
      <c r="O1140" s="113" t="s">
        <v>8710</v>
      </c>
      <c r="P1140" s="113" t="s">
        <v>100</v>
      </c>
      <c r="Q1140" s="113" t="s">
        <v>80</v>
      </c>
      <c r="R1140" s="113"/>
      <c r="S1140" s="113"/>
    </row>
    <row r="1141" spans="1:19" x14ac:dyDescent="0.35">
      <c r="A1141" s="111" t="s">
        <v>4419</v>
      </c>
      <c r="B1141" s="112"/>
      <c r="C1141" s="113" t="s">
        <v>4454</v>
      </c>
      <c r="D1141" s="113" t="s">
        <v>7306</v>
      </c>
      <c r="E1141" s="113"/>
      <c r="F1141" s="113"/>
      <c r="G1141" s="50" t="s">
        <v>5742</v>
      </c>
      <c r="H1141" s="50" t="s">
        <v>5743</v>
      </c>
      <c r="I1141" s="113"/>
      <c r="J1141" s="103" t="s">
        <v>7595</v>
      </c>
      <c r="K1141" s="103"/>
      <c r="L1141" s="50" t="s">
        <v>7574</v>
      </c>
      <c r="M1141" s="160">
        <v>0</v>
      </c>
      <c r="N1141" s="50" t="s">
        <v>8705</v>
      </c>
      <c r="O1141" s="50" t="s">
        <v>8710</v>
      </c>
      <c r="P1141" s="113" t="s">
        <v>6343</v>
      </c>
      <c r="Q1141" s="113" t="s">
        <v>80</v>
      </c>
      <c r="R1141" s="113"/>
      <c r="S1141" s="113"/>
    </row>
    <row r="1142" spans="1:19" x14ac:dyDescent="0.35">
      <c r="A1142" s="111" t="s">
        <v>4419</v>
      </c>
      <c r="B1142" s="112"/>
      <c r="C1142" s="113" t="s">
        <v>4437</v>
      </c>
      <c r="D1142" s="113" t="s">
        <v>7307</v>
      </c>
      <c r="E1142" s="113"/>
      <c r="F1142" s="113"/>
      <c r="G1142" s="50" t="s">
        <v>5709</v>
      </c>
      <c r="H1142" s="50" t="s">
        <v>5710</v>
      </c>
      <c r="I1142" s="113"/>
      <c r="J1142" s="103" t="s">
        <v>7595</v>
      </c>
      <c r="K1142" s="103"/>
      <c r="L1142" s="50" t="s">
        <v>7574</v>
      </c>
      <c r="M1142" s="160">
        <v>0</v>
      </c>
      <c r="N1142" s="50" t="s">
        <v>8705</v>
      </c>
      <c r="O1142" s="50" t="s">
        <v>8710</v>
      </c>
      <c r="P1142" s="113" t="s">
        <v>158</v>
      </c>
      <c r="Q1142" s="113" t="s">
        <v>80</v>
      </c>
      <c r="R1142" s="113"/>
      <c r="S1142" s="113"/>
    </row>
    <row r="1143" spans="1:19" x14ac:dyDescent="0.35">
      <c r="A1143" s="111" t="s">
        <v>4419</v>
      </c>
      <c r="B1143" s="112"/>
      <c r="C1143" s="113" t="s">
        <v>4439</v>
      </c>
      <c r="D1143" s="113" t="s">
        <v>7308</v>
      </c>
      <c r="E1143" s="113"/>
      <c r="F1143" s="113"/>
      <c r="G1143" s="50" t="s">
        <v>5713</v>
      </c>
      <c r="H1143" s="50" t="s">
        <v>5714</v>
      </c>
      <c r="I1143" s="113"/>
      <c r="J1143" s="103" t="s">
        <v>7595</v>
      </c>
      <c r="K1143" s="103"/>
      <c r="L1143" s="50" t="s">
        <v>7574</v>
      </c>
      <c r="M1143" s="160">
        <v>0</v>
      </c>
      <c r="N1143" s="50" t="s">
        <v>8705</v>
      </c>
      <c r="O1143" s="50" t="s">
        <v>8710</v>
      </c>
      <c r="P1143" s="113" t="s">
        <v>158</v>
      </c>
      <c r="Q1143" s="113" t="s">
        <v>80</v>
      </c>
      <c r="R1143" s="113"/>
      <c r="S1143" s="113"/>
    </row>
    <row r="1144" spans="1:19" x14ac:dyDescent="0.35">
      <c r="A1144" s="111" t="s">
        <v>4419</v>
      </c>
      <c r="B1144" s="112"/>
      <c r="C1144" s="113" t="s">
        <v>4438</v>
      </c>
      <c r="D1144" s="113" t="s">
        <v>7309</v>
      </c>
      <c r="E1144" s="113"/>
      <c r="F1144" s="113"/>
      <c r="G1144" s="50" t="s">
        <v>5711</v>
      </c>
      <c r="H1144" s="50" t="s">
        <v>5712</v>
      </c>
      <c r="I1144" s="113"/>
      <c r="J1144" s="103" t="s">
        <v>7595</v>
      </c>
      <c r="K1144" s="103"/>
      <c r="L1144" s="50" t="s">
        <v>7574</v>
      </c>
      <c r="M1144" s="160">
        <v>0</v>
      </c>
      <c r="N1144" s="50" t="s">
        <v>8705</v>
      </c>
      <c r="O1144" s="50" t="s">
        <v>8710</v>
      </c>
      <c r="P1144" s="113" t="s">
        <v>158</v>
      </c>
      <c r="Q1144" s="113" t="s">
        <v>80</v>
      </c>
      <c r="R1144" s="113"/>
      <c r="S1144" s="113"/>
    </row>
    <row r="1145" spans="1:19" x14ac:dyDescent="0.35">
      <c r="A1145" s="111" t="s">
        <v>4419</v>
      </c>
      <c r="B1145" s="112"/>
      <c r="C1145" s="113" t="s">
        <v>4455</v>
      </c>
      <c r="D1145" s="113" t="s">
        <v>7310</v>
      </c>
      <c r="E1145" s="113"/>
      <c r="F1145" s="113"/>
      <c r="G1145" s="50" t="s">
        <v>5744</v>
      </c>
      <c r="H1145" s="50" t="s">
        <v>5745</v>
      </c>
      <c r="I1145" s="113"/>
      <c r="J1145" s="103" t="s">
        <v>7595</v>
      </c>
      <c r="K1145" s="103"/>
      <c r="L1145" s="50" t="s">
        <v>7574</v>
      </c>
      <c r="M1145" s="160">
        <v>0</v>
      </c>
      <c r="N1145" s="50" t="s">
        <v>8705</v>
      </c>
      <c r="O1145" s="50" t="s">
        <v>8710</v>
      </c>
      <c r="P1145" s="113" t="s">
        <v>6343</v>
      </c>
      <c r="Q1145" s="113" t="s">
        <v>80</v>
      </c>
      <c r="R1145" s="113"/>
      <c r="S1145" s="113"/>
    </row>
    <row r="1146" spans="1:19" x14ac:dyDescent="0.3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8705</v>
      </c>
      <c r="O1146" s="113" t="s">
        <v>8710</v>
      </c>
      <c r="P1146" s="113" t="s">
        <v>100</v>
      </c>
      <c r="Q1146" s="113" t="s">
        <v>80</v>
      </c>
      <c r="R1146" s="113"/>
      <c r="S1146" s="113"/>
    </row>
    <row r="1147" spans="1:19" x14ac:dyDescent="0.35">
      <c r="A1147" s="111" t="s">
        <v>4419</v>
      </c>
      <c r="B1147" s="112"/>
      <c r="C1147" s="113" t="s">
        <v>4465</v>
      </c>
      <c r="D1147" s="113" t="s">
        <v>7312</v>
      </c>
      <c r="E1147" s="113"/>
      <c r="F1147" s="113"/>
      <c r="G1147" s="50" t="s">
        <v>5764</v>
      </c>
      <c r="H1147" s="50" t="s">
        <v>5765</v>
      </c>
      <c r="I1147" s="113"/>
      <c r="J1147" s="103" t="s">
        <v>7595</v>
      </c>
      <c r="K1147" s="103"/>
      <c r="L1147" s="50" t="s">
        <v>7574</v>
      </c>
      <c r="M1147" s="160">
        <v>0</v>
      </c>
      <c r="N1147" s="50" t="s">
        <v>8705</v>
      </c>
      <c r="O1147" s="50" t="s">
        <v>8710</v>
      </c>
      <c r="P1147" s="113" t="s">
        <v>157</v>
      </c>
      <c r="Q1147" s="113" t="s">
        <v>80</v>
      </c>
      <c r="R1147" s="113"/>
      <c r="S1147" s="113"/>
    </row>
    <row r="1148" spans="1:19" x14ac:dyDescent="0.35">
      <c r="A1148" s="111" t="s">
        <v>4419</v>
      </c>
      <c r="B1148" s="112"/>
      <c r="C1148" s="113" t="s">
        <v>4485</v>
      </c>
      <c r="D1148" s="113" t="s">
        <v>7314</v>
      </c>
      <c r="E1148" s="113"/>
      <c r="F1148" s="113"/>
      <c r="G1148" s="50" t="s">
        <v>5804</v>
      </c>
      <c r="H1148" s="50" t="s">
        <v>5805</v>
      </c>
      <c r="I1148" s="113"/>
      <c r="J1148" s="103" t="s">
        <v>7595</v>
      </c>
      <c r="K1148" s="103"/>
      <c r="L1148" s="50" t="s">
        <v>7574</v>
      </c>
      <c r="M1148" s="160">
        <v>0</v>
      </c>
      <c r="N1148" s="50" t="s">
        <v>8705</v>
      </c>
      <c r="O1148" s="50" t="s">
        <v>8710</v>
      </c>
      <c r="P1148" s="113" t="s">
        <v>262</v>
      </c>
      <c r="Q1148" s="113" t="s">
        <v>80</v>
      </c>
      <c r="R1148" s="113"/>
      <c r="S1148" s="113"/>
    </row>
    <row r="1149" spans="1:19" x14ac:dyDescent="0.35">
      <c r="A1149" s="111" t="s">
        <v>4419</v>
      </c>
      <c r="B1149" s="112"/>
      <c r="C1149" s="113" t="s">
        <v>4496</v>
      </c>
      <c r="D1149" s="113" t="s">
        <v>7313</v>
      </c>
      <c r="E1149" s="113"/>
      <c r="F1149" s="113"/>
      <c r="G1149" s="50" t="s">
        <v>5826</v>
      </c>
      <c r="H1149" s="50" t="s">
        <v>5827</v>
      </c>
      <c r="I1149" s="113"/>
      <c r="J1149" s="103" t="s">
        <v>7595</v>
      </c>
      <c r="K1149" s="103"/>
      <c r="L1149" s="50" t="s">
        <v>7574</v>
      </c>
      <c r="M1149" s="160">
        <v>0</v>
      </c>
      <c r="N1149" s="50" t="s">
        <v>8705</v>
      </c>
      <c r="O1149" s="50" t="s">
        <v>8710</v>
      </c>
      <c r="P1149" s="113" t="s">
        <v>6343</v>
      </c>
      <c r="Q1149" s="113" t="s">
        <v>80</v>
      </c>
      <c r="R1149" s="113"/>
      <c r="S1149" s="113"/>
    </row>
    <row r="1150" spans="1:19" x14ac:dyDescent="0.35">
      <c r="A1150" s="111" t="s">
        <v>4419</v>
      </c>
      <c r="B1150" s="112"/>
      <c r="C1150" s="113" t="s">
        <v>4497</v>
      </c>
      <c r="D1150" s="113" t="s">
        <v>7312</v>
      </c>
      <c r="E1150" s="113"/>
      <c r="F1150" s="113"/>
      <c r="G1150" s="50" t="s">
        <v>5828</v>
      </c>
      <c r="H1150" s="50" t="s">
        <v>5829</v>
      </c>
      <c r="I1150" s="113"/>
      <c r="J1150" s="103" t="s">
        <v>7595</v>
      </c>
      <c r="K1150" s="103"/>
      <c r="L1150" s="50" t="s">
        <v>7574</v>
      </c>
      <c r="M1150" s="160">
        <v>0</v>
      </c>
      <c r="N1150" s="50" t="s">
        <v>8705</v>
      </c>
      <c r="O1150" s="50" t="s">
        <v>8710</v>
      </c>
      <c r="P1150" s="113" t="s">
        <v>157</v>
      </c>
      <c r="Q1150" s="113" t="s">
        <v>80</v>
      </c>
      <c r="R1150" s="113"/>
      <c r="S1150" s="113"/>
    </row>
    <row r="1151" spans="1:19" x14ac:dyDescent="0.35">
      <c r="A1151" s="111" t="s">
        <v>4419</v>
      </c>
      <c r="B1151" s="112"/>
      <c r="C1151" s="113" t="s">
        <v>4477</v>
      </c>
      <c r="D1151" s="113" t="s">
        <v>7361</v>
      </c>
      <c r="E1151" s="113"/>
      <c r="F1151" s="113"/>
      <c r="G1151" s="50" t="s">
        <v>5788</v>
      </c>
      <c r="H1151" s="50" t="s">
        <v>5789</v>
      </c>
      <c r="I1151" s="113"/>
      <c r="J1151" s="103" t="s">
        <v>7595</v>
      </c>
      <c r="K1151" s="103"/>
      <c r="L1151" s="50" t="s">
        <v>7574</v>
      </c>
      <c r="M1151" s="160">
        <v>0</v>
      </c>
      <c r="N1151" s="50" t="s">
        <v>8705</v>
      </c>
      <c r="O1151" s="50" t="s">
        <v>8710</v>
      </c>
      <c r="P1151" s="113" t="s">
        <v>235</v>
      </c>
      <c r="Q1151" s="113" t="s">
        <v>80</v>
      </c>
      <c r="R1151" s="113"/>
      <c r="S1151" s="113"/>
    </row>
    <row r="1152" spans="1:19" x14ac:dyDescent="0.35">
      <c r="A1152" s="111" t="s">
        <v>4419</v>
      </c>
      <c r="B1152" s="112"/>
      <c r="C1152" s="113" t="s">
        <v>4483</v>
      </c>
      <c r="D1152" s="113" t="s">
        <v>7315</v>
      </c>
      <c r="E1152" s="113"/>
      <c r="F1152" s="113"/>
      <c r="G1152" s="50" t="s">
        <v>5800</v>
      </c>
      <c r="H1152" s="50" t="s">
        <v>5801</v>
      </c>
      <c r="I1152" s="113"/>
      <c r="J1152" s="103" t="s">
        <v>7595</v>
      </c>
      <c r="K1152" s="103"/>
      <c r="L1152" s="50" t="s">
        <v>7574</v>
      </c>
      <c r="M1152" s="160">
        <v>0</v>
      </c>
      <c r="N1152" s="50" t="s">
        <v>8705</v>
      </c>
      <c r="O1152" s="50" t="s">
        <v>8710</v>
      </c>
      <c r="P1152" s="113" t="s">
        <v>262</v>
      </c>
      <c r="Q1152" s="113" t="s">
        <v>80</v>
      </c>
      <c r="R1152" s="113"/>
      <c r="S1152" s="113"/>
    </row>
    <row r="1153" spans="1:19" x14ac:dyDescent="0.35">
      <c r="A1153" s="111" t="s">
        <v>4419</v>
      </c>
      <c r="B1153" s="112"/>
      <c r="C1153" s="113" t="s">
        <v>4470</v>
      </c>
      <c r="D1153" s="113" t="s">
        <v>7316</v>
      </c>
      <c r="E1153" s="113"/>
      <c r="F1153" s="113"/>
      <c r="G1153" s="50" t="s">
        <v>5774</v>
      </c>
      <c r="H1153" s="50" t="s">
        <v>5775</v>
      </c>
      <c r="I1153" s="113"/>
      <c r="J1153" s="103" t="s">
        <v>7595</v>
      </c>
      <c r="K1153" s="103"/>
      <c r="L1153" s="50" t="s">
        <v>7574</v>
      </c>
      <c r="M1153" s="160">
        <v>0</v>
      </c>
      <c r="N1153" s="50" t="s">
        <v>8705</v>
      </c>
      <c r="O1153" s="50" t="s">
        <v>8710</v>
      </c>
      <c r="P1153" s="113" t="s">
        <v>195</v>
      </c>
      <c r="Q1153" s="113" t="s">
        <v>80</v>
      </c>
      <c r="R1153" s="113"/>
      <c r="S1153" s="113"/>
    </row>
    <row r="1154" spans="1:19" x14ac:dyDescent="0.35">
      <c r="A1154" s="111" t="s">
        <v>4419</v>
      </c>
      <c r="B1154" s="112"/>
      <c r="C1154" s="113" t="s">
        <v>4429</v>
      </c>
      <c r="D1154" s="113" t="s">
        <v>7285</v>
      </c>
      <c r="E1154" s="113"/>
      <c r="F1154" s="113"/>
      <c r="G1154" s="50" t="s">
        <v>5693</v>
      </c>
      <c r="H1154" s="50" t="s">
        <v>5694</v>
      </c>
      <c r="I1154" s="113"/>
      <c r="J1154" s="103" t="s">
        <v>7595</v>
      </c>
      <c r="K1154" s="103"/>
      <c r="L1154" s="50" t="s">
        <v>7574</v>
      </c>
      <c r="M1154" s="160">
        <v>0</v>
      </c>
      <c r="N1154" s="50" t="s">
        <v>8705</v>
      </c>
      <c r="O1154" s="50" t="s">
        <v>8710</v>
      </c>
      <c r="P1154" s="113" t="s">
        <v>195</v>
      </c>
      <c r="Q1154" s="113" t="s">
        <v>80</v>
      </c>
      <c r="R1154" s="113"/>
      <c r="S1154" s="113"/>
    </row>
    <row r="1155" spans="1:19" x14ac:dyDescent="0.35">
      <c r="A1155" s="111" t="s">
        <v>4419</v>
      </c>
      <c r="B1155" s="112"/>
      <c r="C1155" s="113" t="s">
        <v>4440</v>
      </c>
      <c r="D1155" s="113" t="s">
        <v>7318</v>
      </c>
      <c r="E1155" s="113"/>
      <c r="F1155" s="113"/>
      <c r="G1155" s="50" t="s">
        <v>5715</v>
      </c>
      <c r="H1155" s="50" t="s">
        <v>5706</v>
      </c>
      <c r="I1155" s="113"/>
      <c r="J1155" s="103" t="s">
        <v>7595</v>
      </c>
      <c r="K1155" s="103"/>
      <c r="L1155" s="50" t="s">
        <v>7574</v>
      </c>
      <c r="M1155" s="160">
        <v>0</v>
      </c>
      <c r="N1155" s="50" t="s">
        <v>8705</v>
      </c>
      <c r="O1155" s="50" t="s">
        <v>8710</v>
      </c>
      <c r="P1155" s="113" t="s">
        <v>158</v>
      </c>
      <c r="Q1155" s="113" t="s">
        <v>80</v>
      </c>
      <c r="R1155" s="113"/>
      <c r="S1155" s="113"/>
    </row>
    <row r="1156" spans="1:19" x14ac:dyDescent="0.35">
      <c r="A1156" s="111" t="s">
        <v>4419</v>
      </c>
      <c r="B1156" s="112"/>
      <c r="C1156" s="113" t="s">
        <v>4435</v>
      </c>
      <c r="D1156" s="113" t="s">
        <v>7319</v>
      </c>
      <c r="E1156" s="113"/>
      <c r="F1156" s="113"/>
      <c r="G1156" s="50" t="s">
        <v>5705</v>
      </c>
      <c r="H1156" s="50" t="s">
        <v>5706</v>
      </c>
      <c r="I1156" s="113"/>
      <c r="J1156" s="103" t="s">
        <v>7595</v>
      </c>
      <c r="K1156" s="103"/>
      <c r="L1156" s="50" t="s">
        <v>7574</v>
      </c>
      <c r="M1156" s="160">
        <v>0</v>
      </c>
      <c r="N1156" s="50" t="s">
        <v>8705</v>
      </c>
      <c r="O1156" s="50" t="s">
        <v>8710</v>
      </c>
      <c r="P1156" s="113" t="s">
        <v>6322</v>
      </c>
      <c r="Q1156" s="113" t="s">
        <v>80</v>
      </c>
      <c r="R1156" s="113"/>
      <c r="S1156" s="113"/>
    </row>
    <row r="1157" spans="1:19" x14ac:dyDescent="0.35">
      <c r="A1157" s="111" t="s">
        <v>4419</v>
      </c>
      <c r="B1157" s="112"/>
      <c r="C1157" s="113" t="s">
        <v>4486</v>
      </c>
      <c r="D1157" s="113" t="s">
        <v>7320</v>
      </c>
      <c r="E1157" s="113"/>
      <c r="F1157" s="113"/>
      <c r="G1157" s="50" t="s">
        <v>5806</v>
      </c>
      <c r="H1157" s="50" t="s">
        <v>5807</v>
      </c>
      <c r="I1157" s="113"/>
      <c r="J1157" s="103" t="s">
        <v>7595</v>
      </c>
      <c r="K1157" s="103"/>
      <c r="L1157" s="50" t="s">
        <v>7574</v>
      </c>
      <c r="M1157" s="160">
        <v>0</v>
      </c>
      <c r="N1157" s="50" t="s">
        <v>8705</v>
      </c>
      <c r="O1157" s="50" t="s">
        <v>8710</v>
      </c>
      <c r="P1157" s="113" t="s">
        <v>262</v>
      </c>
      <c r="Q1157" s="113" t="s">
        <v>80</v>
      </c>
      <c r="R1157" s="113"/>
      <c r="S1157" s="113"/>
    </row>
    <row r="1158" spans="1:19" x14ac:dyDescent="0.35">
      <c r="A1158" s="111" t="s">
        <v>4419</v>
      </c>
      <c r="B1158" s="112"/>
      <c r="C1158" s="113" t="s">
        <v>4478</v>
      </c>
      <c r="D1158" s="113" t="s">
        <v>7321</v>
      </c>
      <c r="E1158" s="113"/>
      <c r="F1158" s="113"/>
      <c r="G1158" s="50" t="s">
        <v>5790</v>
      </c>
      <c r="H1158" s="50" t="s">
        <v>5791</v>
      </c>
      <c r="I1158" s="113"/>
      <c r="J1158" s="103" t="s">
        <v>7595</v>
      </c>
      <c r="K1158" s="103"/>
      <c r="L1158" s="50" t="s">
        <v>7574</v>
      </c>
      <c r="M1158" s="160">
        <v>0</v>
      </c>
      <c r="N1158" s="50" t="s">
        <v>8705</v>
      </c>
      <c r="O1158" s="50" t="s">
        <v>8710</v>
      </c>
      <c r="P1158" s="113" t="s">
        <v>6322</v>
      </c>
      <c r="Q1158" s="113" t="s">
        <v>80</v>
      </c>
      <c r="R1158" s="113"/>
      <c r="S1158" s="113"/>
    </row>
    <row r="1159" spans="1:19" x14ac:dyDescent="0.35">
      <c r="A1159" s="111" t="s">
        <v>4419</v>
      </c>
      <c r="B1159" s="112"/>
      <c r="C1159" s="113" t="s">
        <v>4451</v>
      </c>
      <c r="D1159" s="113" t="s">
        <v>7317</v>
      </c>
      <c r="E1159" s="113"/>
      <c r="F1159" s="113"/>
      <c r="G1159" s="50" t="s">
        <v>5736</v>
      </c>
      <c r="H1159" s="50" t="s">
        <v>5737</v>
      </c>
      <c r="I1159" s="113"/>
      <c r="J1159" s="103" t="s">
        <v>7595</v>
      </c>
      <c r="K1159" s="103"/>
      <c r="L1159" s="50" t="s">
        <v>7574</v>
      </c>
      <c r="M1159" s="160">
        <v>0</v>
      </c>
      <c r="N1159" s="50" t="s">
        <v>8705</v>
      </c>
      <c r="O1159" s="50" t="s">
        <v>8710</v>
      </c>
      <c r="P1159" s="113" t="s">
        <v>262</v>
      </c>
      <c r="Q1159" s="113" t="s">
        <v>80</v>
      </c>
      <c r="R1159" s="113"/>
      <c r="S1159" s="113"/>
    </row>
    <row r="1160" spans="1:19" x14ac:dyDescent="0.35">
      <c r="A1160" s="111" t="s">
        <v>4419</v>
      </c>
      <c r="B1160" s="112"/>
      <c r="C1160" s="113" t="s">
        <v>4428</v>
      </c>
      <c r="D1160" s="113" t="s">
        <v>7322</v>
      </c>
      <c r="E1160" s="113"/>
      <c r="F1160" s="113"/>
      <c r="G1160" s="50" t="s">
        <v>5691</v>
      </c>
      <c r="H1160" s="50" t="s">
        <v>5692</v>
      </c>
      <c r="I1160" s="113"/>
      <c r="J1160" s="103" t="s">
        <v>7595</v>
      </c>
      <c r="K1160" s="103"/>
      <c r="L1160" s="50" t="s">
        <v>7574</v>
      </c>
      <c r="M1160" s="160">
        <v>0</v>
      </c>
      <c r="N1160" s="50" t="s">
        <v>8705</v>
      </c>
      <c r="O1160" s="50" t="s">
        <v>8710</v>
      </c>
      <c r="P1160" s="113" t="s">
        <v>195</v>
      </c>
      <c r="Q1160" s="113" t="s">
        <v>80</v>
      </c>
      <c r="R1160" s="113"/>
      <c r="S1160" s="113"/>
    </row>
    <row r="1161" spans="1:19" x14ac:dyDescent="0.35">
      <c r="A1161" s="111" t="s">
        <v>4419</v>
      </c>
      <c r="B1161" s="112"/>
      <c r="C1161" s="113" t="s">
        <v>4487</v>
      </c>
      <c r="D1161" s="113" t="s">
        <v>7323</v>
      </c>
      <c r="E1161" s="113"/>
      <c r="F1161" s="113"/>
      <c r="G1161" s="50" t="s">
        <v>5808</v>
      </c>
      <c r="H1161" s="50" t="s">
        <v>5809</v>
      </c>
      <c r="I1161" s="113"/>
      <c r="J1161" s="103" t="s">
        <v>7595</v>
      </c>
      <c r="K1161" s="103"/>
      <c r="L1161" s="50" t="s">
        <v>7574</v>
      </c>
      <c r="M1161" s="160">
        <v>0</v>
      </c>
      <c r="N1161" s="50" t="s">
        <v>8705</v>
      </c>
      <c r="O1161" s="50" t="s">
        <v>8710</v>
      </c>
      <c r="P1161" s="113" t="s">
        <v>262</v>
      </c>
      <c r="Q1161" s="113" t="s">
        <v>80</v>
      </c>
      <c r="R1161" s="113"/>
      <c r="S1161" s="113"/>
    </row>
    <row r="1162" spans="1:19" x14ac:dyDescent="0.35">
      <c r="A1162" s="111" t="s">
        <v>4419</v>
      </c>
      <c r="B1162" s="112"/>
      <c r="C1162" s="113" t="s">
        <v>4471</v>
      </c>
      <c r="D1162" s="113" t="s">
        <v>7066</v>
      </c>
      <c r="E1162" s="113"/>
      <c r="F1162" s="113"/>
      <c r="G1162" s="50" t="s">
        <v>5776</v>
      </c>
      <c r="H1162" s="50" t="s">
        <v>5777</v>
      </c>
      <c r="I1162" s="113"/>
      <c r="J1162" s="103" t="s">
        <v>7595</v>
      </c>
      <c r="K1162" s="103"/>
      <c r="L1162" s="50" t="s">
        <v>7574</v>
      </c>
      <c r="M1162" s="160">
        <v>0</v>
      </c>
      <c r="N1162" s="50" t="s">
        <v>8705</v>
      </c>
      <c r="O1162" s="50" t="s">
        <v>8710</v>
      </c>
      <c r="P1162" s="113" t="s">
        <v>195</v>
      </c>
      <c r="Q1162" s="113" t="s">
        <v>80</v>
      </c>
      <c r="R1162" s="113"/>
      <c r="S1162" s="113"/>
    </row>
    <row r="1163" spans="1:19" x14ac:dyDescent="0.35">
      <c r="A1163" s="111" t="s">
        <v>4419</v>
      </c>
      <c r="B1163" s="112"/>
      <c r="C1163" s="113" t="s">
        <v>4462</v>
      </c>
      <c r="D1163" s="113" t="s">
        <v>7324</v>
      </c>
      <c r="E1163" s="113"/>
      <c r="F1163" s="113"/>
      <c r="G1163" s="50" t="s">
        <v>5758</v>
      </c>
      <c r="H1163" s="50" t="s">
        <v>5759</v>
      </c>
      <c r="I1163" s="113"/>
      <c r="J1163" s="103" t="s">
        <v>7595</v>
      </c>
      <c r="K1163" s="103"/>
      <c r="L1163" s="50" t="s">
        <v>7574</v>
      </c>
      <c r="M1163" s="160">
        <v>0</v>
      </c>
      <c r="N1163" s="50" t="s">
        <v>8705</v>
      </c>
      <c r="O1163" s="50" t="s">
        <v>8710</v>
      </c>
      <c r="P1163" s="113" t="s">
        <v>6350</v>
      </c>
      <c r="Q1163" s="113" t="s">
        <v>80</v>
      </c>
      <c r="R1163" s="113"/>
      <c r="S1163" s="113"/>
    </row>
    <row r="1164" spans="1:19" x14ac:dyDescent="0.35">
      <c r="A1164" s="111" t="s">
        <v>4419</v>
      </c>
      <c r="B1164" s="112"/>
      <c r="C1164" s="113" t="s">
        <v>4426</v>
      </c>
      <c r="D1164" s="113" t="s">
        <v>7325</v>
      </c>
      <c r="E1164" s="113"/>
      <c r="F1164" s="113"/>
      <c r="G1164" s="50" t="s">
        <v>5687</v>
      </c>
      <c r="H1164" s="50" t="s">
        <v>5688</v>
      </c>
      <c r="I1164" s="113"/>
      <c r="J1164" s="103" t="s">
        <v>7595</v>
      </c>
      <c r="K1164" s="103"/>
      <c r="L1164" s="50" t="s">
        <v>7574</v>
      </c>
      <c r="M1164" s="160">
        <v>0</v>
      </c>
      <c r="N1164" s="50" t="s">
        <v>8705</v>
      </c>
      <c r="O1164" s="50" t="s">
        <v>8710</v>
      </c>
      <c r="P1164" s="113" t="s">
        <v>195</v>
      </c>
      <c r="Q1164" s="113" t="s">
        <v>80</v>
      </c>
      <c r="R1164" s="113"/>
      <c r="S1164" s="113"/>
    </row>
    <row r="1165" spans="1:19" x14ac:dyDescent="0.35">
      <c r="A1165" s="111" t="s">
        <v>4419</v>
      </c>
      <c r="B1165" s="112"/>
      <c r="C1165" s="113" t="s">
        <v>4430</v>
      </c>
      <c r="D1165" s="113" t="s">
        <v>7286</v>
      </c>
      <c r="E1165" s="113"/>
      <c r="F1165" s="113"/>
      <c r="G1165" s="50" t="s">
        <v>5695</v>
      </c>
      <c r="H1165" s="50" t="s">
        <v>5696</v>
      </c>
      <c r="I1165" s="113"/>
      <c r="J1165" s="103" t="s">
        <v>7595</v>
      </c>
      <c r="K1165" s="103"/>
      <c r="L1165" s="50" t="s">
        <v>7574</v>
      </c>
      <c r="M1165" s="160">
        <v>0</v>
      </c>
      <c r="N1165" s="50" t="s">
        <v>8705</v>
      </c>
      <c r="O1165" s="50" t="s">
        <v>8710</v>
      </c>
      <c r="P1165" s="113" t="s">
        <v>195</v>
      </c>
      <c r="Q1165" s="113" t="s">
        <v>80</v>
      </c>
      <c r="R1165" s="113"/>
      <c r="S1165" s="113"/>
    </row>
    <row r="1166" spans="1:19" x14ac:dyDescent="0.35">
      <c r="A1166" s="111" t="s">
        <v>4419</v>
      </c>
      <c r="B1166" s="112"/>
      <c r="C1166" s="113" t="s">
        <v>4488</v>
      </c>
      <c r="D1166" s="113" t="s">
        <v>7326</v>
      </c>
      <c r="E1166" s="113"/>
      <c r="F1166" s="113"/>
      <c r="G1166" s="50" t="s">
        <v>5810</v>
      </c>
      <c r="H1166" s="62" t="s">
        <v>5811</v>
      </c>
      <c r="I1166" s="113"/>
      <c r="J1166" s="103" t="s">
        <v>7595</v>
      </c>
      <c r="K1166" s="103"/>
      <c r="L1166" s="50" t="s">
        <v>7574</v>
      </c>
      <c r="M1166" s="160">
        <v>0</v>
      </c>
      <c r="N1166" s="50" t="s">
        <v>8705</v>
      </c>
      <c r="O1166" s="50" t="s">
        <v>8710</v>
      </c>
      <c r="P1166" s="113" t="s">
        <v>262</v>
      </c>
      <c r="Q1166" s="113" t="s">
        <v>80</v>
      </c>
      <c r="R1166" s="113"/>
      <c r="S1166" s="113"/>
    </row>
    <row r="1167" spans="1:19" x14ac:dyDescent="0.35">
      <c r="A1167" s="111" t="s">
        <v>4419</v>
      </c>
      <c r="B1167" s="112"/>
      <c r="C1167" s="113" t="s">
        <v>4473</v>
      </c>
      <c r="D1167" s="113" t="s">
        <v>7067</v>
      </c>
      <c r="E1167" s="113"/>
      <c r="F1167" s="113"/>
      <c r="G1167" s="50" t="s">
        <v>5780</v>
      </c>
      <c r="H1167" s="50" t="s">
        <v>5781</v>
      </c>
      <c r="I1167" s="113"/>
      <c r="J1167" s="103" t="s">
        <v>7595</v>
      </c>
      <c r="K1167" s="103"/>
      <c r="L1167" s="50" t="s">
        <v>7574</v>
      </c>
      <c r="M1167" s="160">
        <v>0</v>
      </c>
      <c r="N1167" s="50" t="s">
        <v>8705</v>
      </c>
      <c r="O1167" s="50" t="s">
        <v>8710</v>
      </c>
      <c r="P1167" s="113" t="s">
        <v>195</v>
      </c>
      <c r="Q1167" s="113" t="s">
        <v>80</v>
      </c>
      <c r="R1167" s="113"/>
      <c r="S1167" s="113"/>
    </row>
    <row r="1168" spans="1:19" x14ac:dyDescent="0.35">
      <c r="A1168" s="111" t="s">
        <v>4419</v>
      </c>
      <c r="B1168" s="112"/>
      <c r="C1168" s="113" t="s">
        <v>4489</v>
      </c>
      <c r="D1168" s="113" t="s">
        <v>7327</v>
      </c>
      <c r="E1168" s="113"/>
      <c r="F1168" s="113"/>
      <c r="G1168" s="50" t="s">
        <v>5812</v>
      </c>
      <c r="H1168" s="62" t="s">
        <v>5813</v>
      </c>
      <c r="I1168" s="113"/>
      <c r="J1168" s="103" t="s">
        <v>7595</v>
      </c>
      <c r="K1168" s="103"/>
      <c r="L1168" s="50" t="s">
        <v>7574</v>
      </c>
      <c r="M1168" s="160">
        <v>0</v>
      </c>
      <c r="N1168" s="50" t="s">
        <v>8705</v>
      </c>
      <c r="O1168" s="50" t="s">
        <v>8710</v>
      </c>
      <c r="P1168" s="113" t="s">
        <v>262</v>
      </c>
      <c r="Q1168" s="113" t="s">
        <v>80</v>
      </c>
      <c r="R1168" s="113"/>
      <c r="S1168" s="113"/>
    </row>
    <row r="1169" spans="1:19" x14ac:dyDescent="0.35">
      <c r="A1169" s="111" t="s">
        <v>4419</v>
      </c>
      <c r="B1169" s="112"/>
      <c r="C1169" s="113" t="s">
        <v>4472</v>
      </c>
      <c r="D1169" s="113" t="s">
        <v>7328</v>
      </c>
      <c r="E1169" s="113"/>
      <c r="F1169" s="113"/>
      <c r="G1169" s="50" t="s">
        <v>5778</v>
      </c>
      <c r="H1169" s="50" t="s">
        <v>5779</v>
      </c>
      <c r="I1169" s="113"/>
      <c r="J1169" s="103" t="s">
        <v>7595</v>
      </c>
      <c r="K1169" s="103"/>
      <c r="L1169" s="50" t="s">
        <v>7574</v>
      </c>
      <c r="M1169" s="160">
        <v>0</v>
      </c>
      <c r="N1169" s="50" t="s">
        <v>8705</v>
      </c>
      <c r="O1169" s="50" t="s">
        <v>8710</v>
      </c>
      <c r="P1169" s="113" t="s">
        <v>195</v>
      </c>
      <c r="Q1169" s="113" t="s">
        <v>80</v>
      </c>
      <c r="R1169" s="113"/>
      <c r="S1169" s="113"/>
    </row>
    <row r="1170" spans="1:19" x14ac:dyDescent="0.35">
      <c r="A1170" s="111" t="s">
        <v>4419</v>
      </c>
      <c r="B1170" s="112"/>
      <c r="C1170" s="113" t="s">
        <v>4434</v>
      </c>
      <c r="D1170" s="113" t="s">
        <v>7068</v>
      </c>
      <c r="E1170" s="113"/>
      <c r="F1170" s="113"/>
      <c r="G1170" s="50" t="s">
        <v>5703</v>
      </c>
      <c r="H1170" s="50" t="s">
        <v>5704</v>
      </c>
      <c r="I1170" s="113"/>
      <c r="J1170" s="103" t="s">
        <v>7595</v>
      </c>
      <c r="K1170" s="103"/>
      <c r="L1170" s="50" t="s">
        <v>7574</v>
      </c>
      <c r="M1170" s="160">
        <v>0</v>
      </c>
      <c r="N1170" s="50" t="s">
        <v>8705</v>
      </c>
      <c r="O1170" s="50" t="s">
        <v>8710</v>
      </c>
      <c r="P1170" s="113" t="s">
        <v>6351</v>
      </c>
      <c r="Q1170" s="113" t="s">
        <v>80</v>
      </c>
      <c r="R1170" s="113"/>
      <c r="S1170" s="113"/>
    </row>
    <row r="1171" spans="1:19" x14ac:dyDescent="0.35">
      <c r="A1171" s="111" t="s">
        <v>4419</v>
      </c>
      <c r="B1171" s="112"/>
      <c r="C1171" s="121" t="s">
        <v>4484</v>
      </c>
      <c r="D1171" s="113" t="s">
        <v>7329</v>
      </c>
      <c r="E1171" s="113"/>
      <c r="F1171" s="113"/>
      <c r="G1171" s="50" t="s">
        <v>5802</v>
      </c>
      <c r="H1171" s="62" t="s">
        <v>5803</v>
      </c>
      <c r="I1171" s="113"/>
      <c r="J1171" s="103" t="s">
        <v>7595</v>
      </c>
      <c r="K1171" s="103"/>
      <c r="L1171" s="50" t="s">
        <v>7574</v>
      </c>
      <c r="M1171" s="160">
        <v>0</v>
      </c>
      <c r="N1171" s="50" t="s">
        <v>8705</v>
      </c>
      <c r="O1171" s="50" t="s">
        <v>8710</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7595</v>
      </c>
      <c r="K1172" s="103"/>
      <c r="L1172" s="50" t="s">
        <v>7574</v>
      </c>
      <c r="M1172" s="160">
        <v>0</v>
      </c>
      <c r="N1172" s="50" t="s">
        <v>8705</v>
      </c>
      <c r="O1172" s="50" t="s">
        <v>8710</v>
      </c>
      <c r="P1172" s="113" t="s">
        <v>6350</v>
      </c>
      <c r="Q1172" s="113" t="s">
        <v>80</v>
      </c>
      <c r="R1172" s="113"/>
      <c r="S1172" s="113"/>
    </row>
    <row r="1173" spans="1:19" x14ac:dyDescent="0.35">
      <c r="A1173" s="111" t="s">
        <v>4419</v>
      </c>
      <c r="B1173" s="112"/>
      <c r="C1173" s="113" t="s">
        <v>4452</v>
      </c>
      <c r="D1173" s="113" t="s">
        <v>7330</v>
      </c>
      <c r="E1173" s="113"/>
      <c r="F1173" s="113"/>
      <c r="G1173" s="50" t="s">
        <v>5738</v>
      </c>
      <c r="H1173" s="50" t="s">
        <v>5739</v>
      </c>
      <c r="I1173" s="113"/>
      <c r="J1173" s="103" t="s">
        <v>7595</v>
      </c>
      <c r="K1173" s="103"/>
      <c r="L1173" s="50" t="s">
        <v>7574</v>
      </c>
      <c r="M1173" s="160">
        <v>0</v>
      </c>
      <c r="N1173" s="50" t="s">
        <v>8705</v>
      </c>
      <c r="O1173" s="50" t="s">
        <v>8710</v>
      </c>
      <c r="P1173" s="113" t="s">
        <v>262</v>
      </c>
      <c r="Q1173" s="113" t="s">
        <v>80</v>
      </c>
      <c r="R1173" s="113"/>
      <c r="S1173" s="113"/>
    </row>
    <row r="1174" spans="1:19" x14ac:dyDescent="0.35">
      <c r="A1174" s="111" t="s">
        <v>4419</v>
      </c>
      <c r="B1174" s="112"/>
      <c r="C1174" s="113" t="s">
        <v>4431</v>
      </c>
      <c r="D1174" s="113" t="s">
        <v>7069</v>
      </c>
      <c r="E1174" s="113"/>
      <c r="F1174" s="113"/>
      <c r="G1174" s="50" t="s">
        <v>5697</v>
      </c>
      <c r="H1174" s="50" t="s">
        <v>5698</v>
      </c>
      <c r="I1174" s="113"/>
      <c r="J1174" s="103" t="s">
        <v>7595</v>
      </c>
      <c r="K1174" s="103"/>
      <c r="L1174" s="50" t="s">
        <v>7574</v>
      </c>
      <c r="M1174" s="160">
        <v>0</v>
      </c>
      <c r="N1174" s="50" t="s">
        <v>8705</v>
      </c>
      <c r="O1174" s="50" t="s">
        <v>8710</v>
      </c>
      <c r="P1174" s="113" t="s">
        <v>195</v>
      </c>
      <c r="Q1174" s="113" t="s">
        <v>80</v>
      </c>
      <c r="R1174" s="113"/>
      <c r="S1174" s="113"/>
    </row>
    <row r="1175" spans="1:19" x14ac:dyDescent="0.35">
      <c r="A1175" s="111" t="s">
        <v>4419</v>
      </c>
      <c r="B1175" s="112"/>
      <c r="C1175" s="113" t="s">
        <v>4490</v>
      </c>
      <c r="D1175" s="113" t="s">
        <v>7331</v>
      </c>
      <c r="E1175" s="113"/>
      <c r="F1175" s="113"/>
      <c r="G1175" s="50" t="s">
        <v>5814</v>
      </c>
      <c r="H1175" s="50" t="s">
        <v>5815</v>
      </c>
      <c r="I1175" s="113"/>
      <c r="J1175" s="103" t="s">
        <v>7595</v>
      </c>
      <c r="K1175" s="103"/>
      <c r="L1175" s="50" t="s">
        <v>7574</v>
      </c>
      <c r="M1175" s="160">
        <v>0</v>
      </c>
      <c r="N1175" s="50" t="s">
        <v>8705</v>
      </c>
      <c r="O1175" s="50" t="s">
        <v>8710</v>
      </c>
      <c r="P1175" s="113" t="s">
        <v>262</v>
      </c>
      <c r="Q1175" s="113" t="s">
        <v>80</v>
      </c>
      <c r="R1175" s="113"/>
      <c r="S1175" s="113"/>
    </row>
    <row r="1176" spans="1:19" x14ac:dyDescent="0.35">
      <c r="A1176" s="111" t="s">
        <v>4419</v>
      </c>
      <c r="B1176" s="112"/>
      <c r="C1176" s="113" t="s">
        <v>4474</v>
      </c>
      <c r="D1176" s="113" t="s">
        <v>7332</v>
      </c>
      <c r="E1176" s="113"/>
      <c r="F1176" s="113"/>
      <c r="G1176" s="50" t="s">
        <v>5782</v>
      </c>
      <c r="H1176" s="50" t="s">
        <v>5783</v>
      </c>
      <c r="I1176" s="113"/>
      <c r="J1176" s="103" t="s">
        <v>7595</v>
      </c>
      <c r="K1176" s="103"/>
      <c r="L1176" s="50" t="s">
        <v>7574</v>
      </c>
      <c r="M1176" s="160">
        <v>0</v>
      </c>
      <c r="N1176" s="50" t="s">
        <v>8705</v>
      </c>
      <c r="O1176" s="50" t="s">
        <v>8710</v>
      </c>
      <c r="P1176" s="113" t="s">
        <v>195</v>
      </c>
      <c r="Q1176" s="113" t="s">
        <v>80</v>
      </c>
      <c r="R1176" s="113"/>
      <c r="S1176" s="113"/>
    </row>
    <row r="1177" spans="1:19" x14ac:dyDescent="0.35">
      <c r="A1177" s="111" t="s">
        <v>4419</v>
      </c>
      <c r="B1177" s="112"/>
      <c r="C1177" s="113" t="s">
        <v>4427</v>
      </c>
      <c r="D1177" s="113" t="s">
        <v>7333</v>
      </c>
      <c r="E1177" s="113"/>
      <c r="F1177" s="113"/>
      <c r="G1177" s="50" t="s">
        <v>5689</v>
      </c>
      <c r="H1177" s="50" t="s">
        <v>5690</v>
      </c>
      <c r="I1177" s="113"/>
      <c r="J1177" s="103" t="s">
        <v>7595</v>
      </c>
      <c r="K1177" s="103"/>
      <c r="L1177" s="50" t="s">
        <v>7574</v>
      </c>
      <c r="M1177" s="160">
        <v>0</v>
      </c>
      <c r="N1177" s="50" t="s">
        <v>8705</v>
      </c>
      <c r="O1177" s="50" t="s">
        <v>8710</v>
      </c>
      <c r="P1177" s="113" t="s">
        <v>195</v>
      </c>
      <c r="Q1177" s="113" t="s">
        <v>80</v>
      </c>
      <c r="R1177" s="113"/>
      <c r="S1177" s="113"/>
    </row>
    <row r="1178" spans="1:19" x14ac:dyDescent="0.35">
      <c r="A1178" s="111" t="s">
        <v>4419</v>
      </c>
      <c r="B1178" s="112"/>
      <c r="C1178" s="121" t="s">
        <v>4441</v>
      </c>
      <c r="D1178" s="121" t="s">
        <v>7338</v>
      </c>
      <c r="E1178" s="113"/>
      <c r="F1178" s="113"/>
      <c r="G1178" s="50" t="s">
        <v>5716</v>
      </c>
      <c r="H1178" s="50" t="s">
        <v>5717</v>
      </c>
      <c r="I1178" s="113"/>
      <c r="J1178" s="103" t="s">
        <v>7595</v>
      </c>
      <c r="K1178" s="103"/>
      <c r="L1178" s="50" t="s">
        <v>7574</v>
      </c>
      <c r="M1178" s="160">
        <v>0</v>
      </c>
      <c r="N1178" s="50" t="s">
        <v>8705</v>
      </c>
      <c r="O1178" s="50" t="s">
        <v>8710</v>
      </c>
      <c r="P1178" s="113" t="s">
        <v>158</v>
      </c>
      <c r="Q1178" s="113" t="s">
        <v>80</v>
      </c>
      <c r="R1178" s="113"/>
      <c r="S1178" s="113"/>
    </row>
    <row r="1179" spans="1:19" x14ac:dyDescent="0.35">
      <c r="A1179" s="111" t="s">
        <v>4419</v>
      </c>
      <c r="B1179" s="112"/>
      <c r="C1179" s="121" t="s">
        <v>4491</v>
      </c>
      <c r="D1179" s="121" t="s">
        <v>7339</v>
      </c>
      <c r="E1179" s="113"/>
      <c r="F1179" s="113"/>
      <c r="G1179" s="50" t="s">
        <v>5816</v>
      </c>
      <c r="H1179" s="50" t="s">
        <v>5817</v>
      </c>
      <c r="I1179" s="113"/>
      <c r="J1179" s="103" t="s">
        <v>7595</v>
      </c>
      <c r="K1179" s="103"/>
      <c r="L1179" s="50" t="s">
        <v>7574</v>
      </c>
      <c r="M1179" s="160">
        <v>0</v>
      </c>
      <c r="N1179" s="50" t="s">
        <v>8705</v>
      </c>
      <c r="O1179" s="50" t="s">
        <v>8710</v>
      </c>
      <c r="P1179" s="113" t="s">
        <v>262</v>
      </c>
      <c r="Q1179" s="113" t="s">
        <v>80</v>
      </c>
      <c r="R1179" s="113"/>
      <c r="S1179" s="113"/>
    </row>
    <row r="1180" spans="1:19" x14ac:dyDescent="0.35">
      <c r="A1180" s="111" t="s">
        <v>4419</v>
      </c>
      <c r="B1180" s="112"/>
      <c r="C1180" s="113" t="s">
        <v>4500</v>
      </c>
      <c r="D1180" s="113" t="s">
        <v>7336</v>
      </c>
      <c r="E1180" s="113"/>
      <c r="F1180" s="113"/>
      <c r="G1180" s="50" t="s">
        <v>5834</v>
      </c>
      <c r="H1180" s="50" t="s">
        <v>5835</v>
      </c>
      <c r="I1180" s="113"/>
      <c r="J1180" s="103" t="s">
        <v>7595</v>
      </c>
      <c r="K1180" s="103"/>
      <c r="L1180" s="50" t="s">
        <v>7574</v>
      </c>
      <c r="M1180" s="160">
        <v>0</v>
      </c>
      <c r="N1180" s="50" t="s">
        <v>8705</v>
      </c>
      <c r="O1180" s="50" t="s">
        <v>8710</v>
      </c>
      <c r="P1180" s="113" t="s">
        <v>262</v>
      </c>
      <c r="Q1180" s="113" t="s">
        <v>80</v>
      </c>
      <c r="R1180" s="113"/>
      <c r="S1180" s="113"/>
    </row>
    <row r="1181" spans="1:19" x14ac:dyDescent="0.35">
      <c r="A1181" s="111" t="s">
        <v>4419</v>
      </c>
      <c r="B1181" s="112"/>
      <c r="C1181" s="113" t="s">
        <v>4498</v>
      </c>
      <c r="D1181" s="113" t="s">
        <v>7337</v>
      </c>
      <c r="E1181" s="113"/>
      <c r="F1181" s="113"/>
      <c r="G1181" s="50" t="s">
        <v>5830</v>
      </c>
      <c r="H1181" s="50" t="s">
        <v>5831</v>
      </c>
      <c r="I1181" s="113"/>
      <c r="J1181" s="103" t="s">
        <v>7595</v>
      </c>
      <c r="K1181" s="103"/>
      <c r="L1181" s="50" t="s">
        <v>7574</v>
      </c>
      <c r="M1181" s="160">
        <v>0</v>
      </c>
      <c r="N1181" s="50" t="s">
        <v>8705</v>
      </c>
      <c r="O1181" s="50" t="s">
        <v>8710</v>
      </c>
      <c r="P1181" s="113" t="s">
        <v>262</v>
      </c>
      <c r="Q1181" s="113" t="s">
        <v>80</v>
      </c>
      <c r="R1181" s="113"/>
      <c r="S1181" s="113"/>
    </row>
    <row r="1182" spans="1:19" x14ac:dyDescent="0.35">
      <c r="A1182" s="111" t="s">
        <v>4419</v>
      </c>
      <c r="B1182" s="112"/>
      <c r="C1182" s="121" t="s">
        <v>4436</v>
      </c>
      <c r="D1182" s="113" t="s">
        <v>7334</v>
      </c>
      <c r="E1182" s="113"/>
      <c r="F1182" s="113"/>
      <c r="G1182" s="50" t="s">
        <v>5707</v>
      </c>
      <c r="H1182" s="50" t="s">
        <v>5708</v>
      </c>
      <c r="I1182" s="113"/>
      <c r="J1182" s="103" t="s">
        <v>7595</v>
      </c>
      <c r="K1182" s="103"/>
      <c r="L1182" s="50" t="s">
        <v>7574</v>
      </c>
      <c r="M1182" s="160">
        <v>0</v>
      </c>
      <c r="N1182" s="50" t="s">
        <v>8705</v>
      </c>
      <c r="O1182" s="50" t="s">
        <v>8710</v>
      </c>
      <c r="P1182" s="113" t="s">
        <v>158</v>
      </c>
      <c r="Q1182" s="113" t="s">
        <v>80</v>
      </c>
      <c r="R1182" s="113"/>
      <c r="S1182" s="113"/>
    </row>
    <row r="1183" spans="1:19" x14ac:dyDescent="0.35">
      <c r="A1183" s="111" t="s">
        <v>4419</v>
      </c>
      <c r="B1183" s="112"/>
      <c r="C1183" s="113" t="s">
        <v>4421</v>
      </c>
      <c r="D1183" s="113" t="s">
        <v>7341</v>
      </c>
      <c r="E1183" s="113"/>
      <c r="F1183" s="113"/>
      <c r="G1183" s="50" t="s">
        <v>5677</v>
      </c>
      <c r="H1183" s="50" t="s">
        <v>5678</v>
      </c>
      <c r="I1183" s="113"/>
      <c r="J1183" s="103" t="s">
        <v>7595</v>
      </c>
      <c r="K1183" s="103"/>
      <c r="L1183" s="50" t="s">
        <v>7574</v>
      </c>
      <c r="M1183" s="160">
        <v>0</v>
      </c>
      <c r="N1183" s="50" t="s">
        <v>8705</v>
      </c>
      <c r="O1183" s="50" t="s">
        <v>8710</v>
      </c>
      <c r="P1183" s="113" t="s">
        <v>195</v>
      </c>
      <c r="Q1183" s="113" t="s">
        <v>80</v>
      </c>
      <c r="R1183" s="113"/>
      <c r="S1183" s="113"/>
    </row>
    <row r="1184" spans="1:19" x14ac:dyDescent="0.35">
      <c r="A1184" s="111" t="s">
        <v>4419</v>
      </c>
      <c r="B1184" s="112"/>
      <c r="C1184" s="121" t="s">
        <v>4480</v>
      </c>
      <c r="D1184" s="113" t="s">
        <v>7335</v>
      </c>
      <c r="E1184" s="113"/>
      <c r="F1184" s="113"/>
      <c r="G1184" s="50" t="s">
        <v>5794</v>
      </c>
      <c r="H1184" s="50" t="s">
        <v>5795</v>
      </c>
      <c r="I1184" s="113"/>
      <c r="J1184" s="103" t="s">
        <v>7595</v>
      </c>
      <c r="K1184" s="103"/>
      <c r="L1184" s="50" t="s">
        <v>7574</v>
      </c>
      <c r="M1184" s="160">
        <v>0</v>
      </c>
      <c r="N1184" s="50" t="s">
        <v>8705</v>
      </c>
      <c r="O1184" s="50" t="s">
        <v>8710</v>
      </c>
      <c r="P1184" s="113" t="s">
        <v>262</v>
      </c>
      <c r="Q1184" s="113" t="s">
        <v>80</v>
      </c>
      <c r="R1184" s="113"/>
      <c r="S1184" s="113"/>
    </row>
    <row r="1185" spans="1:19" x14ac:dyDescent="0.35">
      <c r="A1185" s="111" t="s">
        <v>4419</v>
      </c>
      <c r="B1185" s="112"/>
      <c r="C1185" s="113" t="s">
        <v>4467</v>
      </c>
      <c r="D1185" s="113" t="s">
        <v>7340</v>
      </c>
      <c r="E1185" s="113"/>
      <c r="F1185" s="113"/>
      <c r="G1185" s="50" t="s">
        <v>5768</v>
      </c>
      <c r="H1185" s="50" t="s">
        <v>5769</v>
      </c>
      <c r="I1185" s="113"/>
      <c r="J1185" s="103" t="s">
        <v>7595</v>
      </c>
      <c r="K1185" s="103"/>
      <c r="L1185" s="50" t="s">
        <v>7574</v>
      </c>
      <c r="M1185" s="160">
        <v>0</v>
      </c>
      <c r="N1185" s="50" t="s">
        <v>8705</v>
      </c>
      <c r="O1185" s="50" t="s">
        <v>8710</v>
      </c>
      <c r="P1185" s="113" t="s">
        <v>195</v>
      </c>
      <c r="Q1185" s="113" t="s">
        <v>80</v>
      </c>
      <c r="R1185" s="113"/>
      <c r="S1185" s="113"/>
    </row>
    <row r="1186" spans="1:19" x14ac:dyDescent="0.35">
      <c r="A1186" s="111" t="s">
        <v>4419</v>
      </c>
      <c r="B1186" s="112"/>
      <c r="C1186" s="113" t="s">
        <v>4422</v>
      </c>
      <c r="D1186" s="113" t="s">
        <v>7342</v>
      </c>
      <c r="E1186" s="113"/>
      <c r="F1186" s="113"/>
      <c r="G1186" s="50" t="s">
        <v>5679</v>
      </c>
      <c r="H1186" s="50" t="s">
        <v>5680</v>
      </c>
      <c r="I1186" s="113"/>
      <c r="J1186" s="103" t="s">
        <v>7595</v>
      </c>
      <c r="K1186" s="103"/>
      <c r="L1186" s="50" t="s">
        <v>7574</v>
      </c>
      <c r="M1186" s="160">
        <v>0</v>
      </c>
      <c r="N1186" s="50" t="s">
        <v>8705</v>
      </c>
      <c r="O1186" s="50" t="s">
        <v>8710</v>
      </c>
      <c r="P1186" s="113" t="s">
        <v>195</v>
      </c>
      <c r="Q1186" s="113" t="s">
        <v>80</v>
      </c>
      <c r="R1186" s="113"/>
      <c r="S1186" s="113"/>
    </row>
    <row r="1187" spans="1:19" x14ac:dyDescent="0.35">
      <c r="A1187" s="111" t="s">
        <v>4419</v>
      </c>
      <c r="B1187" s="112"/>
      <c r="C1187" s="113" t="s">
        <v>4499</v>
      </c>
      <c r="D1187" s="113" t="s">
        <v>7343</v>
      </c>
      <c r="E1187" s="113"/>
      <c r="F1187" s="113"/>
      <c r="G1187" s="50" t="s">
        <v>5832</v>
      </c>
      <c r="H1187" s="50" t="s">
        <v>5833</v>
      </c>
      <c r="I1187" s="113"/>
      <c r="J1187" s="103" t="s">
        <v>7595</v>
      </c>
      <c r="K1187" s="103"/>
      <c r="L1187" s="50" t="s">
        <v>7574</v>
      </c>
      <c r="M1187" s="160">
        <v>0</v>
      </c>
      <c r="N1187" s="50" t="s">
        <v>8705</v>
      </c>
      <c r="O1187" s="50" t="s">
        <v>8710</v>
      </c>
      <c r="P1187" s="113" t="s">
        <v>262</v>
      </c>
      <c r="Q1187" s="113" t="s">
        <v>80</v>
      </c>
      <c r="R1187" s="113"/>
      <c r="S1187" s="113"/>
    </row>
    <row r="1188" spans="1:19" x14ac:dyDescent="0.35">
      <c r="A1188" s="111" t="s">
        <v>4419</v>
      </c>
      <c r="B1188" s="112"/>
      <c r="C1188" s="113" t="s">
        <v>4501</v>
      </c>
      <c r="D1188" s="113" t="s">
        <v>7344</v>
      </c>
      <c r="E1188" s="113"/>
      <c r="F1188" s="113"/>
      <c r="G1188" s="50" t="s">
        <v>5836</v>
      </c>
      <c r="H1188" s="50" t="s">
        <v>5837</v>
      </c>
      <c r="I1188" s="113"/>
      <c r="J1188" s="103" t="s">
        <v>7595</v>
      </c>
      <c r="K1188" s="103"/>
      <c r="L1188" s="50" t="s">
        <v>7574</v>
      </c>
      <c r="M1188" s="160">
        <v>0</v>
      </c>
      <c r="N1188" s="50" t="s">
        <v>8705</v>
      </c>
      <c r="O1188" s="50" t="s">
        <v>8710</v>
      </c>
      <c r="P1188" s="113" t="s">
        <v>262</v>
      </c>
      <c r="Q1188" s="113" t="s">
        <v>80</v>
      </c>
      <c r="R1188" s="113"/>
      <c r="S1188" s="113"/>
    </row>
    <row r="1189" spans="1:19" x14ac:dyDescent="0.35">
      <c r="A1189" s="111" t="s">
        <v>4419</v>
      </c>
      <c r="B1189" s="112"/>
      <c r="C1189" s="113" t="s">
        <v>4443</v>
      </c>
      <c r="D1189" s="113" t="s">
        <v>7345</v>
      </c>
      <c r="E1189" s="113"/>
      <c r="F1189" s="113"/>
      <c r="G1189" s="50" t="s">
        <v>5720</v>
      </c>
      <c r="H1189" s="50" t="s">
        <v>5721</v>
      </c>
      <c r="I1189" s="113"/>
      <c r="J1189" s="103" t="s">
        <v>7595</v>
      </c>
      <c r="K1189" s="103"/>
      <c r="L1189" s="50" t="s">
        <v>7574</v>
      </c>
      <c r="M1189" s="160">
        <v>0</v>
      </c>
      <c r="N1189" s="50" t="s">
        <v>8705</v>
      </c>
      <c r="O1189" s="50" t="s">
        <v>8710</v>
      </c>
      <c r="P1189" s="113" t="s">
        <v>158</v>
      </c>
      <c r="Q1189" s="113" t="s">
        <v>80</v>
      </c>
      <c r="R1189" s="113"/>
      <c r="S1189" s="113"/>
    </row>
    <row r="1190" spans="1:19" x14ac:dyDescent="0.35">
      <c r="A1190" s="111" t="s">
        <v>4419</v>
      </c>
      <c r="B1190" s="112"/>
      <c r="C1190" s="113" t="s">
        <v>4432</v>
      </c>
      <c r="D1190" s="113" t="s">
        <v>7070</v>
      </c>
      <c r="E1190" s="113"/>
      <c r="F1190" s="113"/>
      <c r="G1190" s="50" t="s">
        <v>5699</v>
      </c>
      <c r="H1190" s="50" t="s">
        <v>5700</v>
      </c>
      <c r="I1190" s="113"/>
      <c r="J1190" s="103" t="s">
        <v>7595</v>
      </c>
      <c r="K1190" s="103"/>
      <c r="L1190" s="50" t="s">
        <v>7574</v>
      </c>
      <c r="M1190" s="160">
        <v>0</v>
      </c>
      <c r="N1190" s="50" t="s">
        <v>8705</v>
      </c>
      <c r="O1190" s="50" t="s">
        <v>8710</v>
      </c>
      <c r="P1190" s="113" t="s">
        <v>195</v>
      </c>
      <c r="Q1190" s="113" t="s">
        <v>80</v>
      </c>
      <c r="R1190" s="113"/>
      <c r="S1190" s="113"/>
    </row>
    <row r="1191" spans="1:19" x14ac:dyDescent="0.35">
      <c r="A1191" s="111" t="s">
        <v>4419</v>
      </c>
      <c r="B1191" s="112"/>
      <c r="C1191" s="113" t="s">
        <v>4493</v>
      </c>
      <c r="D1191" s="113" t="s">
        <v>7346</v>
      </c>
      <c r="E1191" s="113"/>
      <c r="F1191" s="113"/>
      <c r="G1191" s="50" t="s">
        <v>5820</v>
      </c>
      <c r="H1191" s="50" t="s">
        <v>5821</v>
      </c>
      <c r="I1191" s="113"/>
      <c r="J1191" s="103" t="s">
        <v>7595</v>
      </c>
      <c r="K1191" s="103"/>
      <c r="L1191" s="50" t="s">
        <v>7574</v>
      </c>
      <c r="M1191" s="160">
        <v>0</v>
      </c>
      <c r="N1191" s="50" t="s">
        <v>8705</v>
      </c>
      <c r="O1191" s="50" t="s">
        <v>8710</v>
      </c>
      <c r="P1191" s="113" t="s">
        <v>262</v>
      </c>
      <c r="Q1191" s="113" t="s">
        <v>80</v>
      </c>
      <c r="R1191" s="113"/>
      <c r="S1191" s="113"/>
    </row>
    <row r="1192" spans="1:19" x14ac:dyDescent="0.35">
      <c r="A1192" s="111" t="s">
        <v>4419</v>
      </c>
      <c r="B1192" s="112"/>
      <c r="C1192" s="113" t="s">
        <v>4475</v>
      </c>
      <c r="D1192" s="113" t="s">
        <v>7347</v>
      </c>
      <c r="E1192" s="113"/>
      <c r="F1192" s="113"/>
      <c r="G1192" s="50" t="s">
        <v>5784</v>
      </c>
      <c r="H1192" s="50" t="s">
        <v>5785</v>
      </c>
      <c r="I1192" s="113"/>
      <c r="J1192" s="103" t="s">
        <v>7595</v>
      </c>
      <c r="K1192" s="103"/>
      <c r="L1192" s="50" t="s">
        <v>7574</v>
      </c>
      <c r="M1192" s="160">
        <v>0</v>
      </c>
      <c r="N1192" s="50" t="s">
        <v>8705</v>
      </c>
      <c r="O1192" s="50" t="s">
        <v>8710</v>
      </c>
      <c r="P1192" s="113" t="s">
        <v>195</v>
      </c>
      <c r="Q1192" s="113" t="s">
        <v>80</v>
      </c>
      <c r="R1192" s="113"/>
      <c r="S1192" s="113"/>
    </row>
    <row r="1193" spans="1:19" x14ac:dyDescent="0.35">
      <c r="A1193" s="111" t="s">
        <v>4419</v>
      </c>
      <c r="B1193" s="112"/>
      <c r="C1193" s="113" t="s">
        <v>4442</v>
      </c>
      <c r="D1193" s="113" t="s">
        <v>7348</v>
      </c>
      <c r="E1193" s="113"/>
      <c r="F1193" s="113"/>
      <c r="G1193" s="50" t="s">
        <v>5718</v>
      </c>
      <c r="H1193" s="50" t="s">
        <v>5719</v>
      </c>
      <c r="I1193" s="113"/>
      <c r="J1193" s="103" t="s">
        <v>7595</v>
      </c>
      <c r="K1193" s="103"/>
      <c r="L1193" s="50" t="s">
        <v>7574</v>
      </c>
      <c r="M1193" s="160">
        <v>0</v>
      </c>
      <c r="N1193" s="50" t="s">
        <v>8705</v>
      </c>
      <c r="O1193" s="50" t="s">
        <v>8710</v>
      </c>
      <c r="P1193" s="113" t="s">
        <v>158</v>
      </c>
      <c r="Q1193" s="113" t="s">
        <v>80</v>
      </c>
      <c r="R1193" s="113"/>
      <c r="S1193" s="113"/>
    </row>
    <row r="1194" spans="1:19" x14ac:dyDescent="0.35">
      <c r="A1194" s="111" t="s">
        <v>4419</v>
      </c>
      <c r="B1194" s="112"/>
      <c r="C1194" s="113" t="s">
        <v>4492</v>
      </c>
      <c r="D1194" s="113" t="s">
        <v>7349</v>
      </c>
      <c r="E1194" s="113"/>
      <c r="F1194" s="113"/>
      <c r="G1194" s="50" t="s">
        <v>5818</v>
      </c>
      <c r="H1194" s="50" t="s">
        <v>5819</v>
      </c>
      <c r="I1194" s="113"/>
      <c r="J1194" s="103" t="s">
        <v>7595</v>
      </c>
      <c r="K1194" s="103"/>
      <c r="L1194" s="50" t="s">
        <v>7574</v>
      </c>
      <c r="M1194" s="160">
        <v>0</v>
      </c>
      <c r="N1194" s="50" t="s">
        <v>8705</v>
      </c>
      <c r="O1194" s="50" t="s">
        <v>8710</v>
      </c>
      <c r="P1194" s="113" t="s">
        <v>262</v>
      </c>
      <c r="Q1194" s="113" t="s">
        <v>80</v>
      </c>
      <c r="R1194" s="113"/>
      <c r="S1194" s="113"/>
    </row>
    <row r="1195" spans="1:19" x14ac:dyDescent="0.35">
      <c r="A1195" s="111" t="s">
        <v>4419</v>
      </c>
      <c r="B1195" s="112"/>
      <c r="C1195" s="113" t="s">
        <v>4433</v>
      </c>
      <c r="D1195" s="113" t="s">
        <v>7350</v>
      </c>
      <c r="E1195" s="113"/>
      <c r="F1195" s="113"/>
      <c r="G1195" s="50" t="s">
        <v>5701</v>
      </c>
      <c r="H1195" s="50" t="s">
        <v>5702</v>
      </c>
      <c r="I1195" s="113"/>
      <c r="J1195" s="103" t="s">
        <v>7595</v>
      </c>
      <c r="K1195" s="103"/>
      <c r="L1195" s="50" t="s">
        <v>7574</v>
      </c>
      <c r="M1195" s="160">
        <v>0</v>
      </c>
      <c r="N1195" s="50" t="s">
        <v>8705</v>
      </c>
      <c r="O1195" s="50" t="s">
        <v>8710</v>
      </c>
      <c r="P1195" s="113" t="s">
        <v>195</v>
      </c>
      <c r="Q1195" s="113" t="s">
        <v>80</v>
      </c>
      <c r="R1195" s="113"/>
      <c r="S1195" s="113"/>
    </row>
    <row r="1196" spans="1:19" x14ac:dyDescent="0.35">
      <c r="A1196" s="111" t="s">
        <v>4419</v>
      </c>
      <c r="B1196" s="112"/>
      <c r="C1196" s="113" t="s">
        <v>4476</v>
      </c>
      <c r="D1196" s="113" t="s">
        <v>7351</v>
      </c>
      <c r="E1196" s="113"/>
      <c r="F1196" s="113"/>
      <c r="G1196" s="50" t="s">
        <v>5786</v>
      </c>
      <c r="H1196" s="50" t="s">
        <v>5787</v>
      </c>
      <c r="I1196" s="113"/>
      <c r="J1196" s="103" t="s">
        <v>7595</v>
      </c>
      <c r="K1196" s="103"/>
      <c r="L1196" s="50" t="s">
        <v>7574</v>
      </c>
      <c r="M1196" s="160">
        <v>0</v>
      </c>
      <c r="N1196" s="50" t="s">
        <v>8705</v>
      </c>
      <c r="O1196" s="50" t="s">
        <v>8710</v>
      </c>
      <c r="P1196" s="113" t="s">
        <v>195</v>
      </c>
      <c r="Q1196" s="113" t="s">
        <v>80</v>
      </c>
      <c r="R1196" s="113"/>
      <c r="S1196" s="113"/>
    </row>
    <row r="1197" spans="1:19" x14ac:dyDescent="0.35">
      <c r="A1197" s="111" t="s">
        <v>4419</v>
      </c>
      <c r="B1197" s="112"/>
      <c r="C1197" s="113" t="s">
        <v>4444</v>
      </c>
      <c r="D1197" s="113" t="s">
        <v>7352</v>
      </c>
      <c r="E1197" s="113"/>
      <c r="F1197" s="113"/>
      <c r="G1197" s="50" t="s">
        <v>5722</v>
      </c>
      <c r="H1197" s="50" t="s">
        <v>5723</v>
      </c>
      <c r="I1197" s="113"/>
      <c r="J1197" s="103" t="s">
        <v>7595</v>
      </c>
      <c r="K1197" s="103"/>
      <c r="L1197" s="50" t="s">
        <v>7574</v>
      </c>
      <c r="M1197" s="160">
        <v>0</v>
      </c>
      <c r="N1197" s="50" t="s">
        <v>8705</v>
      </c>
      <c r="O1197" s="50" t="s">
        <v>8710</v>
      </c>
      <c r="P1197" s="113" t="s">
        <v>158</v>
      </c>
      <c r="Q1197" s="113" t="s">
        <v>80</v>
      </c>
      <c r="R1197" s="113"/>
      <c r="S1197" s="113"/>
    </row>
    <row r="1198" spans="1:19" x14ac:dyDescent="0.35">
      <c r="A1198" s="111" t="s">
        <v>4419</v>
      </c>
      <c r="B1198" s="112"/>
      <c r="C1198" s="113" t="s">
        <v>4494</v>
      </c>
      <c r="D1198" s="113" t="s">
        <v>7071</v>
      </c>
      <c r="E1198" s="113"/>
      <c r="F1198" s="113"/>
      <c r="G1198" s="50" t="s">
        <v>5822</v>
      </c>
      <c r="H1198" s="50" t="s">
        <v>5823</v>
      </c>
      <c r="I1198" s="113"/>
      <c r="J1198" s="103" t="s">
        <v>7595</v>
      </c>
      <c r="K1198" s="103"/>
      <c r="L1198" s="50" t="s">
        <v>7574</v>
      </c>
      <c r="M1198" s="160">
        <v>0</v>
      </c>
      <c r="N1198" s="50" t="s">
        <v>8705</v>
      </c>
      <c r="O1198" s="50" t="s">
        <v>8710</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7595</v>
      </c>
      <c r="K1199" s="103"/>
      <c r="L1199" s="101" t="s">
        <v>91</v>
      </c>
      <c r="M1199" s="161" t="s">
        <v>8704</v>
      </c>
      <c r="N1199" s="103" t="s">
        <v>8706</v>
      </c>
      <c r="O1199" s="103"/>
      <c r="P1199" s="115"/>
      <c r="Q1199" s="115" t="s">
        <v>80</v>
      </c>
      <c r="R1199" s="115"/>
      <c r="S1199" s="115"/>
    </row>
    <row r="1200" spans="1:19" x14ac:dyDescent="0.35">
      <c r="A1200" s="115" t="s">
        <v>4708</v>
      </c>
      <c r="B1200" s="100">
        <v>1</v>
      </c>
      <c r="C1200" s="101" t="s">
        <v>93</v>
      </c>
      <c r="D1200" s="101" t="s">
        <v>1923</v>
      </c>
      <c r="E1200" s="102"/>
      <c r="F1200" s="101" t="s">
        <v>7853</v>
      </c>
      <c r="G1200" s="101" t="s">
        <v>277</v>
      </c>
      <c r="H1200" s="101" t="s">
        <v>278</v>
      </c>
      <c r="I1200" s="101" t="s">
        <v>2311</v>
      </c>
      <c r="J1200" s="103" t="s">
        <v>7595</v>
      </c>
      <c r="K1200" s="103"/>
      <c r="L1200" s="101" t="s">
        <v>91</v>
      </c>
      <c r="M1200" s="161" t="s">
        <v>8704</v>
      </c>
      <c r="N1200" s="103" t="s">
        <v>8706</v>
      </c>
      <c r="O1200" s="103" t="s">
        <v>8709</v>
      </c>
      <c r="P1200" s="115" t="s">
        <v>91</v>
      </c>
      <c r="Q1200" s="115" t="s">
        <v>80</v>
      </c>
      <c r="R1200" s="115"/>
      <c r="S1200" s="115"/>
    </row>
    <row r="1201" spans="1:19" x14ac:dyDescent="0.35">
      <c r="A1201" s="111" t="s">
        <v>4708</v>
      </c>
      <c r="B1201" s="112">
        <v>2</v>
      </c>
      <c r="C1201" s="113" t="s">
        <v>4114</v>
      </c>
      <c r="D1201" s="54" t="s">
        <v>7745</v>
      </c>
      <c r="E1201" s="113"/>
      <c r="F1201" s="113"/>
      <c r="G1201" s="50" t="s">
        <v>465</v>
      </c>
      <c r="H1201" s="50" t="s">
        <v>5053</v>
      </c>
      <c r="I1201" s="113"/>
      <c r="J1201" s="103" t="s">
        <v>7595</v>
      </c>
      <c r="K1201" s="103"/>
      <c r="L1201" s="99" t="s">
        <v>7575</v>
      </c>
      <c r="M1201" s="167" t="s">
        <v>8704</v>
      </c>
      <c r="N1201" s="99" t="s">
        <v>8706</v>
      </c>
      <c r="O1201" s="99" t="s">
        <v>8709</v>
      </c>
      <c r="P1201" s="113" t="s">
        <v>100</v>
      </c>
      <c r="Q1201" s="113" t="s">
        <v>80</v>
      </c>
      <c r="R1201" s="113"/>
      <c r="S1201" s="113"/>
    </row>
    <row r="1202" spans="1:19" x14ac:dyDescent="0.35">
      <c r="A1202" s="115" t="s">
        <v>4708</v>
      </c>
      <c r="B1202" s="100">
        <v>3</v>
      </c>
      <c r="C1202" s="101" t="s">
        <v>116</v>
      </c>
      <c r="D1202" s="103" t="s">
        <v>6680</v>
      </c>
      <c r="E1202" s="102"/>
      <c r="F1202" s="101"/>
      <c r="G1202" s="101" t="s">
        <v>318</v>
      </c>
      <c r="H1202" s="101"/>
      <c r="I1202" s="101"/>
      <c r="J1202" s="103" t="s">
        <v>7595</v>
      </c>
      <c r="K1202" s="103"/>
      <c r="L1202" s="55" t="s">
        <v>91</v>
      </c>
      <c r="M1202" s="165" t="s">
        <v>8704</v>
      </c>
      <c r="N1202" s="57" t="s">
        <v>8706</v>
      </c>
      <c r="O1202" s="57" t="s">
        <v>8709</v>
      </c>
      <c r="P1202" s="115" t="s">
        <v>100</v>
      </c>
      <c r="Q1202" s="115" t="s">
        <v>80</v>
      </c>
      <c r="R1202" s="113" t="s">
        <v>7579</v>
      </c>
      <c r="S1202" s="113"/>
    </row>
    <row r="1203" spans="1:19" x14ac:dyDescent="0.35">
      <c r="A1203" s="115" t="s">
        <v>4708</v>
      </c>
      <c r="B1203" s="100">
        <v>4</v>
      </c>
      <c r="C1203" s="101" t="s">
        <v>2591</v>
      </c>
      <c r="D1203" s="103" t="s">
        <v>7696</v>
      </c>
      <c r="E1203" s="102"/>
      <c r="F1203" s="101"/>
      <c r="G1203" s="101" t="s">
        <v>3015</v>
      </c>
      <c r="H1203" s="101" t="s">
        <v>2796</v>
      </c>
      <c r="I1203" s="101"/>
      <c r="J1203" s="103" t="s">
        <v>7595</v>
      </c>
      <c r="K1203" s="103"/>
      <c r="L1203" s="55" t="s">
        <v>7575</v>
      </c>
      <c r="M1203" s="165" t="s">
        <v>8704</v>
      </c>
      <c r="N1203" s="121" t="s">
        <v>8705</v>
      </c>
      <c r="O1203" s="57" t="s">
        <v>8709</v>
      </c>
      <c r="P1203" s="115" t="s">
        <v>100</v>
      </c>
      <c r="Q1203" s="115" t="s">
        <v>80</v>
      </c>
      <c r="R1203" s="113"/>
      <c r="S1203" s="113"/>
    </row>
    <row r="1204" spans="1:19" x14ac:dyDescent="0.35">
      <c r="A1204" s="115" t="s">
        <v>4708</v>
      </c>
      <c r="B1204" s="100">
        <v>5</v>
      </c>
      <c r="C1204" s="101" t="s">
        <v>267</v>
      </c>
      <c r="D1204" s="101" t="s">
        <v>6456</v>
      </c>
      <c r="E1204" s="102"/>
      <c r="F1204" s="101" t="s">
        <v>7787</v>
      </c>
      <c r="G1204" s="101" t="s">
        <v>480</v>
      </c>
      <c r="H1204" s="101" t="s">
        <v>481</v>
      </c>
      <c r="I1204" s="101" t="s">
        <v>2223</v>
      </c>
      <c r="J1204" s="103" t="s">
        <v>7595</v>
      </c>
      <c r="K1204" s="103"/>
      <c r="L1204" s="101" t="s">
        <v>153</v>
      </c>
      <c r="M1204" s="161" t="s">
        <v>8704</v>
      </c>
      <c r="N1204" s="103" t="s">
        <v>8705</v>
      </c>
      <c r="O1204" s="103" t="s">
        <v>8709</v>
      </c>
      <c r="P1204" s="115" t="s">
        <v>153</v>
      </c>
      <c r="Q1204" s="115" t="s">
        <v>80</v>
      </c>
      <c r="R1204" s="115"/>
      <c r="S1204" s="115"/>
    </row>
    <row r="1205" spans="1:19" x14ac:dyDescent="0.3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8705</v>
      </c>
      <c r="O1205" s="113" t="s">
        <v>8710</v>
      </c>
      <c r="P1205" s="113" t="s">
        <v>6362</v>
      </c>
      <c r="Q1205" s="113" t="s">
        <v>80</v>
      </c>
      <c r="R1205" s="113"/>
      <c r="S1205" s="113"/>
    </row>
    <row r="1206" spans="1:19" x14ac:dyDescent="0.3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8705</v>
      </c>
      <c r="O1206" s="113" t="s">
        <v>8710</v>
      </c>
      <c r="P1206" s="113" t="s">
        <v>163</v>
      </c>
      <c r="Q1206" s="113" t="s">
        <v>80</v>
      </c>
      <c r="R1206" s="113"/>
      <c r="S1206" s="113"/>
    </row>
    <row r="1207" spans="1:19" x14ac:dyDescent="0.35">
      <c r="A1207" s="111" t="s">
        <v>4708</v>
      </c>
      <c r="B1207" s="112"/>
      <c r="C1207" s="113" t="s">
        <v>4719</v>
      </c>
      <c r="D1207" s="50" t="s">
        <v>7366</v>
      </c>
      <c r="E1207" s="113"/>
      <c r="F1207" s="113"/>
      <c r="G1207" s="50" t="s">
        <v>6255</v>
      </c>
      <c r="H1207" s="50" t="s">
        <v>6256</v>
      </c>
      <c r="I1207" s="113"/>
      <c r="J1207" s="103" t="s">
        <v>7595</v>
      </c>
      <c r="K1207" s="103"/>
      <c r="L1207" s="50" t="s">
        <v>7574</v>
      </c>
      <c r="M1207" s="160">
        <v>0</v>
      </c>
      <c r="N1207" s="50" t="s">
        <v>8705</v>
      </c>
      <c r="O1207" s="50" t="s">
        <v>8710</v>
      </c>
      <c r="P1207" s="113" t="s">
        <v>262</v>
      </c>
      <c r="Q1207" s="113" t="s">
        <v>80</v>
      </c>
      <c r="R1207" s="113"/>
      <c r="S1207" s="113"/>
    </row>
    <row r="1208" spans="1:19" x14ac:dyDescent="0.35">
      <c r="A1208" s="111" t="s">
        <v>4708</v>
      </c>
      <c r="B1208" s="112"/>
      <c r="C1208" s="113" t="s">
        <v>4722</v>
      </c>
      <c r="D1208" s="50" t="s">
        <v>7365</v>
      </c>
      <c r="E1208" s="113"/>
      <c r="F1208" s="113"/>
      <c r="G1208" s="50" t="s">
        <v>6261</v>
      </c>
      <c r="H1208" s="50" t="s">
        <v>6262</v>
      </c>
      <c r="I1208" s="113"/>
      <c r="J1208" s="103" t="s">
        <v>7595</v>
      </c>
      <c r="K1208" s="103"/>
      <c r="L1208" s="50" t="s">
        <v>7574</v>
      </c>
      <c r="M1208" s="160">
        <v>0</v>
      </c>
      <c r="N1208" s="50" t="s">
        <v>8705</v>
      </c>
      <c r="O1208" s="50" t="s">
        <v>8710</v>
      </c>
      <c r="P1208" s="113" t="s">
        <v>262</v>
      </c>
      <c r="Q1208" s="113" t="s">
        <v>80</v>
      </c>
      <c r="R1208" s="113"/>
      <c r="S1208" s="113"/>
    </row>
    <row r="1209" spans="1:19" x14ac:dyDescent="0.3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8705</v>
      </c>
      <c r="O1209" s="113" t="s">
        <v>8710</v>
      </c>
      <c r="P1209" s="113" t="s">
        <v>163</v>
      </c>
      <c r="Q1209" s="113" t="s">
        <v>80</v>
      </c>
      <c r="R1209" s="113"/>
      <c r="S1209" s="113"/>
    </row>
    <row r="1210" spans="1:19" x14ac:dyDescent="0.3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8705</v>
      </c>
      <c r="O1210" s="113" t="s">
        <v>8710</v>
      </c>
      <c r="P1210" s="113" t="s">
        <v>6363</v>
      </c>
      <c r="Q1210" s="113" t="s">
        <v>80</v>
      </c>
      <c r="R1210" s="113"/>
      <c r="S1210" s="113"/>
    </row>
    <row r="1211" spans="1:19" x14ac:dyDescent="0.35">
      <c r="A1211" s="111" t="s">
        <v>4708</v>
      </c>
      <c r="B1211" s="112"/>
      <c r="C1211" s="113" t="s">
        <v>4710</v>
      </c>
      <c r="D1211" s="50" t="s">
        <v>7356</v>
      </c>
      <c r="E1211" s="113"/>
      <c r="F1211" s="113"/>
      <c r="G1211" s="50" t="s">
        <v>6237</v>
      </c>
      <c r="H1211" s="50" t="s">
        <v>6238</v>
      </c>
      <c r="I1211" s="113"/>
      <c r="J1211" s="103" t="s">
        <v>7595</v>
      </c>
      <c r="K1211" s="103"/>
      <c r="L1211" s="50" t="s">
        <v>7574</v>
      </c>
      <c r="M1211" s="160">
        <v>0</v>
      </c>
      <c r="N1211" s="50" t="s">
        <v>8705</v>
      </c>
      <c r="O1211" s="50" t="s">
        <v>8710</v>
      </c>
      <c r="P1211" s="113" t="s">
        <v>6330</v>
      </c>
      <c r="Q1211" s="113" t="s">
        <v>80</v>
      </c>
      <c r="R1211" s="113"/>
      <c r="S1211" s="113"/>
    </row>
    <row r="1212" spans="1:19" x14ac:dyDescent="0.35">
      <c r="A1212" s="111" t="s">
        <v>4708</v>
      </c>
      <c r="B1212" s="112"/>
      <c r="C1212" s="113" t="s">
        <v>4716</v>
      </c>
      <c r="D1212" s="50" t="s">
        <v>7357</v>
      </c>
      <c r="E1212" s="113"/>
      <c r="F1212" s="113"/>
      <c r="G1212" s="50" t="s">
        <v>6249</v>
      </c>
      <c r="H1212" s="50" t="s">
        <v>6250</v>
      </c>
      <c r="I1212" s="113"/>
      <c r="J1212" s="103" t="s">
        <v>7595</v>
      </c>
      <c r="K1212" s="103"/>
      <c r="L1212" s="50" t="s">
        <v>7574</v>
      </c>
      <c r="M1212" s="160">
        <v>0</v>
      </c>
      <c r="N1212" s="50" t="s">
        <v>8705</v>
      </c>
      <c r="O1212" s="50" t="s">
        <v>8710</v>
      </c>
      <c r="P1212" s="113" t="s">
        <v>6360</v>
      </c>
      <c r="Q1212" s="113" t="s">
        <v>80</v>
      </c>
      <c r="R1212" s="113"/>
      <c r="S1212" s="113"/>
    </row>
    <row r="1213" spans="1:19" x14ac:dyDescent="0.35">
      <c r="A1213" s="111" t="s">
        <v>4708</v>
      </c>
      <c r="B1213" s="112"/>
      <c r="C1213" s="113" t="s">
        <v>4727</v>
      </c>
      <c r="D1213" s="50" t="s">
        <v>7358</v>
      </c>
      <c r="E1213" s="113"/>
      <c r="F1213" s="113"/>
      <c r="G1213" s="50" t="s">
        <v>6271</v>
      </c>
      <c r="H1213" s="50" t="s">
        <v>6272</v>
      </c>
      <c r="I1213" s="113"/>
      <c r="J1213" s="103" t="s">
        <v>7595</v>
      </c>
      <c r="K1213" s="103"/>
      <c r="L1213" s="50" t="s">
        <v>7574</v>
      </c>
      <c r="M1213" s="160">
        <v>0</v>
      </c>
      <c r="N1213" s="50" t="s">
        <v>8705</v>
      </c>
      <c r="O1213" s="50" t="s">
        <v>8710</v>
      </c>
      <c r="P1213" s="113" t="s">
        <v>266</v>
      </c>
      <c r="Q1213" s="113" t="s">
        <v>80</v>
      </c>
      <c r="R1213" s="113"/>
      <c r="S1213" s="113"/>
    </row>
    <row r="1214" spans="1:19" x14ac:dyDescent="0.35">
      <c r="A1214" s="111" t="s">
        <v>4708</v>
      </c>
      <c r="B1214" s="112"/>
      <c r="C1214" s="113" t="s">
        <v>4728</v>
      </c>
      <c r="D1214" s="50" t="s">
        <v>7360</v>
      </c>
      <c r="E1214" s="113"/>
      <c r="F1214" s="113"/>
      <c r="G1214" s="50" t="s">
        <v>6273</v>
      </c>
      <c r="H1214" s="50" t="s">
        <v>6274</v>
      </c>
      <c r="I1214" s="113"/>
      <c r="J1214" s="103" t="s">
        <v>7595</v>
      </c>
      <c r="K1214" s="103"/>
      <c r="L1214" s="50" t="s">
        <v>7574</v>
      </c>
      <c r="M1214" s="160">
        <v>0</v>
      </c>
      <c r="N1214" s="50" t="s">
        <v>8705</v>
      </c>
      <c r="O1214" s="50" t="s">
        <v>8710</v>
      </c>
      <c r="P1214" s="113" t="s">
        <v>6361</v>
      </c>
      <c r="Q1214" s="113" t="s">
        <v>80</v>
      </c>
      <c r="R1214" s="113"/>
      <c r="S1214" s="113"/>
    </row>
    <row r="1215" spans="1:19" x14ac:dyDescent="0.35">
      <c r="A1215" s="111" t="s">
        <v>4708</v>
      </c>
      <c r="B1215" s="112"/>
      <c r="C1215" s="113" t="s">
        <v>4724</v>
      </c>
      <c r="D1215" s="50" t="s">
        <v>7362</v>
      </c>
      <c r="E1215" s="113"/>
      <c r="F1215" s="113"/>
      <c r="G1215" s="50" t="s">
        <v>6265</v>
      </c>
      <c r="H1215" s="50" t="s">
        <v>6266</v>
      </c>
      <c r="I1215" s="113"/>
      <c r="J1215" s="103" t="s">
        <v>7595</v>
      </c>
      <c r="K1215" s="103"/>
      <c r="L1215" s="50" t="s">
        <v>7574</v>
      </c>
      <c r="M1215" s="160">
        <v>0</v>
      </c>
      <c r="N1215" s="50" t="s">
        <v>8705</v>
      </c>
      <c r="O1215" s="50" t="s">
        <v>8710</v>
      </c>
      <c r="P1215" s="113" t="s">
        <v>6343</v>
      </c>
      <c r="Q1215" s="113" t="s">
        <v>80</v>
      </c>
      <c r="R1215" s="113"/>
      <c r="S1215" s="113"/>
    </row>
    <row r="1216" spans="1:19" x14ac:dyDescent="0.35">
      <c r="A1216" s="111" t="s">
        <v>4708</v>
      </c>
      <c r="B1216" s="112"/>
      <c r="C1216" s="113" t="s">
        <v>4717</v>
      </c>
      <c r="D1216" s="50" t="s">
        <v>7363</v>
      </c>
      <c r="E1216" s="113"/>
      <c r="F1216" s="113"/>
      <c r="G1216" s="50" t="s">
        <v>6251</v>
      </c>
      <c r="H1216" s="50" t="s">
        <v>6252</v>
      </c>
      <c r="I1216" s="113"/>
      <c r="J1216" s="103" t="s">
        <v>7595</v>
      </c>
      <c r="K1216" s="103"/>
      <c r="L1216" s="50" t="s">
        <v>7574</v>
      </c>
      <c r="M1216" s="160">
        <v>0</v>
      </c>
      <c r="N1216" s="50" t="s">
        <v>8705</v>
      </c>
      <c r="O1216" s="50" t="s">
        <v>8710</v>
      </c>
      <c r="P1216" s="113" t="s">
        <v>262</v>
      </c>
      <c r="Q1216" s="113" t="s">
        <v>80</v>
      </c>
      <c r="R1216" s="113"/>
      <c r="S1216" s="113"/>
    </row>
    <row r="1217" spans="1:19" x14ac:dyDescent="0.35">
      <c r="A1217" s="111" t="s">
        <v>4708</v>
      </c>
      <c r="B1217" s="112"/>
      <c r="C1217" s="113" t="s">
        <v>4740</v>
      </c>
      <c r="D1217" s="50" t="s">
        <v>7072</v>
      </c>
      <c r="E1217" s="113"/>
      <c r="F1217" s="113"/>
      <c r="G1217" s="50" t="s">
        <v>6297</v>
      </c>
      <c r="H1217" s="50" t="s">
        <v>6298</v>
      </c>
      <c r="I1217" s="113"/>
      <c r="J1217" s="103" t="s">
        <v>7595</v>
      </c>
      <c r="K1217" s="103"/>
      <c r="L1217" s="50" t="s">
        <v>7574</v>
      </c>
      <c r="M1217" s="160">
        <v>0</v>
      </c>
      <c r="N1217" s="50" t="s">
        <v>8705</v>
      </c>
      <c r="O1217" s="50" t="s">
        <v>8710</v>
      </c>
      <c r="P1217" s="113" t="s">
        <v>195</v>
      </c>
      <c r="Q1217" s="113" t="s">
        <v>80</v>
      </c>
      <c r="R1217" s="113"/>
      <c r="S1217" s="113"/>
    </row>
    <row r="1218" spans="1:19" x14ac:dyDescent="0.35">
      <c r="A1218" s="111" t="s">
        <v>4708</v>
      </c>
      <c r="B1218" s="112"/>
      <c r="C1218" s="113" t="s">
        <v>4709</v>
      </c>
      <c r="D1218" s="50" t="s">
        <v>7353</v>
      </c>
      <c r="E1218" s="113"/>
      <c r="F1218" s="113"/>
      <c r="G1218" s="50" t="s">
        <v>6235</v>
      </c>
      <c r="H1218" s="50" t="s">
        <v>6236</v>
      </c>
      <c r="I1218" s="113"/>
      <c r="J1218" s="103" t="s">
        <v>7595</v>
      </c>
      <c r="K1218" s="103"/>
      <c r="L1218" s="50" t="s">
        <v>7574</v>
      </c>
      <c r="M1218" s="160">
        <v>0</v>
      </c>
      <c r="N1218" s="50" t="s">
        <v>8705</v>
      </c>
      <c r="O1218" s="50" t="s">
        <v>8710</v>
      </c>
      <c r="P1218" s="113" t="s">
        <v>195</v>
      </c>
      <c r="Q1218" s="113" t="s">
        <v>80</v>
      </c>
      <c r="R1218" s="113"/>
      <c r="S1218" s="113"/>
    </row>
    <row r="1219" spans="1:19" x14ac:dyDescent="0.35">
      <c r="A1219" s="111" t="s">
        <v>4708</v>
      </c>
      <c r="B1219" s="112"/>
      <c r="C1219" s="113" t="s">
        <v>4711</v>
      </c>
      <c r="D1219" s="50" t="s">
        <v>7354</v>
      </c>
      <c r="E1219" s="113"/>
      <c r="F1219" s="113"/>
      <c r="G1219" s="50" t="s">
        <v>6239</v>
      </c>
      <c r="H1219" s="50" t="s">
        <v>6240</v>
      </c>
      <c r="I1219" s="113"/>
      <c r="J1219" s="103" t="s">
        <v>7595</v>
      </c>
      <c r="K1219" s="103"/>
      <c r="L1219" s="50" t="s">
        <v>7574</v>
      </c>
      <c r="M1219" s="160">
        <v>0</v>
      </c>
      <c r="N1219" s="50" t="s">
        <v>8705</v>
      </c>
      <c r="O1219" s="50" t="s">
        <v>8710</v>
      </c>
      <c r="P1219" s="113" t="s">
        <v>6330</v>
      </c>
      <c r="Q1219" s="113" t="s">
        <v>80</v>
      </c>
      <c r="R1219" s="113"/>
      <c r="S1219" s="113"/>
    </row>
    <row r="1220" spans="1:19" x14ac:dyDescent="0.3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8705</v>
      </c>
      <c r="O1220" s="113" t="s">
        <v>8710</v>
      </c>
      <c r="P1220" s="113" t="s">
        <v>6363</v>
      </c>
      <c r="Q1220" s="113" t="s">
        <v>80</v>
      </c>
      <c r="R1220" s="113"/>
      <c r="S1220" s="113"/>
    </row>
    <row r="1221" spans="1:19" x14ac:dyDescent="0.35">
      <c r="A1221" s="111" t="s">
        <v>4708</v>
      </c>
      <c r="B1221" s="112"/>
      <c r="C1221" s="113" t="s">
        <v>4712</v>
      </c>
      <c r="D1221" s="50" t="s">
        <v>7368</v>
      </c>
      <c r="E1221" s="113"/>
      <c r="F1221" s="113"/>
      <c r="G1221" s="50" t="s">
        <v>6241</v>
      </c>
      <c r="H1221" s="50" t="s">
        <v>6242</v>
      </c>
      <c r="I1221" s="113"/>
      <c r="J1221" s="103" t="s">
        <v>7595</v>
      </c>
      <c r="K1221" s="103"/>
      <c r="L1221" s="50" t="s">
        <v>7574</v>
      </c>
      <c r="M1221" s="160">
        <v>0</v>
      </c>
      <c r="N1221" s="50" t="s">
        <v>8705</v>
      </c>
      <c r="O1221" s="50" t="s">
        <v>8710</v>
      </c>
      <c r="P1221" s="113" t="s">
        <v>6331</v>
      </c>
      <c r="Q1221" s="113" t="s">
        <v>80</v>
      </c>
      <c r="R1221" s="113"/>
      <c r="S1221" s="113"/>
    </row>
    <row r="1222" spans="1:19" x14ac:dyDescent="0.35">
      <c r="A1222" s="111" t="s">
        <v>4708</v>
      </c>
      <c r="B1222" s="112"/>
      <c r="C1222" s="113" t="s">
        <v>4713</v>
      </c>
      <c r="D1222" s="50" t="s">
        <v>7369</v>
      </c>
      <c r="E1222" s="113"/>
      <c r="F1222" s="113"/>
      <c r="G1222" s="50" t="s">
        <v>6243</v>
      </c>
      <c r="H1222" s="50" t="s">
        <v>6244</v>
      </c>
      <c r="I1222" s="113"/>
      <c r="J1222" s="103" t="s">
        <v>7595</v>
      </c>
      <c r="K1222" s="103"/>
      <c r="L1222" s="50" t="s">
        <v>7574</v>
      </c>
      <c r="M1222" s="160">
        <v>0</v>
      </c>
      <c r="N1222" s="50" t="s">
        <v>8705</v>
      </c>
      <c r="O1222" s="50" t="s">
        <v>8710</v>
      </c>
      <c r="P1222" s="113" t="s">
        <v>6358</v>
      </c>
      <c r="Q1222" s="113" t="s">
        <v>80</v>
      </c>
      <c r="R1222" s="113"/>
      <c r="S1222" s="113"/>
    </row>
    <row r="1223" spans="1:19" x14ac:dyDescent="0.35">
      <c r="A1223" s="111" t="s">
        <v>4708</v>
      </c>
      <c r="B1223" s="112"/>
      <c r="C1223" s="113" t="s">
        <v>4715</v>
      </c>
      <c r="D1223" s="50" t="s">
        <v>7370</v>
      </c>
      <c r="E1223" s="113"/>
      <c r="F1223" s="113"/>
      <c r="G1223" s="50" t="s">
        <v>6247</v>
      </c>
      <c r="H1223" s="50" t="s">
        <v>6248</v>
      </c>
      <c r="I1223" s="113"/>
      <c r="J1223" s="103" t="s">
        <v>7595</v>
      </c>
      <c r="K1223" s="103"/>
      <c r="L1223" s="50" t="s">
        <v>7574</v>
      </c>
      <c r="M1223" s="160">
        <v>0</v>
      </c>
      <c r="N1223" s="50" t="s">
        <v>8705</v>
      </c>
      <c r="O1223" s="50" t="s">
        <v>8710</v>
      </c>
      <c r="P1223" s="113" t="s">
        <v>6359</v>
      </c>
      <c r="Q1223" s="113" t="s">
        <v>80</v>
      </c>
      <c r="R1223" s="113"/>
      <c r="S1223" s="113"/>
    </row>
    <row r="1224" spans="1:19" x14ac:dyDescent="0.35">
      <c r="A1224" s="111" t="s">
        <v>4708</v>
      </c>
      <c r="B1224" s="112"/>
      <c r="C1224" s="113" t="s">
        <v>4714</v>
      </c>
      <c r="D1224" s="50" t="s">
        <v>7371</v>
      </c>
      <c r="E1224" s="113"/>
      <c r="F1224" s="113"/>
      <c r="G1224" s="50" t="s">
        <v>6245</v>
      </c>
      <c r="H1224" s="50" t="s">
        <v>6246</v>
      </c>
      <c r="I1224" s="113"/>
      <c r="J1224" s="103" t="s">
        <v>7595</v>
      </c>
      <c r="K1224" s="103"/>
      <c r="L1224" s="50" t="s">
        <v>7574</v>
      </c>
      <c r="M1224" s="160">
        <v>0</v>
      </c>
      <c r="N1224" s="50" t="s">
        <v>8705</v>
      </c>
      <c r="O1224" s="50" t="s">
        <v>8710</v>
      </c>
      <c r="P1224" s="113" t="s">
        <v>6352</v>
      </c>
      <c r="Q1224" s="113" t="s">
        <v>80</v>
      </c>
      <c r="R1224" s="113"/>
      <c r="S1224" s="113"/>
    </row>
    <row r="1225" spans="1:19" x14ac:dyDescent="0.35">
      <c r="A1225" s="111" t="s">
        <v>4708</v>
      </c>
      <c r="B1225" s="112"/>
      <c r="C1225" s="113" t="s">
        <v>4718</v>
      </c>
      <c r="D1225" s="50" t="s">
        <v>7372</v>
      </c>
      <c r="E1225" s="113"/>
      <c r="F1225" s="113"/>
      <c r="G1225" s="50" t="s">
        <v>6253</v>
      </c>
      <c r="H1225" s="50" t="s">
        <v>6254</v>
      </c>
      <c r="I1225" s="113"/>
      <c r="J1225" s="103" t="s">
        <v>7595</v>
      </c>
      <c r="K1225" s="103"/>
      <c r="L1225" s="50" t="s">
        <v>7574</v>
      </c>
      <c r="M1225" s="160">
        <v>0</v>
      </c>
      <c r="N1225" s="50" t="s">
        <v>8705</v>
      </c>
      <c r="O1225" s="50" t="s">
        <v>8710</v>
      </c>
      <c r="P1225" s="113" t="s">
        <v>262</v>
      </c>
      <c r="Q1225" s="113" t="s">
        <v>80</v>
      </c>
      <c r="R1225" s="113"/>
      <c r="S1225" s="113"/>
    </row>
    <row r="1226" spans="1:19" x14ac:dyDescent="0.35">
      <c r="A1226" s="111" t="s">
        <v>4708</v>
      </c>
      <c r="B1226" s="112"/>
      <c r="C1226" s="113" t="s">
        <v>4725</v>
      </c>
      <c r="D1226" s="50" t="s">
        <v>7373</v>
      </c>
      <c r="E1226" s="113"/>
      <c r="F1226" s="113"/>
      <c r="G1226" s="50" t="s">
        <v>6267</v>
      </c>
      <c r="H1226" s="50" t="s">
        <v>6268</v>
      </c>
      <c r="I1226" s="113"/>
      <c r="J1226" s="103" t="s">
        <v>7595</v>
      </c>
      <c r="K1226" s="103"/>
      <c r="L1226" s="50" t="s">
        <v>7574</v>
      </c>
      <c r="M1226" s="160">
        <v>0</v>
      </c>
      <c r="N1226" s="50" t="s">
        <v>8705</v>
      </c>
      <c r="O1226" s="50" t="s">
        <v>8710</v>
      </c>
      <c r="P1226" s="113" t="s">
        <v>6343</v>
      </c>
      <c r="Q1226" s="113" t="s">
        <v>80</v>
      </c>
      <c r="R1226" s="113"/>
      <c r="S1226" s="113"/>
    </row>
    <row r="1227" spans="1:19" x14ac:dyDescent="0.3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8705</v>
      </c>
      <c r="O1227" s="113" t="s">
        <v>8710</v>
      </c>
      <c r="P1227" s="113" t="s">
        <v>163</v>
      </c>
      <c r="Q1227" s="113" t="s">
        <v>80</v>
      </c>
      <c r="R1227" s="113"/>
      <c r="S1227" s="113"/>
    </row>
    <row r="1228" spans="1:19" x14ac:dyDescent="0.35">
      <c r="A1228" s="111" t="s">
        <v>4708</v>
      </c>
      <c r="B1228" s="112"/>
      <c r="C1228" s="113" t="s">
        <v>4720</v>
      </c>
      <c r="D1228" s="50" t="s">
        <v>7375</v>
      </c>
      <c r="E1228" s="113"/>
      <c r="F1228" s="113"/>
      <c r="G1228" s="50" t="s">
        <v>6257</v>
      </c>
      <c r="H1228" s="50" t="s">
        <v>6258</v>
      </c>
      <c r="I1228" s="113"/>
      <c r="J1228" s="103" t="s">
        <v>7595</v>
      </c>
      <c r="K1228" s="103"/>
      <c r="L1228" s="50" t="s">
        <v>7574</v>
      </c>
      <c r="M1228" s="160">
        <v>0</v>
      </c>
      <c r="N1228" s="50" t="s">
        <v>8705</v>
      </c>
      <c r="O1228" s="50" t="s">
        <v>8710</v>
      </c>
      <c r="P1228" s="113" t="s">
        <v>262</v>
      </c>
      <c r="Q1228" s="113" t="s">
        <v>80</v>
      </c>
      <c r="R1228" s="113"/>
      <c r="S1228" s="113"/>
    </row>
    <row r="1229" spans="1:19" x14ac:dyDescent="0.35">
      <c r="A1229" s="111" t="s">
        <v>4708</v>
      </c>
      <c r="B1229" s="112"/>
      <c r="C1229" s="113" t="s">
        <v>4726</v>
      </c>
      <c r="D1229" s="50" t="s">
        <v>7376</v>
      </c>
      <c r="E1229" s="113"/>
      <c r="F1229" s="113"/>
      <c r="G1229" s="50" t="s">
        <v>6269</v>
      </c>
      <c r="H1229" s="50" t="s">
        <v>6270</v>
      </c>
      <c r="I1229" s="113"/>
      <c r="J1229" s="103" t="s">
        <v>7595</v>
      </c>
      <c r="K1229" s="103"/>
      <c r="L1229" s="50" t="s">
        <v>7574</v>
      </c>
      <c r="M1229" s="160">
        <v>0</v>
      </c>
      <c r="N1229" s="50" t="s">
        <v>8705</v>
      </c>
      <c r="O1229" s="50" t="s">
        <v>8710</v>
      </c>
      <c r="P1229" s="113" t="s">
        <v>6343</v>
      </c>
      <c r="Q1229" s="113" t="s">
        <v>80</v>
      </c>
      <c r="R1229" s="113"/>
      <c r="S1229" s="113"/>
    </row>
    <row r="1230" spans="1:19" x14ac:dyDescent="0.3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8705</v>
      </c>
      <c r="O1230" s="113" t="s">
        <v>8710</v>
      </c>
      <c r="P1230" s="113" t="s">
        <v>163</v>
      </c>
      <c r="Q1230" s="113" t="s">
        <v>80</v>
      </c>
      <c r="R1230" s="113"/>
      <c r="S1230" s="113"/>
    </row>
    <row r="1231" spans="1:19" x14ac:dyDescent="0.3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8705</v>
      </c>
      <c r="O1231" s="113" t="s">
        <v>8710</v>
      </c>
      <c r="P1231" s="113" t="s">
        <v>6363</v>
      </c>
      <c r="Q1231" s="113" t="s">
        <v>80</v>
      </c>
      <c r="R1231" s="113"/>
      <c r="S1231" s="113"/>
    </row>
    <row r="1232" spans="1:19" x14ac:dyDescent="0.3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8705</v>
      </c>
      <c r="O1232" s="113" t="s">
        <v>8710</v>
      </c>
      <c r="P1232" s="113" t="s">
        <v>163</v>
      </c>
      <c r="Q1232" s="113" t="s">
        <v>80</v>
      </c>
      <c r="R1232" s="113"/>
      <c r="S1232" s="113"/>
    </row>
    <row r="1233" spans="1:19" x14ac:dyDescent="0.3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8705</v>
      </c>
      <c r="O1233" s="113" t="s">
        <v>8710</v>
      </c>
      <c r="P1233" s="113" t="s">
        <v>163</v>
      </c>
      <c r="Q1233" s="113" t="s">
        <v>80</v>
      </c>
      <c r="R1233" s="113"/>
      <c r="S1233" s="113"/>
    </row>
    <row r="1234" spans="1:19" x14ac:dyDescent="0.35">
      <c r="A1234" s="111" t="s">
        <v>4708</v>
      </c>
      <c r="B1234" s="112"/>
      <c r="C1234" s="113" t="s">
        <v>4721</v>
      </c>
      <c r="D1234" s="50" t="s">
        <v>7381</v>
      </c>
      <c r="E1234" s="113"/>
      <c r="F1234" s="113"/>
      <c r="G1234" s="50" t="s">
        <v>6259</v>
      </c>
      <c r="H1234" s="50" t="s">
        <v>6260</v>
      </c>
      <c r="I1234" s="113"/>
      <c r="J1234" s="103" t="s">
        <v>7595</v>
      </c>
      <c r="K1234" s="103"/>
      <c r="L1234" s="50" t="s">
        <v>7574</v>
      </c>
      <c r="M1234" s="160">
        <v>0</v>
      </c>
      <c r="N1234" s="50" t="s">
        <v>8705</v>
      </c>
      <c r="O1234" s="50" t="s">
        <v>8710</v>
      </c>
      <c r="P1234" s="113" t="s">
        <v>262</v>
      </c>
      <c r="Q1234" s="113" t="s">
        <v>80</v>
      </c>
      <c r="R1234" s="113"/>
      <c r="S1234" s="113"/>
    </row>
    <row r="1235" spans="1:19" x14ac:dyDescent="0.35">
      <c r="A1235" s="111" t="s">
        <v>4708</v>
      </c>
      <c r="B1235" s="112"/>
      <c r="C1235" s="113" t="s">
        <v>4723</v>
      </c>
      <c r="D1235" s="50" t="s">
        <v>7382</v>
      </c>
      <c r="E1235" s="113"/>
      <c r="F1235" s="113"/>
      <c r="G1235" s="50" t="s">
        <v>6263</v>
      </c>
      <c r="H1235" s="50" t="s">
        <v>6264</v>
      </c>
      <c r="I1235" s="113"/>
      <c r="J1235" s="103" t="s">
        <v>7595</v>
      </c>
      <c r="K1235" s="103"/>
      <c r="L1235" s="50" t="s">
        <v>7574</v>
      </c>
      <c r="M1235" s="160">
        <v>0</v>
      </c>
      <c r="N1235" s="50" t="s">
        <v>8705</v>
      </c>
      <c r="O1235" s="50" t="s">
        <v>8710</v>
      </c>
      <c r="P1235" s="113" t="s">
        <v>262</v>
      </c>
      <c r="Q1235" s="113" t="s">
        <v>80</v>
      </c>
      <c r="R1235" s="113"/>
      <c r="S1235" s="113"/>
    </row>
    <row r="1236" spans="1:19" x14ac:dyDescent="0.3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8705</v>
      </c>
      <c r="O1236" s="113" t="s">
        <v>8710</v>
      </c>
      <c r="P1236" s="113" t="s">
        <v>6362</v>
      </c>
      <c r="Q1236" s="113" t="s">
        <v>80</v>
      </c>
      <c r="R1236" s="113"/>
      <c r="S1236" s="113"/>
    </row>
    <row r="1237" spans="1:19" x14ac:dyDescent="0.3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8705</v>
      </c>
      <c r="O1237" s="113" t="s">
        <v>8710</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7595</v>
      </c>
      <c r="K1238" s="103"/>
      <c r="L1238" s="101" t="s">
        <v>91</v>
      </c>
      <c r="M1238" s="161" t="s">
        <v>8704</v>
      </c>
      <c r="N1238" s="103" t="s">
        <v>8706</v>
      </c>
      <c r="O1238" s="103"/>
      <c r="P1238" s="115"/>
      <c r="Q1238" s="115" t="s">
        <v>80</v>
      </c>
      <c r="R1238" s="115"/>
      <c r="S1238" s="115"/>
    </row>
    <row r="1239" spans="1:19" x14ac:dyDescent="0.35">
      <c r="A1239" s="115" t="s">
        <v>4536</v>
      </c>
      <c r="B1239" s="100">
        <v>1</v>
      </c>
      <c r="C1239" s="101" t="s">
        <v>93</v>
      </c>
      <c r="D1239" s="101" t="s">
        <v>1923</v>
      </c>
      <c r="E1239" s="102"/>
      <c r="F1239" s="101" t="s">
        <v>7853</v>
      </c>
      <c r="G1239" s="101" t="s">
        <v>277</v>
      </c>
      <c r="H1239" s="101" t="s">
        <v>278</v>
      </c>
      <c r="I1239" s="101" t="s">
        <v>2311</v>
      </c>
      <c r="J1239" s="103" t="s">
        <v>7595</v>
      </c>
      <c r="K1239" s="103"/>
      <c r="L1239" s="101" t="s">
        <v>91</v>
      </c>
      <c r="M1239" s="161" t="s">
        <v>8704</v>
      </c>
      <c r="N1239" s="103" t="s">
        <v>8706</v>
      </c>
      <c r="O1239" s="103" t="s">
        <v>8709</v>
      </c>
      <c r="P1239" s="115" t="s">
        <v>91</v>
      </c>
      <c r="Q1239" s="115" t="s">
        <v>80</v>
      </c>
      <c r="R1239" s="115"/>
      <c r="S1239" s="115"/>
    </row>
    <row r="1240" spans="1:19" x14ac:dyDescent="0.35">
      <c r="A1240" s="111" t="s">
        <v>4536</v>
      </c>
      <c r="B1240" s="112">
        <v>2</v>
      </c>
      <c r="C1240" s="113" t="s">
        <v>4114</v>
      </c>
      <c r="D1240" s="54" t="s">
        <v>7745</v>
      </c>
      <c r="E1240" s="113"/>
      <c r="F1240" s="113"/>
      <c r="G1240" s="50" t="s">
        <v>465</v>
      </c>
      <c r="H1240" s="50" t="s">
        <v>5053</v>
      </c>
      <c r="I1240" s="113"/>
      <c r="J1240" s="103" t="s">
        <v>7595</v>
      </c>
      <c r="K1240" s="103"/>
      <c r="L1240" s="99" t="s">
        <v>7575</v>
      </c>
      <c r="M1240" s="167" t="s">
        <v>8704</v>
      </c>
      <c r="N1240" s="99" t="s">
        <v>8706</v>
      </c>
      <c r="O1240" s="99" t="s">
        <v>8709</v>
      </c>
      <c r="P1240" s="113" t="s">
        <v>100</v>
      </c>
      <c r="Q1240" s="113" t="s">
        <v>80</v>
      </c>
      <c r="R1240" s="113"/>
      <c r="S1240" s="113"/>
    </row>
    <row r="1241" spans="1:19" x14ac:dyDescent="0.35">
      <c r="A1241" s="115" t="s">
        <v>4536</v>
      </c>
      <c r="B1241" s="100">
        <v>3</v>
      </c>
      <c r="C1241" s="101" t="s">
        <v>116</v>
      </c>
      <c r="D1241" s="103" t="s">
        <v>6680</v>
      </c>
      <c r="E1241" s="102"/>
      <c r="F1241" s="101"/>
      <c r="G1241" s="101" t="s">
        <v>318</v>
      </c>
      <c r="H1241" s="101"/>
      <c r="I1241" s="101"/>
      <c r="J1241" s="103" t="s">
        <v>7595</v>
      </c>
      <c r="K1241" s="103"/>
      <c r="L1241" s="55" t="s">
        <v>91</v>
      </c>
      <c r="M1241" s="165" t="s">
        <v>8704</v>
      </c>
      <c r="N1241" s="57" t="s">
        <v>8706</v>
      </c>
      <c r="O1241" s="57" t="s">
        <v>8709</v>
      </c>
      <c r="P1241" s="115" t="s">
        <v>100</v>
      </c>
      <c r="Q1241" s="115" t="s">
        <v>80</v>
      </c>
      <c r="R1241" s="113" t="s">
        <v>7579</v>
      </c>
      <c r="S1241" s="113"/>
    </row>
    <row r="1242" spans="1:19" x14ac:dyDescent="0.35">
      <c r="A1242" s="115" t="s">
        <v>4536</v>
      </c>
      <c r="B1242" s="100">
        <v>4</v>
      </c>
      <c r="C1242" s="101" t="s">
        <v>2591</v>
      </c>
      <c r="D1242" s="103" t="s">
        <v>7696</v>
      </c>
      <c r="E1242" s="102"/>
      <c r="F1242" s="101"/>
      <c r="G1242" s="101" t="s">
        <v>3015</v>
      </c>
      <c r="H1242" s="101" t="s">
        <v>2796</v>
      </c>
      <c r="I1242" s="101"/>
      <c r="J1242" s="103" t="s">
        <v>7595</v>
      </c>
      <c r="K1242" s="103"/>
      <c r="L1242" s="55" t="s">
        <v>7575</v>
      </c>
      <c r="M1242" s="165" t="s">
        <v>8704</v>
      </c>
      <c r="N1242" s="121" t="s">
        <v>8705</v>
      </c>
      <c r="O1242" s="57" t="s">
        <v>8709</v>
      </c>
      <c r="P1242" s="115" t="s">
        <v>100</v>
      </c>
      <c r="Q1242" s="115" t="s">
        <v>80</v>
      </c>
      <c r="R1242" s="113" t="s">
        <v>7579</v>
      </c>
      <c r="S1242" s="113"/>
    </row>
    <row r="1243" spans="1:19" x14ac:dyDescent="0.35">
      <c r="A1243" s="115" t="s">
        <v>4536</v>
      </c>
      <c r="B1243" s="100">
        <v>5</v>
      </c>
      <c r="C1243" s="101" t="s">
        <v>267</v>
      </c>
      <c r="D1243" s="101" t="s">
        <v>6456</v>
      </c>
      <c r="E1243" s="102"/>
      <c r="F1243" s="101" t="s">
        <v>7787</v>
      </c>
      <c r="G1243" s="101" t="s">
        <v>480</v>
      </c>
      <c r="H1243" s="101" t="s">
        <v>481</v>
      </c>
      <c r="I1243" s="101" t="s">
        <v>2223</v>
      </c>
      <c r="J1243" s="103" t="s">
        <v>7595</v>
      </c>
      <c r="K1243" s="103"/>
      <c r="L1243" s="101" t="s">
        <v>153</v>
      </c>
      <c r="M1243" s="161" t="s">
        <v>8704</v>
      </c>
      <c r="N1243" s="103" t="s">
        <v>8705</v>
      </c>
      <c r="O1243" s="103" t="s">
        <v>8709</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7595</v>
      </c>
      <c r="K1244" s="103"/>
      <c r="L1244" s="50" t="s">
        <v>7574</v>
      </c>
      <c r="M1244" s="160" t="s">
        <v>8704</v>
      </c>
      <c r="N1244" s="50" t="s">
        <v>8705</v>
      </c>
      <c r="O1244" s="50" t="s">
        <v>8709</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7595</v>
      </c>
      <c r="K1245" s="103"/>
      <c r="L1245" s="50" t="s">
        <v>7574</v>
      </c>
      <c r="M1245" s="160" t="s">
        <v>8704</v>
      </c>
      <c r="N1245" s="50" t="s">
        <v>8705</v>
      </c>
      <c r="O1245" s="50" t="s">
        <v>8709</v>
      </c>
      <c r="P1245" s="113" t="s">
        <v>156</v>
      </c>
      <c r="Q1245" s="113" t="s">
        <v>80</v>
      </c>
      <c r="R1245" s="113"/>
      <c r="S1245" s="113"/>
    </row>
    <row r="1246" spans="1:19" x14ac:dyDescent="0.35">
      <c r="A1246" s="111" t="s">
        <v>4536</v>
      </c>
      <c r="B1246" s="112">
        <v>12</v>
      </c>
      <c r="C1246" s="113" t="s">
        <v>4539</v>
      </c>
      <c r="D1246" s="50" t="s">
        <v>7441</v>
      </c>
      <c r="E1246" s="113"/>
      <c r="F1246" s="113"/>
      <c r="G1246" s="50" t="s">
        <v>5905</v>
      </c>
      <c r="H1246" s="50" t="s">
        <v>5906</v>
      </c>
      <c r="I1246" s="113"/>
      <c r="J1246" s="103" t="s">
        <v>7595</v>
      </c>
      <c r="K1246" s="103"/>
      <c r="L1246" s="50" t="s">
        <v>7574</v>
      </c>
      <c r="M1246" s="160">
        <v>0</v>
      </c>
      <c r="N1246" s="50" t="s">
        <v>8705</v>
      </c>
      <c r="O1246" s="50" t="s">
        <v>8710</v>
      </c>
      <c r="P1246" s="113" t="s">
        <v>221</v>
      </c>
      <c r="Q1246" s="113" t="s">
        <v>80</v>
      </c>
      <c r="R1246" s="113"/>
      <c r="S1246" s="113"/>
    </row>
    <row r="1247" spans="1:19" x14ac:dyDescent="0.35">
      <c r="A1247" s="111" t="s">
        <v>4536</v>
      </c>
      <c r="B1247" s="112">
        <v>13</v>
      </c>
      <c r="C1247" s="113" t="s">
        <v>4540</v>
      </c>
      <c r="D1247" s="50" t="s">
        <v>7440</v>
      </c>
      <c r="E1247" s="113"/>
      <c r="F1247" s="113"/>
      <c r="G1247" s="50" t="s">
        <v>5907</v>
      </c>
      <c r="H1247" s="50" t="s">
        <v>5908</v>
      </c>
      <c r="I1247" s="113"/>
      <c r="J1247" s="103" t="s">
        <v>7595</v>
      </c>
      <c r="K1247" s="103"/>
      <c r="L1247" s="50" t="s">
        <v>7574</v>
      </c>
      <c r="M1247" s="160">
        <v>0</v>
      </c>
      <c r="N1247" s="50" t="s">
        <v>8705</v>
      </c>
      <c r="O1247" s="50" t="s">
        <v>8710</v>
      </c>
      <c r="P1247" s="113" t="s">
        <v>6352</v>
      </c>
      <c r="Q1247" s="113" t="s">
        <v>80</v>
      </c>
      <c r="R1247" s="113"/>
      <c r="S1247" s="113"/>
    </row>
    <row r="1248" spans="1:19" x14ac:dyDescent="0.35">
      <c r="A1248" s="111" t="s">
        <v>4536</v>
      </c>
      <c r="B1248" s="112">
        <v>14</v>
      </c>
      <c r="C1248" s="113" t="s">
        <v>4541</v>
      </c>
      <c r="D1248" s="50" t="s">
        <v>7439</v>
      </c>
      <c r="E1248" s="113"/>
      <c r="F1248" s="113"/>
      <c r="G1248" s="50" t="s">
        <v>5909</v>
      </c>
      <c r="H1248" s="50" t="s">
        <v>5910</v>
      </c>
      <c r="I1248" s="113"/>
      <c r="J1248" s="103" t="s">
        <v>7595</v>
      </c>
      <c r="K1248" s="103"/>
      <c r="L1248" s="50" t="s">
        <v>7574</v>
      </c>
      <c r="M1248" s="160">
        <v>0</v>
      </c>
      <c r="N1248" s="50" t="s">
        <v>8705</v>
      </c>
      <c r="O1248" s="50" t="s">
        <v>8710</v>
      </c>
      <c r="P1248" s="113" t="s">
        <v>2997</v>
      </c>
      <c r="Q1248" s="113" t="s">
        <v>80</v>
      </c>
      <c r="R1248" s="113"/>
      <c r="S1248" s="113"/>
    </row>
    <row r="1249" spans="1:19" x14ac:dyDescent="0.35">
      <c r="A1249" s="111" t="s">
        <v>4536</v>
      </c>
      <c r="B1249" s="112">
        <v>22</v>
      </c>
      <c r="C1249" s="113" t="s">
        <v>4542</v>
      </c>
      <c r="D1249" s="50" t="s">
        <v>7437</v>
      </c>
      <c r="E1249" s="113"/>
      <c r="F1249" s="113"/>
      <c r="G1249" s="50" t="s">
        <v>5911</v>
      </c>
      <c r="H1249" s="50" t="s">
        <v>5912</v>
      </c>
      <c r="I1249" s="113"/>
      <c r="J1249" s="103" t="s">
        <v>7595</v>
      </c>
      <c r="K1249" s="103"/>
      <c r="L1249" s="50" t="s">
        <v>7574</v>
      </c>
      <c r="M1249" s="160">
        <v>0</v>
      </c>
      <c r="N1249" s="50" t="s">
        <v>8705</v>
      </c>
      <c r="O1249" s="50" t="s">
        <v>8710</v>
      </c>
      <c r="P1249" s="113" t="s">
        <v>6304</v>
      </c>
      <c r="Q1249" s="113" t="s">
        <v>80</v>
      </c>
      <c r="R1249" s="113"/>
      <c r="S1249" s="113"/>
    </row>
    <row r="1250" spans="1:19" x14ac:dyDescent="0.35">
      <c r="A1250" s="111" t="s">
        <v>4536</v>
      </c>
      <c r="B1250" s="112">
        <v>23</v>
      </c>
      <c r="C1250" s="113" t="s">
        <v>4543</v>
      </c>
      <c r="D1250" s="50" t="s">
        <v>7438</v>
      </c>
      <c r="E1250" s="113"/>
      <c r="F1250" s="113"/>
      <c r="G1250" s="50" t="s">
        <v>5913</v>
      </c>
      <c r="H1250" s="50" t="s">
        <v>5914</v>
      </c>
      <c r="I1250" s="113"/>
      <c r="J1250" s="103" t="s">
        <v>7595</v>
      </c>
      <c r="K1250" s="103"/>
      <c r="L1250" s="50" t="s">
        <v>7574</v>
      </c>
      <c r="M1250" s="160">
        <v>0</v>
      </c>
      <c r="N1250" s="50" t="s">
        <v>8705</v>
      </c>
      <c r="O1250" s="50" t="s">
        <v>8710</v>
      </c>
      <c r="P1250" s="113" t="s">
        <v>6304</v>
      </c>
      <c r="Q1250" s="113" t="s">
        <v>80</v>
      </c>
      <c r="R1250" s="113"/>
      <c r="S1250" s="113"/>
    </row>
    <row r="1251" spans="1:19" x14ac:dyDescent="0.35">
      <c r="A1251" s="111" t="s">
        <v>4536</v>
      </c>
      <c r="B1251" s="112">
        <v>25</v>
      </c>
      <c r="C1251" s="113" t="s">
        <v>4544</v>
      </c>
      <c r="D1251" s="50" t="s">
        <v>7442</v>
      </c>
      <c r="E1251" s="113"/>
      <c r="F1251" s="113"/>
      <c r="G1251" s="50" t="s">
        <v>5915</v>
      </c>
      <c r="H1251" s="50" t="s">
        <v>5916</v>
      </c>
      <c r="I1251" s="113"/>
      <c r="J1251" s="103" t="s">
        <v>7595</v>
      </c>
      <c r="K1251" s="103"/>
      <c r="L1251" s="50" t="s">
        <v>7574</v>
      </c>
      <c r="M1251" s="160">
        <v>0</v>
      </c>
      <c r="N1251" s="50" t="s">
        <v>8705</v>
      </c>
      <c r="O1251" s="50" t="s">
        <v>8710</v>
      </c>
      <c r="P1251" s="113" t="s">
        <v>6304</v>
      </c>
      <c r="Q1251" s="113" t="s">
        <v>80</v>
      </c>
      <c r="R1251" s="113"/>
      <c r="S1251" s="113"/>
    </row>
    <row r="1252" spans="1:19" x14ac:dyDescent="0.35">
      <c r="A1252" s="111" t="s">
        <v>4536</v>
      </c>
      <c r="B1252" s="112">
        <v>32</v>
      </c>
      <c r="C1252" s="113" t="s">
        <v>4567</v>
      </c>
      <c r="D1252" s="50" t="s">
        <v>7657</v>
      </c>
      <c r="E1252" s="113"/>
      <c r="F1252" s="113"/>
      <c r="G1252" s="50" t="s">
        <v>5961</v>
      </c>
      <c r="H1252" s="50" t="s">
        <v>5962</v>
      </c>
      <c r="I1252" s="113"/>
      <c r="J1252" s="103" t="s">
        <v>7595</v>
      </c>
      <c r="K1252" s="103"/>
      <c r="L1252" s="50" t="s">
        <v>7574</v>
      </c>
      <c r="M1252" s="160">
        <v>0</v>
      </c>
      <c r="N1252" s="50" t="s">
        <v>8705</v>
      </c>
      <c r="O1252" s="50" t="s">
        <v>8710</v>
      </c>
      <c r="P1252" s="113" t="s">
        <v>235</v>
      </c>
      <c r="Q1252" s="113" t="s">
        <v>80</v>
      </c>
      <c r="R1252" s="113"/>
      <c r="S1252" s="113"/>
    </row>
    <row r="1253" spans="1:19" x14ac:dyDescent="0.35">
      <c r="A1253" s="111" t="s">
        <v>4536</v>
      </c>
      <c r="B1253" s="112">
        <v>33</v>
      </c>
      <c r="C1253" s="113" t="s">
        <v>4546</v>
      </c>
      <c r="D1253" s="50" t="s">
        <v>7454</v>
      </c>
      <c r="E1253" s="113"/>
      <c r="F1253" s="113"/>
      <c r="G1253" s="50" t="s">
        <v>5919</v>
      </c>
      <c r="H1253" s="62" t="s">
        <v>5920</v>
      </c>
      <c r="I1253" s="113"/>
      <c r="J1253" s="103" t="s">
        <v>7595</v>
      </c>
      <c r="K1253" s="103"/>
      <c r="L1253" s="50" t="s">
        <v>7574</v>
      </c>
      <c r="M1253" s="160">
        <v>0</v>
      </c>
      <c r="N1253" s="50" t="s">
        <v>8705</v>
      </c>
      <c r="O1253" s="50" t="s">
        <v>8710</v>
      </c>
      <c r="P1253" s="113" t="s">
        <v>3002</v>
      </c>
      <c r="Q1253" s="113" t="s">
        <v>80</v>
      </c>
      <c r="R1253" s="113"/>
      <c r="S1253" s="113"/>
    </row>
    <row r="1254" spans="1:19" x14ac:dyDescent="0.35">
      <c r="A1254" s="111" t="s">
        <v>4536</v>
      </c>
      <c r="B1254" s="112">
        <v>33</v>
      </c>
      <c r="C1254" s="113" t="s">
        <v>4568</v>
      </c>
      <c r="D1254" s="50" t="s">
        <v>7443</v>
      </c>
      <c r="E1254" s="113"/>
      <c r="F1254" s="113"/>
      <c r="G1254" s="50" t="s">
        <v>5963</v>
      </c>
      <c r="H1254" s="50" t="s">
        <v>5964</v>
      </c>
      <c r="I1254" s="113"/>
      <c r="J1254" s="103" t="s">
        <v>7595</v>
      </c>
      <c r="K1254" s="103"/>
      <c r="L1254" s="50" t="s">
        <v>7574</v>
      </c>
      <c r="M1254" s="160">
        <v>0</v>
      </c>
      <c r="N1254" s="50" t="s">
        <v>8705</v>
      </c>
      <c r="O1254" s="50" t="s">
        <v>8710</v>
      </c>
      <c r="P1254" s="113" t="s">
        <v>235</v>
      </c>
      <c r="Q1254" s="113" t="s">
        <v>80</v>
      </c>
      <c r="R1254" s="113"/>
      <c r="S1254" s="113"/>
    </row>
    <row r="1255" spans="1:19" x14ac:dyDescent="0.35">
      <c r="A1255" s="111" t="s">
        <v>4536</v>
      </c>
      <c r="B1255" s="112">
        <v>34</v>
      </c>
      <c r="C1255" s="113" t="s">
        <v>4547</v>
      </c>
      <c r="D1255" s="50" t="s">
        <v>7453</v>
      </c>
      <c r="E1255" s="113"/>
      <c r="F1255" s="113"/>
      <c r="G1255" s="50" t="s">
        <v>5921</v>
      </c>
      <c r="H1255" s="62" t="s">
        <v>5922</v>
      </c>
      <c r="I1255" s="113"/>
      <c r="J1255" s="103" t="s">
        <v>7595</v>
      </c>
      <c r="K1255" s="103"/>
      <c r="L1255" s="50" t="s">
        <v>7574</v>
      </c>
      <c r="M1255" s="160">
        <v>0</v>
      </c>
      <c r="N1255" s="50" t="s">
        <v>8705</v>
      </c>
      <c r="O1255" s="50" t="s">
        <v>8710</v>
      </c>
      <c r="P1255" s="113" t="s">
        <v>3002</v>
      </c>
      <c r="Q1255" s="113" t="s">
        <v>80</v>
      </c>
      <c r="R1255" s="113"/>
      <c r="S1255" s="113"/>
    </row>
    <row r="1256" spans="1:19" x14ac:dyDescent="0.35">
      <c r="A1256" s="111" t="s">
        <v>4536</v>
      </c>
      <c r="B1256" s="112">
        <v>34</v>
      </c>
      <c r="C1256" s="113" t="s">
        <v>4569</v>
      </c>
      <c r="D1256" s="50" t="s">
        <v>7444</v>
      </c>
      <c r="E1256" s="113"/>
      <c r="F1256" s="113"/>
      <c r="G1256" s="50" t="s">
        <v>5965</v>
      </c>
      <c r="H1256" s="50" t="s">
        <v>5966</v>
      </c>
      <c r="I1256" s="113"/>
      <c r="J1256" s="103" t="s">
        <v>7595</v>
      </c>
      <c r="K1256" s="103"/>
      <c r="L1256" s="50" t="s">
        <v>7574</v>
      </c>
      <c r="M1256" s="160">
        <v>0</v>
      </c>
      <c r="N1256" s="50" t="s">
        <v>8705</v>
      </c>
      <c r="O1256" s="50" t="s">
        <v>8710</v>
      </c>
      <c r="P1256" s="113" t="s">
        <v>235</v>
      </c>
      <c r="Q1256" s="113" t="s">
        <v>80</v>
      </c>
      <c r="R1256" s="113"/>
      <c r="S1256" s="113"/>
    </row>
    <row r="1257" spans="1:19" x14ac:dyDescent="0.35">
      <c r="A1257" s="111" t="s">
        <v>4536</v>
      </c>
      <c r="B1257" s="112">
        <v>35</v>
      </c>
      <c r="C1257" s="113" t="s">
        <v>4570</v>
      </c>
      <c r="D1257" s="50" t="s">
        <v>7445</v>
      </c>
      <c r="E1257" s="113"/>
      <c r="F1257" s="113"/>
      <c r="G1257" s="50" t="s">
        <v>5967</v>
      </c>
      <c r="H1257" s="50" t="s">
        <v>5968</v>
      </c>
      <c r="I1257" s="113"/>
      <c r="J1257" s="103" t="s">
        <v>7595</v>
      </c>
      <c r="K1257" s="103"/>
      <c r="L1257" s="50" t="s">
        <v>7574</v>
      </c>
      <c r="M1257" s="160">
        <v>0</v>
      </c>
      <c r="N1257" s="50" t="s">
        <v>8705</v>
      </c>
      <c r="O1257" s="50" t="s">
        <v>8710</v>
      </c>
      <c r="P1257" s="113" t="s">
        <v>235</v>
      </c>
      <c r="Q1257" s="113" t="s">
        <v>80</v>
      </c>
      <c r="R1257" s="113"/>
      <c r="S1257" s="113"/>
    </row>
    <row r="1258" spans="1:19" x14ac:dyDescent="0.35">
      <c r="A1258" s="111" t="s">
        <v>4536</v>
      </c>
      <c r="B1258" s="112">
        <v>35</v>
      </c>
      <c r="C1258" s="113" t="s">
        <v>4548</v>
      </c>
      <c r="D1258" s="50" t="s">
        <v>7452</v>
      </c>
      <c r="E1258" s="113"/>
      <c r="F1258" s="113"/>
      <c r="G1258" s="50" t="s">
        <v>5923</v>
      </c>
      <c r="H1258" s="62" t="s">
        <v>5924</v>
      </c>
      <c r="I1258" s="113"/>
      <c r="J1258" s="103" t="s">
        <v>7595</v>
      </c>
      <c r="K1258" s="103"/>
      <c r="L1258" s="50" t="s">
        <v>7574</v>
      </c>
      <c r="M1258" s="160">
        <v>0</v>
      </c>
      <c r="N1258" s="50" t="s">
        <v>8705</v>
      </c>
      <c r="O1258" s="50" t="s">
        <v>8710</v>
      </c>
      <c r="P1258" s="113" t="s">
        <v>3002</v>
      </c>
      <c r="Q1258" s="113" t="s">
        <v>80</v>
      </c>
      <c r="R1258" s="113"/>
      <c r="S1258" s="113"/>
    </row>
    <row r="1259" spans="1:19" x14ac:dyDescent="0.35">
      <c r="A1259" s="111" t="s">
        <v>4536</v>
      </c>
      <c r="B1259" s="112">
        <v>36</v>
      </c>
      <c r="C1259" s="113" t="s">
        <v>4571</v>
      </c>
      <c r="D1259" s="50" t="s">
        <v>7446</v>
      </c>
      <c r="E1259" s="113"/>
      <c r="F1259" s="113"/>
      <c r="G1259" s="50" t="s">
        <v>5969</v>
      </c>
      <c r="H1259" s="50" t="s">
        <v>5970</v>
      </c>
      <c r="I1259" s="113"/>
      <c r="J1259" s="103" t="s">
        <v>7595</v>
      </c>
      <c r="K1259" s="103"/>
      <c r="L1259" s="50" t="s">
        <v>7574</v>
      </c>
      <c r="M1259" s="160">
        <v>0</v>
      </c>
      <c r="N1259" s="50" t="s">
        <v>8705</v>
      </c>
      <c r="O1259" s="50" t="s">
        <v>8710</v>
      </c>
      <c r="P1259" s="113" t="s">
        <v>235</v>
      </c>
      <c r="Q1259" s="113" t="s">
        <v>80</v>
      </c>
      <c r="R1259" s="113"/>
      <c r="S1259" s="113"/>
    </row>
    <row r="1260" spans="1:19" x14ac:dyDescent="0.35">
      <c r="A1260" s="111" t="s">
        <v>4536</v>
      </c>
      <c r="B1260" s="112">
        <v>37</v>
      </c>
      <c r="C1260" s="113" t="s">
        <v>4572</v>
      </c>
      <c r="D1260" s="50" t="s">
        <v>7447</v>
      </c>
      <c r="E1260" s="113"/>
      <c r="F1260" s="113"/>
      <c r="G1260" s="50" t="s">
        <v>5971</v>
      </c>
      <c r="H1260" s="50" t="s">
        <v>5972</v>
      </c>
      <c r="I1260" s="113"/>
      <c r="J1260" s="103" t="s">
        <v>7595</v>
      </c>
      <c r="K1260" s="103"/>
      <c r="L1260" s="50" t="s">
        <v>7574</v>
      </c>
      <c r="M1260" s="160">
        <v>0</v>
      </c>
      <c r="N1260" s="50" t="s">
        <v>8705</v>
      </c>
      <c r="O1260" s="50" t="s">
        <v>8710</v>
      </c>
      <c r="P1260" s="113" t="s">
        <v>235</v>
      </c>
      <c r="Q1260" s="113" t="s">
        <v>80</v>
      </c>
      <c r="R1260" s="113"/>
      <c r="S1260" s="113"/>
    </row>
    <row r="1261" spans="1:19" x14ac:dyDescent="0.35">
      <c r="A1261" s="111" t="s">
        <v>4536</v>
      </c>
      <c r="B1261" s="112">
        <v>38</v>
      </c>
      <c r="C1261" s="113" t="s">
        <v>4573</v>
      </c>
      <c r="D1261" s="50" t="s">
        <v>7448</v>
      </c>
      <c r="E1261" s="113"/>
      <c r="F1261" s="113"/>
      <c r="G1261" s="50" t="s">
        <v>5973</v>
      </c>
      <c r="H1261" s="50" t="s">
        <v>5974</v>
      </c>
      <c r="I1261" s="113"/>
      <c r="J1261" s="103" t="s">
        <v>7595</v>
      </c>
      <c r="K1261" s="103"/>
      <c r="L1261" s="50" t="s">
        <v>7574</v>
      </c>
      <c r="M1261" s="160">
        <v>0</v>
      </c>
      <c r="N1261" s="50" t="s">
        <v>8705</v>
      </c>
      <c r="O1261" s="50" t="s">
        <v>8710</v>
      </c>
      <c r="P1261" s="113" t="s">
        <v>235</v>
      </c>
      <c r="Q1261" s="113" t="s">
        <v>80</v>
      </c>
      <c r="R1261" s="113"/>
      <c r="S1261" s="113"/>
    </row>
    <row r="1262" spans="1:19" x14ac:dyDescent="0.35">
      <c r="A1262" s="111" t="s">
        <v>4536</v>
      </c>
      <c r="B1262" s="112">
        <v>39</v>
      </c>
      <c r="C1262" s="113" t="s">
        <v>4574</v>
      </c>
      <c r="D1262" s="50" t="s">
        <v>7449</v>
      </c>
      <c r="E1262" s="113"/>
      <c r="F1262" s="113"/>
      <c r="G1262" s="50" t="s">
        <v>5975</v>
      </c>
      <c r="H1262" s="50" t="s">
        <v>5976</v>
      </c>
      <c r="I1262" s="113"/>
      <c r="J1262" s="103" t="s">
        <v>7595</v>
      </c>
      <c r="K1262" s="103"/>
      <c r="L1262" s="50" t="s">
        <v>7574</v>
      </c>
      <c r="M1262" s="160">
        <v>0</v>
      </c>
      <c r="N1262" s="50" t="s">
        <v>8705</v>
      </c>
      <c r="O1262" s="50" t="s">
        <v>8710</v>
      </c>
      <c r="P1262" s="113" t="s">
        <v>235</v>
      </c>
      <c r="Q1262" s="113" t="s">
        <v>80</v>
      </c>
      <c r="R1262" s="113"/>
      <c r="S1262" s="113"/>
    </row>
    <row r="1263" spans="1:19" x14ac:dyDescent="0.35">
      <c r="A1263" s="111" t="s">
        <v>4536</v>
      </c>
      <c r="B1263" s="112">
        <v>40</v>
      </c>
      <c r="C1263" s="113" t="s">
        <v>4575</v>
      </c>
      <c r="D1263" s="50" t="s">
        <v>7450</v>
      </c>
      <c r="E1263" s="113"/>
      <c r="F1263" s="113"/>
      <c r="G1263" s="50" t="s">
        <v>5977</v>
      </c>
      <c r="H1263" s="50" t="s">
        <v>5978</v>
      </c>
      <c r="I1263" s="113"/>
      <c r="J1263" s="103" t="s">
        <v>7595</v>
      </c>
      <c r="K1263" s="103"/>
      <c r="L1263" s="50" t="s">
        <v>7574</v>
      </c>
      <c r="M1263" s="160">
        <v>0</v>
      </c>
      <c r="N1263" s="50" t="s">
        <v>8705</v>
      </c>
      <c r="O1263" s="50" t="s">
        <v>8710</v>
      </c>
      <c r="P1263" s="113" t="s">
        <v>235</v>
      </c>
      <c r="Q1263" s="113" t="s">
        <v>80</v>
      </c>
      <c r="R1263" s="113"/>
      <c r="S1263" s="113"/>
    </row>
    <row r="1264" spans="1:19" x14ac:dyDescent="0.35">
      <c r="A1264" s="111" t="s">
        <v>4536</v>
      </c>
      <c r="B1264" s="112">
        <v>41</v>
      </c>
      <c r="C1264" s="113" t="s">
        <v>4576</v>
      </c>
      <c r="D1264" s="50" t="s">
        <v>7451</v>
      </c>
      <c r="E1264" s="113"/>
      <c r="F1264" s="113"/>
      <c r="G1264" s="50" t="s">
        <v>5979</v>
      </c>
      <c r="H1264" s="50" t="s">
        <v>5980</v>
      </c>
      <c r="I1264" s="113"/>
      <c r="J1264" s="103" t="s">
        <v>7595</v>
      </c>
      <c r="K1264" s="103"/>
      <c r="L1264" s="50" t="s">
        <v>7574</v>
      </c>
      <c r="M1264" s="160">
        <v>0</v>
      </c>
      <c r="N1264" s="50" t="s">
        <v>8705</v>
      </c>
      <c r="O1264" s="50" t="s">
        <v>8710</v>
      </c>
      <c r="P1264" s="113" t="s">
        <v>235</v>
      </c>
      <c r="Q1264" s="113" t="s">
        <v>80</v>
      </c>
      <c r="R1264" s="113"/>
      <c r="S1264" s="113"/>
    </row>
    <row r="1265" spans="1:19" x14ac:dyDescent="0.35">
      <c r="A1265" s="111" t="s">
        <v>4536</v>
      </c>
      <c r="B1265" s="112">
        <v>52</v>
      </c>
      <c r="C1265" s="113" t="s">
        <v>4549</v>
      </c>
      <c r="D1265" s="50" t="s">
        <v>7455</v>
      </c>
      <c r="E1265" s="113"/>
      <c r="F1265" s="113"/>
      <c r="G1265" s="50" t="s">
        <v>5925</v>
      </c>
      <c r="H1265" s="50" t="s">
        <v>5926</v>
      </c>
      <c r="I1265" s="113"/>
      <c r="J1265" s="103" t="s">
        <v>7595</v>
      </c>
      <c r="K1265" s="103"/>
      <c r="L1265" s="50" t="s">
        <v>7574</v>
      </c>
      <c r="M1265" s="160">
        <v>0</v>
      </c>
      <c r="N1265" s="50" t="s">
        <v>8705</v>
      </c>
      <c r="O1265" s="50" t="s">
        <v>8710</v>
      </c>
      <c r="P1265" s="113" t="s">
        <v>6304</v>
      </c>
      <c r="Q1265" s="113" t="s">
        <v>80</v>
      </c>
      <c r="R1265" s="113"/>
      <c r="S1265" s="113"/>
    </row>
    <row r="1266" spans="1:19" x14ac:dyDescent="0.35">
      <c r="A1266" s="111" t="s">
        <v>4536</v>
      </c>
      <c r="B1266" s="112">
        <v>53</v>
      </c>
      <c r="C1266" s="113" t="s">
        <v>4550</v>
      </c>
      <c r="D1266" s="50" t="s">
        <v>7456</v>
      </c>
      <c r="E1266" s="113"/>
      <c r="F1266" s="113"/>
      <c r="G1266" s="50" t="s">
        <v>5927</v>
      </c>
      <c r="H1266" s="50" t="s">
        <v>5928</v>
      </c>
      <c r="I1266" s="113"/>
      <c r="J1266" s="103" t="s">
        <v>7595</v>
      </c>
      <c r="K1266" s="103"/>
      <c r="L1266" s="50" t="s">
        <v>7574</v>
      </c>
      <c r="M1266" s="160">
        <v>0</v>
      </c>
      <c r="N1266" s="50" t="s">
        <v>8705</v>
      </c>
      <c r="O1266" s="50" t="s">
        <v>8710</v>
      </c>
      <c r="P1266" s="113" t="s">
        <v>6304</v>
      </c>
      <c r="Q1266" s="113" t="s">
        <v>80</v>
      </c>
      <c r="R1266" s="113"/>
      <c r="S1266" s="113"/>
    </row>
    <row r="1267" spans="1:19" x14ac:dyDescent="0.35">
      <c r="A1267" s="111" t="s">
        <v>4536</v>
      </c>
      <c r="B1267" s="112">
        <v>54</v>
      </c>
      <c r="C1267" s="113" t="s">
        <v>4551</v>
      </c>
      <c r="D1267" s="50" t="s">
        <v>7457</v>
      </c>
      <c r="E1267" s="113"/>
      <c r="F1267" s="113"/>
      <c r="G1267" s="50" t="s">
        <v>5929</v>
      </c>
      <c r="H1267" s="50" t="s">
        <v>5930</v>
      </c>
      <c r="I1267" s="113"/>
      <c r="J1267" s="103" t="s">
        <v>7595</v>
      </c>
      <c r="K1267" s="103"/>
      <c r="L1267" s="50" t="s">
        <v>7574</v>
      </c>
      <c r="M1267" s="160">
        <v>0</v>
      </c>
      <c r="N1267" s="50" t="s">
        <v>8705</v>
      </c>
      <c r="O1267" s="50" t="s">
        <v>8710</v>
      </c>
      <c r="P1267" s="113" t="s">
        <v>6304</v>
      </c>
      <c r="Q1267" s="113" t="s">
        <v>80</v>
      </c>
      <c r="R1267" s="113"/>
      <c r="S1267" s="113"/>
    </row>
    <row r="1268" spans="1:19" x14ac:dyDescent="0.35">
      <c r="A1268" s="111" t="s">
        <v>4536</v>
      </c>
      <c r="B1268" s="112">
        <v>55</v>
      </c>
      <c r="C1268" s="113" t="s">
        <v>4552</v>
      </c>
      <c r="D1268" s="50" t="s">
        <v>7458</v>
      </c>
      <c r="E1268" s="113"/>
      <c r="F1268" s="113"/>
      <c r="G1268" s="50" t="s">
        <v>5931</v>
      </c>
      <c r="H1268" s="50" t="s">
        <v>5932</v>
      </c>
      <c r="I1268" s="113"/>
      <c r="J1268" s="103" t="s">
        <v>7595</v>
      </c>
      <c r="K1268" s="103"/>
      <c r="L1268" s="50" t="s">
        <v>7574</v>
      </c>
      <c r="M1268" s="160">
        <v>0</v>
      </c>
      <c r="N1268" s="50" t="s">
        <v>8705</v>
      </c>
      <c r="O1268" s="50" t="s">
        <v>8710</v>
      </c>
      <c r="P1268" s="113" t="s">
        <v>6304</v>
      </c>
      <c r="Q1268" s="113" t="s">
        <v>80</v>
      </c>
      <c r="R1268" s="113"/>
      <c r="S1268" s="113"/>
    </row>
    <row r="1269" spans="1:19" x14ac:dyDescent="0.35">
      <c r="A1269" s="111" t="s">
        <v>4536</v>
      </c>
      <c r="B1269" s="112">
        <v>56</v>
      </c>
      <c r="C1269" s="113" t="s">
        <v>4553</v>
      </c>
      <c r="D1269" s="50" t="s">
        <v>7459</v>
      </c>
      <c r="E1269" s="113"/>
      <c r="F1269" s="113"/>
      <c r="G1269" s="50" t="s">
        <v>5933</v>
      </c>
      <c r="H1269" s="50" t="s">
        <v>5934</v>
      </c>
      <c r="I1269" s="113"/>
      <c r="J1269" s="103" t="s">
        <v>7595</v>
      </c>
      <c r="K1269" s="103"/>
      <c r="L1269" s="50" t="s">
        <v>7574</v>
      </c>
      <c r="M1269" s="160">
        <v>0</v>
      </c>
      <c r="N1269" s="50" t="s">
        <v>8705</v>
      </c>
      <c r="O1269" s="50" t="s">
        <v>8710</v>
      </c>
      <c r="P1269" s="113" t="s">
        <v>6304</v>
      </c>
      <c r="Q1269" s="113" t="s">
        <v>80</v>
      </c>
      <c r="R1269" s="113"/>
      <c r="S1269" s="113"/>
    </row>
    <row r="1270" spans="1:19" x14ac:dyDescent="0.35">
      <c r="A1270" s="111" t="s">
        <v>4536</v>
      </c>
      <c r="B1270" s="112">
        <v>63</v>
      </c>
      <c r="C1270" s="113" t="s">
        <v>4554</v>
      </c>
      <c r="D1270" s="50" t="s">
        <v>7460</v>
      </c>
      <c r="E1270" s="113"/>
      <c r="F1270" s="113"/>
      <c r="G1270" s="50" t="s">
        <v>5935</v>
      </c>
      <c r="H1270" s="50" t="s">
        <v>5936</v>
      </c>
      <c r="I1270" s="113"/>
      <c r="J1270" s="103" t="s">
        <v>7595</v>
      </c>
      <c r="K1270" s="103"/>
      <c r="L1270" s="50" t="s">
        <v>7574</v>
      </c>
      <c r="M1270" s="160">
        <v>0</v>
      </c>
      <c r="N1270" s="50" t="s">
        <v>8705</v>
      </c>
      <c r="O1270" s="50" t="s">
        <v>8710</v>
      </c>
      <c r="P1270" s="113" t="s">
        <v>6304</v>
      </c>
      <c r="Q1270" s="113" t="s">
        <v>80</v>
      </c>
      <c r="R1270" s="113"/>
      <c r="S1270" s="113"/>
    </row>
    <row r="1271" spans="1:19" x14ac:dyDescent="0.35">
      <c r="A1271" s="111" t="s">
        <v>4536</v>
      </c>
      <c r="B1271" s="112">
        <v>63</v>
      </c>
      <c r="C1271" s="113" t="s">
        <v>4555</v>
      </c>
      <c r="D1271" s="50" t="s">
        <v>7461</v>
      </c>
      <c r="E1271" s="113"/>
      <c r="F1271" s="113"/>
      <c r="G1271" s="50" t="s">
        <v>5937</v>
      </c>
      <c r="H1271" s="50" t="s">
        <v>5938</v>
      </c>
      <c r="I1271" s="113"/>
      <c r="J1271" s="103" t="s">
        <v>7595</v>
      </c>
      <c r="K1271" s="103"/>
      <c r="L1271" s="50" t="s">
        <v>7574</v>
      </c>
      <c r="M1271" s="160">
        <v>0</v>
      </c>
      <c r="N1271" s="50" t="s">
        <v>8705</v>
      </c>
      <c r="O1271" s="50" t="s">
        <v>8710</v>
      </c>
      <c r="P1271" s="113" t="s">
        <v>6304</v>
      </c>
      <c r="Q1271" s="113" t="s">
        <v>80</v>
      </c>
      <c r="R1271" s="113"/>
      <c r="S1271" s="113"/>
    </row>
    <row r="1272" spans="1:19" x14ac:dyDescent="0.35">
      <c r="A1272" s="111" t="s">
        <v>4536</v>
      </c>
      <c r="B1272" s="112">
        <v>64</v>
      </c>
      <c r="C1272" s="113" t="s">
        <v>4556</v>
      </c>
      <c r="D1272" s="50" t="s">
        <v>7462</v>
      </c>
      <c r="E1272" s="113"/>
      <c r="F1272" s="113"/>
      <c r="G1272" s="50" t="s">
        <v>5939</v>
      </c>
      <c r="H1272" s="50" t="s">
        <v>5940</v>
      </c>
      <c r="I1272" s="113"/>
      <c r="J1272" s="103" t="s">
        <v>7595</v>
      </c>
      <c r="K1272" s="103"/>
      <c r="L1272" s="50" t="s">
        <v>7574</v>
      </c>
      <c r="M1272" s="160">
        <v>0</v>
      </c>
      <c r="N1272" s="50" t="s">
        <v>8705</v>
      </c>
      <c r="O1272" s="50" t="s">
        <v>8710</v>
      </c>
      <c r="P1272" s="113" t="s">
        <v>6304</v>
      </c>
      <c r="Q1272" s="113" t="s">
        <v>80</v>
      </c>
      <c r="R1272" s="113"/>
      <c r="S1272" s="113"/>
    </row>
    <row r="1273" spans="1:19" x14ac:dyDescent="0.35">
      <c r="A1273" s="111" t="s">
        <v>4536</v>
      </c>
      <c r="B1273" s="112">
        <v>65</v>
      </c>
      <c r="C1273" s="113" t="s">
        <v>4557</v>
      </c>
      <c r="D1273" s="50" t="s">
        <v>7463</v>
      </c>
      <c r="E1273" s="113"/>
      <c r="F1273" s="113"/>
      <c r="G1273" s="50" t="s">
        <v>5941</v>
      </c>
      <c r="H1273" s="50" t="s">
        <v>5942</v>
      </c>
      <c r="I1273" s="113"/>
      <c r="J1273" s="103" t="s">
        <v>7595</v>
      </c>
      <c r="K1273" s="103"/>
      <c r="L1273" s="50" t="s">
        <v>7574</v>
      </c>
      <c r="M1273" s="160">
        <v>0</v>
      </c>
      <c r="N1273" s="50" t="s">
        <v>8705</v>
      </c>
      <c r="O1273" s="50" t="s">
        <v>8710</v>
      </c>
      <c r="P1273" s="113" t="s">
        <v>6304</v>
      </c>
      <c r="Q1273" s="113" t="s">
        <v>80</v>
      </c>
      <c r="R1273" s="113"/>
      <c r="S1273" s="113"/>
    </row>
    <row r="1274" spans="1:19" x14ac:dyDescent="0.35">
      <c r="A1274" s="111" t="s">
        <v>4536</v>
      </c>
      <c r="B1274" s="112">
        <v>72</v>
      </c>
      <c r="C1274" s="113" t="s">
        <v>4558</v>
      </c>
      <c r="D1274" s="50" t="s">
        <v>7464</v>
      </c>
      <c r="E1274" s="113"/>
      <c r="F1274" s="113"/>
      <c r="G1274" s="50" t="s">
        <v>5943</v>
      </c>
      <c r="H1274" s="50" t="s">
        <v>5944</v>
      </c>
      <c r="I1274" s="113"/>
      <c r="J1274" s="103" t="s">
        <v>7595</v>
      </c>
      <c r="K1274" s="103"/>
      <c r="L1274" s="50" t="s">
        <v>7574</v>
      </c>
      <c r="M1274" s="160">
        <v>0</v>
      </c>
      <c r="N1274" s="50" t="s">
        <v>8705</v>
      </c>
      <c r="O1274" s="50" t="s">
        <v>8710</v>
      </c>
      <c r="P1274" s="113" t="s">
        <v>6304</v>
      </c>
      <c r="Q1274" s="113" t="s">
        <v>80</v>
      </c>
      <c r="R1274" s="113"/>
      <c r="S1274" s="113"/>
    </row>
    <row r="1275" spans="1:19" x14ac:dyDescent="0.35">
      <c r="A1275" s="111" t="s">
        <v>4536</v>
      </c>
      <c r="B1275" s="112">
        <v>102</v>
      </c>
      <c r="C1275" s="113" t="s">
        <v>4559</v>
      </c>
      <c r="D1275" s="50" t="s">
        <v>7465</v>
      </c>
      <c r="E1275" s="113"/>
      <c r="F1275" s="113"/>
      <c r="G1275" s="50" t="s">
        <v>5945</v>
      </c>
      <c r="H1275" s="50" t="s">
        <v>5946</v>
      </c>
      <c r="I1275" s="113"/>
      <c r="J1275" s="103" t="s">
        <v>7595</v>
      </c>
      <c r="K1275" s="103"/>
      <c r="L1275" s="50" t="s">
        <v>7574</v>
      </c>
      <c r="M1275" s="160">
        <v>0</v>
      </c>
      <c r="N1275" s="50" t="s">
        <v>8705</v>
      </c>
      <c r="O1275" s="50" t="s">
        <v>8710</v>
      </c>
      <c r="P1275" s="113" t="s">
        <v>6304</v>
      </c>
      <c r="Q1275" s="113" t="s">
        <v>80</v>
      </c>
      <c r="R1275" s="113"/>
      <c r="S1275" s="113"/>
    </row>
    <row r="1276" spans="1:19" x14ac:dyDescent="0.35">
      <c r="A1276" s="111" t="s">
        <v>4536</v>
      </c>
      <c r="B1276" s="112">
        <v>103</v>
      </c>
      <c r="C1276" s="113" t="s">
        <v>4560</v>
      </c>
      <c r="D1276" s="50" t="s">
        <v>7466</v>
      </c>
      <c r="E1276" s="113"/>
      <c r="F1276" s="113"/>
      <c r="G1276" s="50" t="s">
        <v>5947</v>
      </c>
      <c r="H1276" s="50" t="s">
        <v>5948</v>
      </c>
      <c r="I1276" s="113"/>
      <c r="J1276" s="103" t="s">
        <v>7595</v>
      </c>
      <c r="K1276" s="103"/>
      <c r="L1276" s="50" t="s">
        <v>7574</v>
      </c>
      <c r="M1276" s="160">
        <v>0</v>
      </c>
      <c r="N1276" s="50" t="s">
        <v>8705</v>
      </c>
      <c r="O1276" s="50" t="s">
        <v>8710</v>
      </c>
      <c r="P1276" s="113" t="s">
        <v>6304</v>
      </c>
      <c r="Q1276" s="113" t="s">
        <v>80</v>
      </c>
      <c r="R1276" s="113"/>
      <c r="S1276" s="113"/>
    </row>
    <row r="1277" spans="1:19" x14ac:dyDescent="0.35">
      <c r="A1277" s="111" t="s">
        <v>4536</v>
      </c>
      <c r="B1277" s="112">
        <v>104</v>
      </c>
      <c r="C1277" s="113" t="s">
        <v>4561</v>
      </c>
      <c r="D1277" s="50" t="s">
        <v>7467</v>
      </c>
      <c r="E1277" s="113"/>
      <c r="F1277" s="113"/>
      <c r="G1277" s="50" t="s">
        <v>5949</v>
      </c>
      <c r="H1277" s="50" t="s">
        <v>5950</v>
      </c>
      <c r="I1277" s="113"/>
      <c r="J1277" s="103" t="s">
        <v>7595</v>
      </c>
      <c r="K1277" s="103"/>
      <c r="L1277" s="50" t="s">
        <v>7574</v>
      </c>
      <c r="M1277" s="160">
        <v>0</v>
      </c>
      <c r="N1277" s="50" t="s">
        <v>8705</v>
      </c>
      <c r="O1277" s="50" t="s">
        <v>8710</v>
      </c>
      <c r="P1277" s="113" t="s">
        <v>6304</v>
      </c>
      <c r="Q1277" s="113" t="s">
        <v>80</v>
      </c>
      <c r="R1277" s="113"/>
      <c r="S1277" s="113"/>
    </row>
    <row r="1278" spans="1:19" x14ac:dyDescent="0.35">
      <c r="A1278" s="111" t="s">
        <v>4536</v>
      </c>
      <c r="B1278" s="112">
        <v>105</v>
      </c>
      <c r="C1278" s="113" t="s">
        <v>4562</v>
      </c>
      <c r="D1278" s="50" t="s">
        <v>7468</v>
      </c>
      <c r="E1278" s="113"/>
      <c r="F1278" s="113"/>
      <c r="G1278" s="50" t="s">
        <v>5951</v>
      </c>
      <c r="H1278" s="50" t="s">
        <v>5952</v>
      </c>
      <c r="I1278" s="113"/>
      <c r="J1278" s="103" t="s">
        <v>7595</v>
      </c>
      <c r="K1278" s="103"/>
      <c r="L1278" s="50" t="s">
        <v>7574</v>
      </c>
      <c r="M1278" s="160">
        <v>0</v>
      </c>
      <c r="N1278" s="50" t="s">
        <v>8705</v>
      </c>
      <c r="O1278" s="50" t="s">
        <v>8710</v>
      </c>
      <c r="P1278" s="113" t="s">
        <v>6304</v>
      </c>
      <c r="Q1278" s="113" t="s">
        <v>80</v>
      </c>
      <c r="R1278" s="113"/>
      <c r="S1278" s="113"/>
    </row>
    <row r="1279" spans="1:19" x14ac:dyDescent="0.35">
      <c r="A1279" s="111" t="s">
        <v>4536</v>
      </c>
      <c r="B1279" s="112">
        <v>106</v>
      </c>
      <c r="C1279" s="113" t="s">
        <v>4563</v>
      </c>
      <c r="D1279" s="50" t="s">
        <v>7469</v>
      </c>
      <c r="E1279" s="113"/>
      <c r="F1279" s="113"/>
      <c r="G1279" s="50" t="s">
        <v>5953</v>
      </c>
      <c r="H1279" s="50" t="s">
        <v>5954</v>
      </c>
      <c r="I1279" s="113"/>
      <c r="J1279" s="103" t="s">
        <v>7595</v>
      </c>
      <c r="K1279" s="103"/>
      <c r="L1279" s="50" t="s">
        <v>7574</v>
      </c>
      <c r="M1279" s="160">
        <v>0</v>
      </c>
      <c r="N1279" s="50" t="s">
        <v>8705</v>
      </c>
      <c r="O1279" s="50" t="s">
        <v>8710</v>
      </c>
      <c r="P1279" s="113" t="s">
        <v>6304</v>
      </c>
      <c r="Q1279" s="113" t="s">
        <v>80</v>
      </c>
      <c r="R1279" s="113"/>
      <c r="S1279" s="113"/>
    </row>
    <row r="1280" spans="1:19" x14ac:dyDescent="0.35">
      <c r="A1280" s="111" t="s">
        <v>4536</v>
      </c>
      <c r="B1280" s="112">
        <v>107</v>
      </c>
      <c r="C1280" s="113" t="s">
        <v>4564</v>
      </c>
      <c r="D1280" s="50" t="s">
        <v>7470</v>
      </c>
      <c r="E1280" s="113"/>
      <c r="F1280" s="113"/>
      <c r="G1280" s="50" t="s">
        <v>5955</v>
      </c>
      <c r="H1280" s="50" t="s">
        <v>5956</v>
      </c>
      <c r="I1280" s="113"/>
      <c r="J1280" s="103" t="s">
        <v>7595</v>
      </c>
      <c r="K1280" s="103"/>
      <c r="L1280" s="50" t="s">
        <v>7574</v>
      </c>
      <c r="M1280" s="160">
        <v>0</v>
      </c>
      <c r="N1280" s="50" t="s">
        <v>8705</v>
      </c>
      <c r="O1280" s="50" t="s">
        <v>8710</v>
      </c>
      <c r="P1280" s="113" t="s">
        <v>6304</v>
      </c>
      <c r="Q1280" s="113" t="s">
        <v>80</v>
      </c>
      <c r="R1280" s="113"/>
      <c r="S1280" s="113"/>
    </row>
    <row r="1281" spans="1:19" x14ac:dyDescent="0.35">
      <c r="A1281" s="111" t="s">
        <v>4536</v>
      </c>
      <c r="B1281" s="112">
        <v>108</v>
      </c>
      <c r="C1281" s="113" t="s">
        <v>4565</v>
      </c>
      <c r="D1281" s="50" t="s">
        <v>7471</v>
      </c>
      <c r="E1281" s="113"/>
      <c r="F1281" s="113"/>
      <c r="G1281" s="50" t="s">
        <v>5957</v>
      </c>
      <c r="H1281" s="50" t="s">
        <v>5958</v>
      </c>
      <c r="I1281" s="113"/>
      <c r="J1281" s="103" t="s">
        <v>7595</v>
      </c>
      <c r="K1281" s="103"/>
      <c r="L1281" s="50" t="s">
        <v>7574</v>
      </c>
      <c r="M1281" s="160">
        <v>0</v>
      </c>
      <c r="N1281" s="50" t="s">
        <v>8705</v>
      </c>
      <c r="O1281" s="50" t="s">
        <v>8710</v>
      </c>
      <c r="P1281" s="113" t="s">
        <v>6304</v>
      </c>
      <c r="Q1281" s="113" t="s">
        <v>80</v>
      </c>
      <c r="R1281" s="113"/>
      <c r="S1281" s="113"/>
    </row>
    <row r="1282" spans="1:19" x14ac:dyDescent="0.35">
      <c r="A1282" s="111" t="s">
        <v>4536</v>
      </c>
      <c r="B1282" s="112">
        <v>109</v>
      </c>
      <c r="C1282" s="113" t="s">
        <v>4566</v>
      </c>
      <c r="D1282" s="50" t="s">
        <v>7472</v>
      </c>
      <c r="E1282" s="113"/>
      <c r="F1282" s="113"/>
      <c r="G1282" s="50" t="s">
        <v>5959</v>
      </c>
      <c r="H1282" s="50" t="s">
        <v>5960</v>
      </c>
      <c r="I1282" s="113"/>
      <c r="J1282" s="103" t="s">
        <v>7595</v>
      </c>
      <c r="K1282" s="103"/>
      <c r="L1282" s="50" t="s">
        <v>7574</v>
      </c>
      <c r="M1282" s="160">
        <v>0</v>
      </c>
      <c r="N1282" s="50" t="s">
        <v>8705</v>
      </c>
      <c r="O1282" s="50" t="s">
        <v>8710</v>
      </c>
      <c r="P1282" s="113" t="s">
        <v>6304</v>
      </c>
      <c r="Q1282" s="113" t="s">
        <v>80</v>
      </c>
      <c r="R1282" s="113"/>
      <c r="S1282" s="113"/>
    </row>
    <row r="1283" spans="1:19" x14ac:dyDescent="0.35">
      <c r="A1283" s="111" t="s">
        <v>4536</v>
      </c>
      <c r="B1283" s="112"/>
      <c r="C1283" s="113" t="s">
        <v>4603</v>
      </c>
      <c r="D1283" s="50" t="s">
        <v>7473</v>
      </c>
      <c r="E1283" s="113"/>
      <c r="F1283" s="113"/>
      <c r="G1283" s="50" t="s">
        <v>6033</v>
      </c>
      <c r="H1283" s="62" t="s">
        <v>6034</v>
      </c>
      <c r="I1283" s="113"/>
      <c r="J1283" s="103" t="s">
        <v>7595</v>
      </c>
      <c r="K1283" s="103"/>
      <c r="L1283" s="50" t="s">
        <v>7574</v>
      </c>
      <c r="M1283" s="160">
        <v>0</v>
      </c>
      <c r="N1283" s="50" t="s">
        <v>8705</v>
      </c>
      <c r="O1283" s="50" t="s">
        <v>8710</v>
      </c>
      <c r="P1283" s="113" t="s">
        <v>262</v>
      </c>
      <c r="Q1283" s="113" t="s">
        <v>80</v>
      </c>
      <c r="R1283" s="113"/>
      <c r="S1283" s="113"/>
    </row>
    <row r="1284" spans="1:19" x14ac:dyDescent="0.35">
      <c r="A1284" s="111" t="s">
        <v>4536</v>
      </c>
      <c r="B1284" s="112"/>
      <c r="C1284" s="113" t="s">
        <v>4601</v>
      </c>
      <c r="D1284" s="62" t="s">
        <v>7418</v>
      </c>
      <c r="E1284" s="113"/>
      <c r="F1284" s="113"/>
      <c r="G1284" s="50" t="s">
        <v>6029</v>
      </c>
      <c r="H1284" s="50" t="s">
        <v>6030</v>
      </c>
      <c r="I1284" s="113"/>
      <c r="J1284" s="103" t="s">
        <v>7595</v>
      </c>
      <c r="K1284" s="103"/>
      <c r="L1284" s="50" t="s">
        <v>7574</v>
      </c>
      <c r="M1284" s="160">
        <v>0</v>
      </c>
      <c r="N1284" s="50" t="s">
        <v>8705</v>
      </c>
      <c r="O1284" s="50" t="s">
        <v>8710</v>
      </c>
      <c r="P1284" s="113" t="s">
        <v>262</v>
      </c>
      <c r="Q1284" s="113" t="s">
        <v>80</v>
      </c>
      <c r="R1284" s="113"/>
      <c r="S1284" s="113"/>
    </row>
    <row r="1285" spans="1:19" x14ac:dyDescent="0.35">
      <c r="A1285" s="111" t="s">
        <v>4536</v>
      </c>
      <c r="B1285" s="112"/>
      <c r="C1285" s="113" t="s">
        <v>4602</v>
      </c>
      <c r="D1285" s="62" t="s">
        <v>7419</v>
      </c>
      <c r="E1285" s="113"/>
      <c r="F1285" s="113"/>
      <c r="G1285" s="50" t="s">
        <v>6031</v>
      </c>
      <c r="H1285" s="50" t="s">
        <v>6032</v>
      </c>
      <c r="I1285" s="113"/>
      <c r="J1285" s="103" t="s">
        <v>7595</v>
      </c>
      <c r="K1285" s="103"/>
      <c r="L1285" s="50" t="s">
        <v>7574</v>
      </c>
      <c r="M1285" s="160">
        <v>0</v>
      </c>
      <c r="N1285" s="50" t="s">
        <v>8705</v>
      </c>
      <c r="O1285" s="50" t="s">
        <v>8710</v>
      </c>
      <c r="P1285" s="113" t="s">
        <v>262</v>
      </c>
      <c r="Q1285" s="113" t="s">
        <v>80</v>
      </c>
      <c r="R1285" s="113"/>
      <c r="S1285" s="113"/>
    </row>
    <row r="1286" spans="1:19" x14ac:dyDescent="0.35">
      <c r="A1286" s="111" t="s">
        <v>4536</v>
      </c>
      <c r="B1286" s="112"/>
      <c r="C1286" s="113" t="s">
        <v>4545</v>
      </c>
      <c r="D1286" s="50" t="s">
        <v>7474</v>
      </c>
      <c r="E1286" s="113"/>
      <c r="F1286" s="113"/>
      <c r="G1286" s="50" t="s">
        <v>5917</v>
      </c>
      <c r="H1286" s="50" t="s">
        <v>5918</v>
      </c>
      <c r="I1286" s="113"/>
      <c r="J1286" s="103" t="s">
        <v>7595</v>
      </c>
      <c r="K1286" s="103"/>
      <c r="L1286" s="50" t="s">
        <v>7574</v>
      </c>
      <c r="M1286" s="160">
        <v>0</v>
      </c>
      <c r="N1286" s="50" t="s">
        <v>8705</v>
      </c>
      <c r="O1286" s="50" t="s">
        <v>8710</v>
      </c>
      <c r="P1286" s="113" t="s">
        <v>6304</v>
      </c>
      <c r="Q1286" s="113" t="s">
        <v>80</v>
      </c>
      <c r="R1286" s="113"/>
      <c r="S1286" s="113"/>
    </row>
    <row r="1287" spans="1:19" x14ac:dyDescent="0.35">
      <c r="A1287" s="111" t="s">
        <v>4536</v>
      </c>
      <c r="B1287" s="112"/>
      <c r="C1287" s="113" t="s">
        <v>4659</v>
      </c>
      <c r="D1287" s="50" t="s">
        <v>7476</v>
      </c>
      <c r="E1287" s="113"/>
      <c r="F1287" s="113"/>
      <c r="G1287" s="50" t="s">
        <v>6145</v>
      </c>
      <c r="H1287" s="50" t="s">
        <v>6146</v>
      </c>
      <c r="I1287" s="113"/>
      <c r="J1287" s="103" t="s">
        <v>7595</v>
      </c>
      <c r="K1287" s="103"/>
      <c r="L1287" s="50" t="s">
        <v>7574</v>
      </c>
      <c r="M1287" s="160">
        <v>0</v>
      </c>
      <c r="N1287" s="50" t="s">
        <v>8705</v>
      </c>
      <c r="O1287" s="50" t="s">
        <v>8710</v>
      </c>
      <c r="P1287" s="113" t="s">
        <v>262</v>
      </c>
      <c r="Q1287" s="113" t="s">
        <v>80</v>
      </c>
      <c r="R1287" s="113"/>
      <c r="S1287" s="113"/>
    </row>
    <row r="1288" spans="1:19" x14ac:dyDescent="0.35">
      <c r="A1288" s="111" t="s">
        <v>4536</v>
      </c>
      <c r="B1288" s="112"/>
      <c r="C1288" s="113" t="s">
        <v>4660</v>
      </c>
      <c r="D1288" s="50" t="s">
        <v>7475</v>
      </c>
      <c r="E1288" s="113"/>
      <c r="F1288" s="113"/>
      <c r="G1288" s="50" t="s">
        <v>6147</v>
      </c>
      <c r="H1288" s="50" t="s">
        <v>6148</v>
      </c>
      <c r="I1288" s="113"/>
      <c r="J1288" s="103" t="s">
        <v>7595</v>
      </c>
      <c r="K1288" s="103"/>
      <c r="L1288" s="50" t="s">
        <v>7574</v>
      </c>
      <c r="M1288" s="160">
        <v>0</v>
      </c>
      <c r="N1288" s="50" t="s">
        <v>8705</v>
      </c>
      <c r="O1288" s="50" t="s">
        <v>8710</v>
      </c>
      <c r="P1288" s="113" t="s">
        <v>262</v>
      </c>
      <c r="Q1288" s="113" t="s">
        <v>80</v>
      </c>
      <c r="R1288" s="113"/>
      <c r="S1288" s="113"/>
    </row>
    <row r="1289" spans="1:19" x14ac:dyDescent="0.35">
      <c r="A1289" s="111" t="s">
        <v>4536</v>
      </c>
      <c r="B1289" s="112"/>
      <c r="C1289" s="113" t="s">
        <v>4657</v>
      </c>
      <c r="D1289" s="50" t="s">
        <v>7073</v>
      </c>
      <c r="E1289" s="113"/>
      <c r="F1289" s="113"/>
      <c r="G1289" s="50" t="s">
        <v>6141</v>
      </c>
      <c r="H1289" s="50" t="s">
        <v>6142</v>
      </c>
      <c r="I1289" s="113"/>
      <c r="J1289" s="103" t="s">
        <v>7595</v>
      </c>
      <c r="K1289" s="103"/>
      <c r="L1289" s="50" t="s">
        <v>7574</v>
      </c>
      <c r="M1289" s="160">
        <v>0</v>
      </c>
      <c r="N1289" s="50" t="s">
        <v>8705</v>
      </c>
      <c r="O1289" s="50" t="s">
        <v>8710</v>
      </c>
      <c r="P1289" s="113" t="s">
        <v>262</v>
      </c>
      <c r="Q1289" s="113" t="s">
        <v>80</v>
      </c>
      <c r="R1289" s="113"/>
      <c r="S1289" s="113"/>
    </row>
    <row r="1290" spans="1:19" x14ac:dyDescent="0.35">
      <c r="A1290" s="111" t="s">
        <v>4536</v>
      </c>
      <c r="B1290" s="112"/>
      <c r="C1290" s="113" t="s">
        <v>4626</v>
      </c>
      <c r="D1290" s="50" t="s">
        <v>7477</v>
      </c>
      <c r="E1290" s="113"/>
      <c r="F1290" s="113"/>
      <c r="G1290" s="50" t="s">
        <v>6079</v>
      </c>
      <c r="H1290" s="50" t="s">
        <v>6080</v>
      </c>
      <c r="I1290" s="113"/>
      <c r="J1290" s="103" t="s">
        <v>7595</v>
      </c>
      <c r="K1290" s="103"/>
      <c r="L1290" s="50" t="s">
        <v>7574</v>
      </c>
      <c r="M1290" s="160">
        <v>0</v>
      </c>
      <c r="N1290" s="50" t="s">
        <v>8705</v>
      </c>
      <c r="O1290" s="50" t="s">
        <v>8710</v>
      </c>
      <c r="P1290" s="113" t="s">
        <v>262</v>
      </c>
      <c r="Q1290" s="113" t="s">
        <v>80</v>
      </c>
      <c r="R1290" s="113"/>
      <c r="S1290" s="113"/>
    </row>
    <row r="1291" spans="1:19" x14ac:dyDescent="0.35">
      <c r="A1291" s="111" t="s">
        <v>4536</v>
      </c>
      <c r="B1291" s="112"/>
      <c r="C1291" s="113" t="s">
        <v>4658</v>
      </c>
      <c r="D1291" s="50" t="s">
        <v>7481</v>
      </c>
      <c r="E1291" s="113"/>
      <c r="F1291" s="113"/>
      <c r="G1291" s="50" t="s">
        <v>6143</v>
      </c>
      <c r="H1291" s="50" t="s">
        <v>6144</v>
      </c>
      <c r="I1291" s="113"/>
      <c r="J1291" s="103" t="s">
        <v>7595</v>
      </c>
      <c r="K1291" s="103"/>
      <c r="L1291" s="50" t="s">
        <v>7574</v>
      </c>
      <c r="M1291" s="160">
        <v>0</v>
      </c>
      <c r="N1291" s="50" t="s">
        <v>8705</v>
      </c>
      <c r="O1291" s="50" t="s">
        <v>8710</v>
      </c>
      <c r="P1291" s="113" t="s">
        <v>262</v>
      </c>
      <c r="Q1291" s="113" t="s">
        <v>80</v>
      </c>
      <c r="R1291" s="113"/>
      <c r="S1291" s="113"/>
    </row>
    <row r="1292" spans="1:19" x14ac:dyDescent="0.35">
      <c r="A1292" s="111" t="s">
        <v>4536</v>
      </c>
      <c r="B1292" s="112"/>
      <c r="C1292" s="113" t="s">
        <v>4627</v>
      </c>
      <c r="D1292" s="50" t="s">
        <v>7482</v>
      </c>
      <c r="E1292" s="113"/>
      <c r="F1292" s="113"/>
      <c r="G1292" s="50" t="s">
        <v>6081</v>
      </c>
      <c r="H1292" s="50" t="s">
        <v>6082</v>
      </c>
      <c r="I1292" s="113"/>
      <c r="J1292" s="103" t="s">
        <v>7595</v>
      </c>
      <c r="K1292" s="103"/>
      <c r="L1292" s="50" t="s">
        <v>7574</v>
      </c>
      <c r="M1292" s="160">
        <v>0</v>
      </c>
      <c r="N1292" s="50" t="s">
        <v>8705</v>
      </c>
      <c r="O1292" s="50" t="s">
        <v>8710</v>
      </c>
      <c r="P1292" s="113" t="s">
        <v>262</v>
      </c>
      <c r="Q1292" s="113" t="s">
        <v>80</v>
      </c>
      <c r="R1292" s="113"/>
      <c r="S1292" s="113"/>
    </row>
    <row r="1293" spans="1:19" x14ac:dyDescent="0.35">
      <c r="A1293" s="111" t="s">
        <v>4536</v>
      </c>
      <c r="B1293" s="112"/>
      <c r="C1293" s="113" t="s">
        <v>4661</v>
      </c>
      <c r="D1293" s="50" t="s">
        <v>7478</v>
      </c>
      <c r="E1293" s="113"/>
      <c r="F1293" s="113"/>
      <c r="G1293" s="50" t="s">
        <v>6149</v>
      </c>
      <c r="H1293" s="50" t="s">
        <v>6150</v>
      </c>
      <c r="I1293" s="113"/>
      <c r="J1293" s="103" t="s">
        <v>7595</v>
      </c>
      <c r="K1293" s="103"/>
      <c r="L1293" s="50" t="s">
        <v>7574</v>
      </c>
      <c r="M1293" s="160">
        <v>0</v>
      </c>
      <c r="N1293" s="50" t="s">
        <v>8705</v>
      </c>
      <c r="O1293" s="50" t="s">
        <v>8710</v>
      </c>
      <c r="P1293" s="113" t="s">
        <v>262</v>
      </c>
      <c r="Q1293" s="113" t="s">
        <v>80</v>
      </c>
      <c r="R1293" s="113"/>
      <c r="S1293" s="113"/>
    </row>
    <row r="1294" spans="1:19" x14ac:dyDescent="0.35">
      <c r="A1294" s="111" t="s">
        <v>4536</v>
      </c>
      <c r="B1294" s="112"/>
      <c r="C1294" s="113" t="s">
        <v>4662</v>
      </c>
      <c r="D1294" s="50" t="s">
        <v>7479</v>
      </c>
      <c r="E1294" s="113"/>
      <c r="F1294" s="113"/>
      <c r="G1294" s="50" t="s">
        <v>6151</v>
      </c>
      <c r="H1294" s="50" t="s">
        <v>6152</v>
      </c>
      <c r="I1294" s="113"/>
      <c r="J1294" s="103" t="s">
        <v>7595</v>
      </c>
      <c r="K1294" s="103"/>
      <c r="L1294" s="50" t="s">
        <v>7574</v>
      </c>
      <c r="M1294" s="160">
        <v>0</v>
      </c>
      <c r="N1294" s="50" t="s">
        <v>8705</v>
      </c>
      <c r="O1294" s="50" t="s">
        <v>8710</v>
      </c>
      <c r="P1294" s="113" t="s">
        <v>262</v>
      </c>
      <c r="Q1294" s="113" t="s">
        <v>80</v>
      </c>
      <c r="R1294" s="113"/>
      <c r="S1294" s="113"/>
    </row>
    <row r="1295" spans="1:19" x14ac:dyDescent="0.35">
      <c r="A1295" s="111" t="s">
        <v>4536</v>
      </c>
      <c r="B1295" s="112"/>
      <c r="C1295" s="113" t="s">
        <v>4578</v>
      </c>
      <c r="D1295" s="50" t="s">
        <v>7074</v>
      </c>
      <c r="E1295" s="113"/>
      <c r="F1295" s="113"/>
      <c r="G1295" s="50" t="s">
        <v>5983</v>
      </c>
      <c r="H1295" s="50" t="s">
        <v>5984</v>
      </c>
      <c r="I1295" s="113"/>
      <c r="J1295" s="103" t="s">
        <v>7595</v>
      </c>
      <c r="K1295" s="103"/>
      <c r="L1295" s="50" t="s">
        <v>7574</v>
      </c>
      <c r="M1295" s="160">
        <v>0</v>
      </c>
      <c r="N1295" s="50" t="s">
        <v>8705</v>
      </c>
      <c r="O1295" s="50" t="s">
        <v>8710</v>
      </c>
      <c r="P1295" s="113" t="s">
        <v>262</v>
      </c>
      <c r="Q1295" s="113" t="s">
        <v>80</v>
      </c>
      <c r="R1295" s="113"/>
      <c r="S1295" s="113"/>
    </row>
    <row r="1296" spans="1:19" x14ac:dyDescent="0.35">
      <c r="A1296" s="111" t="s">
        <v>4536</v>
      </c>
      <c r="B1296" s="112"/>
      <c r="C1296" s="113" t="s">
        <v>4628</v>
      </c>
      <c r="D1296" s="50" t="s">
        <v>7480</v>
      </c>
      <c r="E1296" s="113"/>
      <c r="F1296" s="113"/>
      <c r="G1296" s="50" t="s">
        <v>6083</v>
      </c>
      <c r="H1296" s="50" t="s">
        <v>6084</v>
      </c>
      <c r="I1296" s="113"/>
      <c r="J1296" s="103" t="s">
        <v>7595</v>
      </c>
      <c r="K1296" s="103"/>
      <c r="L1296" s="50" t="s">
        <v>7574</v>
      </c>
      <c r="M1296" s="160">
        <v>0</v>
      </c>
      <c r="N1296" s="50" t="s">
        <v>8705</v>
      </c>
      <c r="O1296" s="50" t="s">
        <v>8710</v>
      </c>
      <c r="P1296" s="113" t="s">
        <v>262</v>
      </c>
      <c r="Q1296" s="113" t="s">
        <v>80</v>
      </c>
      <c r="R1296" s="113"/>
      <c r="S1296" s="113"/>
    </row>
    <row r="1297" spans="1:19" x14ac:dyDescent="0.35">
      <c r="A1297" s="111" t="s">
        <v>4536</v>
      </c>
      <c r="B1297" s="112"/>
      <c r="C1297" s="113" t="s">
        <v>4579</v>
      </c>
      <c r="D1297" s="50" t="s">
        <v>7483</v>
      </c>
      <c r="E1297" s="113"/>
      <c r="F1297" s="113"/>
      <c r="G1297" s="50" t="s">
        <v>5985</v>
      </c>
      <c r="H1297" s="50" t="s">
        <v>5986</v>
      </c>
      <c r="I1297" s="113"/>
      <c r="J1297" s="103" t="s">
        <v>7595</v>
      </c>
      <c r="K1297" s="103"/>
      <c r="L1297" s="50" t="s">
        <v>7574</v>
      </c>
      <c r="M1297" s="160">
        <v>0</v>
      </c>
      <c r="N1297" s="50" t="s">
        <v>8705</v>
      </c>
      <c r="O1297" s="50" t="s">
        <v>8710</v>
      </c>
      <c r="P1297" s="113" t="s">
        <v>262</v>
      </c>
      <c r="Q1297" s="113" t="s">
        <v>80</v>
      </c>
      <c r="R1297" s="113"/>
      <c r="S1297" s="113"/>
    </row>
    <row r="1298" spans="1:19" x14ac:dyDescent="0.35">
      <c r="A1298" s="111" t="s">
        <v>4536</v>
      </c>
      <c r="B1298" s="112"/>
      <c r="C1298" s="113" t="s">
        <v>4629</v>
      </c>
      <c r="D1298" s="50" t="s">
        <v>7484</v>
      </c>
      <c r="E1298" s="113"/>
      <c r="F1298" s="113"/>
      <c r="G1298" s="50" t="s">
        <v>6085</v>
      </c>
      <c r="H1298" s="50" t="s">
        <v>6086</v>
      </c>
      <c r="I1298" s="113"/>
      <c r="J1298" s="103" t="s">
        <v>7595</v>
      </c>
      <c r="K1298" s="103"/>
      <c r="L1298" s="50" t="s">
        <v>7574</v>
      </c>
      <c r="M1298" s="160">
        <v>0</v>
      </c>
      <c r="N1298" s="50" t="s">
        <v>8705</v>
      </c>
      <c r="O1298" s="50" t="s">
        <v>8710</v>
      </c>
      <c r="P1298" s="113" t="s">
        <v>262</v>
      </c>
      <c r="Q1298" s="113" t="s">
        <v>80</v>
      </c>
      <c r="R1298" s="113"/>
      <c r="S1298" s="113"/>
    </row>
    <row r="1299" spans="1:19" x14ac:dyDescent="0.35">
      <c r="A1299" s="111" t="s">
        <v>4536</v>
      </c>
      <c r="B1299" s="112"/>
      <c r="C1299" s="113" t="s">
        <v>4663</v>
      </c>
      <c r="D1299" s="50" t="s">
        <v>7485</v>
      </c>
      <c r="E1299" s="113"/>
      <c r="F1299" s="113"/>
      <c r="G1299" s="50" t="s">
        <v>6153</v>
      </c>
      <c r="H1299" s="50" t="s">
        <v>6154</v>
      </c>
      <c r="I1299" s="113"/>
      <c r="J1299" s="103" t="s">
        <v>7595</v>
      </c>
      <c r="K1299" s="103"/>
      <c r="L1299" s="50" t="s">
        <v>7574</v>
      </c>
      <c r="M1299" s="160">
        <v>0</v>
      </c>
      <c r="N1299" s="50" t="s">
        <v>8705</v>
      </c>
      <c r="O1299" s="50" t="s">
        <v>8710</v>
      </c>
      <c r="P1299" s="113" t="s">
        <v>262</v>
      </c>
      <c r="Q1299" s="113" t="s">
        <v>80</v>
      </c>
      <c r="R1299" s="113"/>
      <c r="S1299" s="113"/>
    </row>
    <row r="1300" spans="1:19" x14ac:dyDescent="0.35">
      <c r="A1300" s="111" t="s">
        <v>4536</v>
      </c>
      <c r="B1300" s="112"/>
      <c r="C1300" s="113" t="s">
        <v>4664</v>
      </c>
      <c r="D1300" s="50" t="s">
        <v>7486</v>
      </c>
      <c r="E1300" s="113"/>
      <c r="F1300" s="113"/>
      <c r="G1300" s="50" t="s">
        <v>6155</v>
      </c>
      <c r="H1300" s="50" t="s">
        <v>6156</v>
      </c>
      <c r="I1300" s="113"/>
      <c r="J1300" s="103" t="s">
        <v>7595</v>
      </c>
      <c r="K1300" s="103"/>
      <c r="L1300" s="50" t="s">
        <v>7574</v>
      </c>
      <c r="M1300" s="160">
        <v>0</v>
      </c>
      <c r="N1300" s="50" t="s">
        <v>8705</v>
      </c>
      <c r="O1300" s="50" t="s">
        <v>8710</v>
      </c>
      <c r="P1300" s="113" t="s">
        <v>262</v>
      </c>
      <c r="Q1300" s="113" t="s">
        <v>80</v>
      </c>
      <c r="R1300" s="113"/>
      <c r="S1300" s="113"/>
    </row>
    <row r="1301" spans="1:19" x14ac:dyDescent="0.35">
      <c r="A1301" s="111" t="s">
        <v>4536</v>
      </c>
      <c r="B1301" s="112"/>
      <c r="C1301" s="113" t="s">
        <v>4645</v>
      </c>
      <c r="D1301" s="50" t="s">
        <v>7487</v>
      </c>
      <c r="E1301" s="113"/>
      <c r="F1301" s="113"/>
      <c r="G1301" s="50" t="s">
        <v>6117</v>
      </c>
      <c r="H1301" s="50" t="s">
        <v>6118</v>
      </c>
      <c r="I1301" s="113"/>
      <c r="J1301" s="103" t="s">
        <v>7595</v>
      </c>
      <c r="K1301" s="103"/>
      <c r="L1301" s="50" t="s">
        <v>7574</v>
      </c>
      <c r="M1301" s="160">
        <v>0</v>
      </c>
      <c r="N1301" s="50" t="s">
        <v>8705</v>
      </c>
      <c r="O1301" s="50" t="s">
        <v>8710</v>
      </c>
      <c r="P1301" s="113" t="s">
        <v>262</v>
      </c>
      <c r="Q1301" s="113" t="s">
        <v>80</v>
      </c>
      <c r="R1301" s="113"/>
      <c r="S1301" s="113"/>
    </row>
    <row r="1302" spans="1:19" x14ac:dyDescent="0.35">
      <c r="A1302" s="111" t="s">
        <v>4536</v>
      </c>
      <c r="B1302" s="112"/>
      <c r="C1302" s="113" t="s">
        <v>4646</v>
      </c>
      <c r="D1302" s="50" t="s">
        <v>7488</v>
      </c>
      <c r="E1302" s="113"/>
      <c r="F1302" s="113"/>
      <c r="G1302" s="50" t="s">
        <v>6119</v>
      </c>
      <c r="H1302" s="62" t="s">
        <v>6120</v>
      </c>
      <c r="I1302" s="113"/>
      <c r="J1302" s="103" t="s">
        <v>7595</v>
      </c>
      <c r="K1302" s="103"/>
      <c r="L1302" s="50" t="s">
        <v>7574</v>
      </c>
      <c r="M1302" s="160">
        <v>0</v>
      </c>
      <c r="N1302" s="50" t="s">
        <v>8705</v>
      </c>
      <c r="O1302" s="50" t="s">
        <v>8710</v>
      </c>
      <c r="P1302" s="113" t="s">
        <v>262</v>
      </c>
      <c r="Q1302" s="113" t="s">
        <v>80</v>
      </c>
      <c r="R1302" s="113"/>
      <c r="S1302" s="113"/>
    </row>
    <row r="1303" spans="1:19" x14ac:dyDescent="0.35">
      <c r="A1303" s="111" t="s">
        <v>4536</v>
      </c>
      <c r="B1303" s="112"/>
      <c r="C1303" s="113" t="s">
        <v>4581</v>
      </c>
      <c r="D1303" s="50" t="s">
        <v>7420</v>
      </c>
      <c r="E1303" s="113"/>
      <c r="F1303" s="113"/>
      <c r="G1303" s="50" t="s">
        <v>5989</v>
      </c>
      <c r="H1303" s="50" t="s">
        <v>5990</v>
      </c>
      <c r="I1303" s="113"/>
      <c r="J1303" s="103" t="s">
        <v>7595</v>
      </c>
      <c r="K1303" s="103"/>
      <c r="L1303" s="50" t="s">
        <v>7574</v>
      </c>
      <c r="M1303" s="160">
        <v>0</v>
      </c>
      <c r="N1303" s="50" t="s">
        <v>8705</v>
      </c>
      <c r="O1303" s="50" t="s">
        <v>8710</v>
      </c>
      <c r="P1303" s="113" t="s">
        <v>262</v>
      </c>
      <c r="Q1303" s="113" t="s">
        <v>80</v>
      </c>
      <c r="R1303" s="113"/>
      <c r="S1303" s="113"/>
    </row>
    <row r="1304" spans="1:19" x14ac:dyDescent="0.35">
      <c r="A1304" s="111" t="s">
        <v>4536</v>
      </c>
      <c r="B1304" s="112"/>
      <c r="C1304" s="113" t="s">
        <v>4584</v>
      </c>
      <c r="D1304" s="50" t="s">
        <v>7421</v>
      </c>
      <c r="E1304" s="113"/>
      <c r="F1304" s="113"/>
      <c r="G1304" s="50" t="s">
        <v>5995</v>
      </c>
      <c r="H1304" s="50" t="s">
        <v>5996</v>
      </c>
      <c r="I1304" s="113"/>
      <c r="J1304" s="103" t="s">
        <v>7595</v>
      </c>
      <c r="K1304" s="103"/>
      <c r="L1304" s="50" t="s">
        <v>7574</v>
      </c>
      <c r="M1304" s="160">
        <v>0</v>
      </c>
      <c r="N1304" s="50" t="s">
        <v>8705</v>
      </c>
      <c r="O1304" s="50" t="s">
        <v>8710</v>
      </c>
      <c r="P1304" s="113" t="s">
        <v>262</v>
      </c>
      <c r="Q1304" s="113" t="s">
        <v>80</v>
      </c>
      <c r="R1304" s="113"/>
      <c r="S1304" s="113"/>
    </row>
    <row r="1305" spans="1:19" x14ac:dyDescent="0.35">
      <c r="A1305" s="111" t="s">
        <v>4536</v>
      </c>
      <c r="B1305" s="112"/>
      <c r="C1305" s="113" t="s">
        <v>4580</v>
      </c>
      <c r="D1305" s="50" t="s">
        <v>7489</v>
      </c>
      <c r="E1305" s="113"/>
      <c r="F1305" s="113"/>
      <c r="G1305" s="50" t="s">
        <v>5987</v>
      </c>
      <c r="H1305" s="50" t="s">
        <v>5988</v>
      </c>
      <c r="I1305" s="113"/>
      <c r="J1305" s="103" t="s">
        <v>7595</v>
      </c>
      <c r="K1305" s="103"/>
      <c r="L1305" s="50" t="s">
        <v>7574</v>
      </c>
      <c r="M1305" s="160">
        <v>0</v>
      </c>
      <c r="N1305" s="50" t="s">
        <v>8705</v>
      </c>
      <c r="O1305" s="50" t="s">
        <v>8710</v>
      </c>
      <c r="P1305" s="113" t="s">
        <v>262</v>
      </c>
      <c r="Q1305" s="113" t="s">
        <v>80</v>
      </c>
      <c r="R1305" s="113"/>
      <c r="S1305" s="113"/>
    </row>
    <row r="1306" spans="1:19" x14ac:dyDescent="0.35">
      <c r="A1306" s="111" t="s">
        <v>4536</v>
      </c>
      <c r="B1306" s="112"/>
      <c r="C1306" s="113" t="s">
        <v>4587</v>
      </c>
      <c r="D1306" s="50" t="s">
        <v>7422</v>
      </c>
      <c r="E1306" s="113"/>
      <c r="F1306" s="113"/>
      <c r="G1306" s="50" t="s">
        <v>6001</v>
      </c>
      <c r="H1306" s="50" t="s">
        <v>6002</v>
      </c>
      <c r="I1306" s="113"/>
      <c r="J1306" s="103" t="s">
        <v>7595</v>
      </c>
      <c r="K1306" s="103"/>
      <c r="L1306" s="50" t="s">
        <v>7574</v>
      </c>
      <c r="M1306" s="160">
        <v>0</v>
      </c>
      <c r="N1306" s="50" t="s">
        <v>8705</v>
      </c>
      <c r="O1306" s="50" t="s">
        <v>8710</v>
      </c>
      <c r="P1306" s="113" t="s">
        <v>262</v>
      </c>
      <c r="Q1306" s="113" t="s">
        <v>80</v>
      </c>
      <c r="R1306" s="113"/>
      <c r="S1306" s="113"/>
    </row>
    <row r="1307" spans="1:19" x14ac:dyDescent="0.35">
      <c r="A1307" s="111" t="s">
        <v>4536</v>
      </c>
      <c r="B1307" s="112"/>
      <c r="C1307" s="113" t="s">
        <v>4588</v>
      </c>
      <c r="D1307" s="50" t="s">
        <v>7423</v>
      </c>
      <c r="E1307" s="113"/>
      <c r="F1307" s="113"/>
      <c r="G1307" s="50" t="s">
        <v>6003</v>
      </c>
      <c r="H1307" s="50" t="s">
        <v>6004</v>
      </c>
      <c r="I1307" s="113"/>
      <c r="J1307" s="103" t="s">
        <v>7595</v>
      </c>
      <c r="K1307" s="103"/>
      <c r="L1307" s="50" t="s">
        <v>7574</v>
      </c>
      <c r="M1307" s="160">
        <v>0</v>
      </c>
      <c r="N1307" s="50" t="s">
        <v>8705</v>
      </c>
      <c r="O1307" s="50" t="s">
        <v>8710</v>
      </c>
      <c r="P1307" s="113" t="s">
        <v>262</v>
      </c>
      <c r="Q1307" s="113" t="s">
        <v>80</v>
      </c>
      <c r="R1307" s="113"/>
      <c r="S1307" s="113"/>
    </row>
    <row r="1308" spans="1:19" x14ac:dyDescent="0.35">
      <c r="A1308" s="111" t="s">
        <v>4536</v>
      </c>
      <c r="B1308" s="112"/>
      <c r="C1308" s="113" t="s">
        <v>4591</v>
      </c>
      <c r="D1308" s="50" t="s">
        <v>7424</v>
      </c>
      <c r="E1308" s="113"/>
      <c r="F1308" s="113"/>
      <c r="G1308" s="50" t="s">
        <v>6009</v>
      </c>
      <c r="H1308" s="50" t="s">
        <v>6010</v>
      </c>
      <c r="I1308" s="113"/>
      <c r="J1308" s="103" t="s">
        <v>7595</v>
      </c>
      <c r="K1308" s="103"/>
      <c r="L1308" s="50" t="s">
        <v>7574</v>
      </c>
      <c r="M1308" s="160">
        <v>0</v>
      </c>
      <c r="N1308" s="50" t="s">
        <v>8705</v>
      </c>
      <c r="O1308" s="50" t="s">
        <v>8710</v>
      </c>
      <c r="P1308" s="113" t="s">
        <v>262</v>
      </c>
      <c r="Q1308" s="113" t="s">
        <v>80</v>
      </c>
      <c r="R1308" s="113"/>
      <c r="S1308" s="113"/>
    </row>
    <row r="1309" spans="1:19" x14ac:dyDescent="0.35">
      <c r="A1309" s="111" t="s">
        <v>4536</v>
      </c>
      <c r="B1309" s="112"/>
      <c r="C1309" s="113" t="s">
        <v>4592</v>
      </c>
      <c r="D1309" s="50" t="s">
        <v>7425</v>
      </c>
      <c r="E1309" s="113"/>
      <c r="F1309" s="113"/>
      <c r="G1309" s="50" t="s">
        <v>6011</v>
      </c>
      <c r="H1309" s="50" t="s">
        <v>6012</v>
      </c>
      <c r="I1309" s="113"/>
      <c r="J1309" s="103" t="s">
        <v>7595</v>
      </c>
      <c r="K1309" s="103"/>
      <c r="L1309" s="50" t="s">
        <v>7574</v>
      </c>
      <c r="M1309" s="160">
        <v>0</v>
      </c>
      <c r="N1309" s="50" t="s">
        <v>8705</v>
      </c>
      <c r="O1309" s="50" t="s">
        <v>8710</v>
      </c>
      <c r="P1309" s="113" t="s">
        <v>262</v>
      </c>
      <c r="Q1309" s="113" t="s">
        <v>80</v>
      </c>
      <c r="R1309" s="113"/>
      <c r="S1309" s="113"/>
    </row>
    <row r="1310" spans="1:19" x14ac:dyDescent="0.35">
      <c r="A1310" s="111" t="s">
        <v>4536</v>
      </c>
      <c r="B1310" s="112"/>
      <c r="C1310" s="113" t="s">
        <v>4594</v>
      </c>
      <c r="D1310" s="50" t="s">
        <v>7426</v>
      </c>
      <c r="E1310" s="113"/>
      <c r="F1310" s="113"/>
      <c r="G1310" s="50" t="s">
        <v>6015</v>
      </c>
      <c r="H1310" s="50" t="s">
        <v>6016</v>
      </c>
      <c r="I1310" s="113"/>
      <c r="J1310" s="103" t="s">
        <v>7595</v>
      </c>
      <c r="K1310" s="103"/>
      <c r="L1310" s="50" t="s">
        <v>7574</v>
      </c>
      <c r="M1310" s="160">
        <v>0</v>
      </c>
      <c r="N1310" s="50" t="s">
        <v>8705</v>
      </c>
      <c r="O1310" s="50" t="s">
        <v>8710</v>
      </c>
      <c r="P1310" s="113" t="s">
        <v>262</v>
      </c>
      <c r="Q1310" s="113" t="s">
        <v>80</v>
      </c>
      <c r="R1310" s="113"/>
      <c r="S1310" s="113"/>
    </row>
    <row r="1311" spans="1:19" x14ac:dyDescent="0.35">
      <c r="A1311" s="111" t="s">
        <v>4536</v>
      </c>
      <c r="B1311" s="112"/>
      <c r="C1311" s="113" t="s">
        <v>4585</v>
      </c>
      <c r="D1311" s="50" t="s">
        <v>7427</v>
      </c>
      <c r="E1311" s="113"/>
      <c r="F1311" s="113"/>
      <c r="G1311" s="50" t="s">
        <v>5997</v>
      </c>
      <c r="H1311" s="50" t="s">
        <v>5998</v>
      </c>
      <c r="I1311" s="113"/>
      <c r="J1311" s="103" t="s">
        <v>7595</v>
      </c>
      <c r="K1311" s="103"/>
      <c r="L1311" s="50" t="s">
        <v>7574</v>
      </c>
      <c r="M1311" s="160">
        <v>0</v>
      </c>
      <c r="N1311" s="50" t="s">
        <v>8705</v>
      </c>
      <c r="O1311" s="50" t="s">
        <v>8710</v>
      </c>
      <c r="P1311" s="113" t="s">
        <v>262</v>
      </c>
      <c r="Q1311" s="113" t="s">
        <v>80</v>
      </c>
      <c r="R1311" s="113"/>
      <c r="S1311" s="113"/>
    </row>
    <row r="1312" spans="1:19" x14ac:dyDescent="0.3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8705</v>
      </c>
      <c r="O1312" s="113" t="s">
        <v>8710</v>
      </c>
      <c r="P1312" s="113" t="s">
        <v>100</v>
      </c>
      <c r="Q1312" s="113" t="s">
        <v>80</v>
      </c>
      <c r="R1312" s="113"/>
      <c r="S1312" s="113"/>
    </row>
    <row r="1313" spans="1:19" x14ac:dyDescent="0.3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8705</v>
      </c>
      <c r="O1313" s="113" t="s">
        <v>8710</v>
      </c>
      <c r="P1313" s="113" t="s">
        <v>100</v>
      </c>
      <c r="Q1313" s="113" t="s">
        <v>80</v>
      </c>
      <c r="R1313" s="113"/>
      <c r="S1313" s="113"/>
    </row>
    <row r="1314" spans="1:19" x14ac:dyDescent="0.3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8705</v>
      </c>
      <c r="O1314" s="113" t="s">
        <v>8710</v>
      </c>
      <c r="P1314" s="113" t="s">
        <v>100</v>
      </c>
      <c r="Q1314" s="113" t="s">
        <v>80</v>
      </c>
      <c r="R1314" s="113"/>
      <c r="S1314" s="113"/>
    </row>
    <row r="1315" spans="1:19" x14ac:dyDescent="0.35">
      <c r="A1315" s="111" t="s">
        <v>4536</v>
      </c>
      <c r="B1315" s="112"/>
      <c r="C1315" s="113" t="s">
        <v>4577</v>
      </c>
      <c r="D1315" s="50" t="s">
        <v>7428</v>
      </c>
      <c r="E1315" s="113"/>
      <c r="F1315" s="113"/>
      <c r="G1315" s="50" t="s">
        <v>5981</v>
      </c>
      <c r="H1315" s="50" t="s">
        <v>5982</v>
      </c>
      <c r="I1315" s="113"/>
      <c r="J1315" s="103" t="s">
        <v>7595</v>
      </c>
      <c r="K1315" s="103"/>
      <c r="L1315" s="50" t="s">
        <v>7574</v>
      </c>
      <c r="M1315" s="160">
        <v>0</v>
      </c>
      <c r="N1315" s="50" t="s">
        <v>8705</v>
      </c>
      <c r="O1315" s="50" t="s">
        <v>8710</v>
      </c>
      <c r="P1315" s="113" t="s">
        <v>262</v>
      </c>
      <c r="Q1315" s="113" t="s">
        <v>80</v>
      </c>
      <c r="R1315" s="113"/>
      <c r="S1315" s="113"/>
    </row>
    <row r="1316" spans="1:19" x14ac:dyDescent="0.35">
      <c r="A1316" s="111" t="s">
        <v>4536</v>
      </c>
      <c r="B1316" s="112"/>
      <c r="C1316" s="113" t="s">
        <v>4597</v>
      </c>
      <c r="D1316" s="50" t="s">
        <v>7493</v>
      </c>
      <c r="E1316" s="113"/>
      <c r="F1316" s="113"/>
      <c r="G1316" s="50" t="s">
        <v>6021</v>
      </c>
      <c r="H1316" s="50" t="s">
        <v>6022</v>
      </c>
      <c r="I1316" s="113"/>
      <c r="J1316" s="103" t="s">
        <v>7595</v>
      </c>
      <c r="K1316" s="103"/>
      <c r="L1316" s="50" t="s">
        <v>7574</v>
      </c>
      <c r="M1316" s="160">
        <v>0</v>
      </c>
      <c r="N1316" s="50" t="s">
        <v>8705</v>
      </c>
      <c r="O1316" s="50" t="s">
        <v>8710</v>
      </c>
      <c r="P1316" s="113" t="s">
        <v>6343</v>
      </c>
      <c r="Q1316" s="113" t="s">
        <v>80</v>
      </c>
      <c r="R1316" s="113"/>
      <c r="S1316" s="113"/>
    </row>
    <row r="1317" spans="1:19" x14ac:dyDescent="0.35">
      <c r="A1317" s="111" t="s">
        <v>4536</v>
      </c>
      <c r="B1317" s="112"/>
      <c r="C1317" s="113" t="s">
        <v>4590</v>
      </c>
      <c r="D1317" s="50" t="s">
        <v>7494</v>
      </c>
      <c r="E1317" s="113"/>
      <c r="F1317" s="113"/>
      <c r="G1317" s="122" t="s">
        <v>6007</v>
      </c>
      <c r="H1317" s="122" t="s">
        <v>6008</v>
      </c>
      <c r="I1317" s="113"/>
      <c r="J1317" s="103" t="s">
        <v>7595</v>
      </c>
      <c r="K1317" s="103"/>
      <c r="L1317" s="50" t="s">
        <v>7574</v>
      </c>
      <c r="M1317" s="160">
        <v>0</v>
      </c>
      <c r="N1317" s="50" t="s">
        <v>8705</v>
      </c>
      <c r="O1317" s="50" t="s">
        <v>8710</v>
      </c>
      <c r="P1317" s="113" t="s">
        <v>6353</v>
      </c>
      <c r="Q1317" s="113" t="s">
        <v>80</v>
      </c>
      <c r="R1317" s="113"/>
      <c r="S1317" s="113"/>
    </row>
    <row r="1318" spans="1:19" x14ac:dyDescent="0.35">
      <c r="A1318" s="111" t="s">
        <v>4536</v>
      </c>
      <c r="B1318" s="112"/>
      <c r="C1318" s="113" t="s">
        <v>4582</v>
      </c>
      <c r="D1318" s="50" t="s">
        <v>7495</v>
      </c>
      <c r="E1318" s="113"/>
      <c r="F1318" s="113"/>
      <c r="G1318" s="50" t="s">
        <v>5991</v>
      </c>
      <c r="H1318" s="50" t="s">
        <v>5992</v>
      </c>
      <c r="I1318" s="113"/>
      <c r="J1318" s="103" t="s">
        <v>7595</v>
      </c>
      <c r="K1318" s="103"/>
      <c r="L1318" s="50" t="s">
        <v>7574</v>
      </c>
      <c r="M1318" s="160">
        <v>0</v>
      </c>
      <c r="N1318" s="50" t="s">
        <v>8705</v>
      </c>
      <c r="O1318" s="50" t="s">
        <v>8710</v>
      </c>
      <c r="P1318" s="113" t="s">
        <v>262</v>
      </c>
      <c r="Q1318" s="113" t="s">
        <v>80</v>
      </c>
      <c r="R1318" s="113"/>
      <c r="S1318" s="113"/>
    </row>
    <row r="1319" spans="1:19" x14ac:dyDescent="0.35">
      <c r="A1319" s="111" t="s">
        <v>4536</v>
      </c>
      <c r="B1319" s="112"/>
      <c r="C1319" s="113" t="s">
        <v>4598</v>
      </c>
      <c r="D1319" s="50" t="s">
        <v>7496</v>
      </c>
      <c r="E1319" s="113"/>
      <c r="F1319" s="113"/>
      <c r="G1319" s="50" t="s">
        <v>6023</v>
      </c>
      <c r="H1319" s="50" t="s">
        <v>6024</v>
      </c>
      <c r="I1319" s="113"/>
      <c r="J1319" s="103" t="s">
        <v>7595</v>
      </c>
      <c r="K1319" s="103"/>
      <c r="L1319" s="50" t="s">
        <v>7574</v>
      </c>
      <c r="M1319" s="160">
        <v>0</v>
      </c>
      <c r="N1319" s="50" t="s">
        <v>8705</v>
      </c>
      <c r="O1319" s="50" t="s">
        <v>8710</v>
      </c>
      <c r="P1319" s="113" t="s">
        <v>6343</v>
      </c>
      <c r="Q1319" s="113" t="s">
        <v>80</v>
      </c>
      <c r="R1319" s="113"/>
      <c r="S1319" s="113"/>
    </row>
    <row r="1320" spans="1:19" x14ac:dyDescent="0.35">
      <c r="A1320" s="111" t="s">
        <v>4536</v>
      </c>
      <c r="B1320" s="112"/>
      <c r="C1320" s="113" t="s">
        <v>4593</v>
      </c>
      <c r="D1320" s="50" t="s">
        <v>7429</v>
      </c>
      <c r="E1320" s="113"/>
      <c r="F1320" s="113"/>
      <c r="G1320" s="50" t="s">
        <v>6013</v>
      </c>
      <c r="H1320" s="50" t="s">
        <v>6014</v>
      </c>
      <c r="I1320" s="113"/>
      <c r="J1320" s="103" t="s">
        <v>7595</v>
      </c>
      <c r="K1320" s="103"/>
      <c r="L1320" s="50" t="s">
        <v>7574</v>
      </c>
      <c r="M1320" s="160">
        <v>0</v>
      </c>
      <c r="N1320" s="50" t="s">
        <v>8705</v>
      </c>
      <c r="O1320" s="50" t="s">
        <v>8710</v>
      </c>
      <c r="P1320" s="113" t="s">
        <v>6354</v>
      </c>
      <c r="Q1320" s="113" t="s">
        <v>80</v>
      </c>
      <c r="R1320" s="113"/>
      <c r="S1320" s="113"/>
    </row>
    <row r="1321" spans="1:19" x14ac:dyDescent="0.35">
      <c r="A1321" s="111" t="s">
        <v>4536</v>
      </c>
      <c r="B1321" s="112"/>
      <c r="C1321" s="113" t="s">
        <v>4589</v>
      </c>
      <c r="D1321" s="50" t="s">
        <v>7497</v>
      </c>
      <c r="E1321" s="113"/>
      <c r="F1321" s="113"/>
      <c r="G1321" s="122" t="s">
        <v>6005</v>
      </c>
      <c r="H1321" s="122" t="s">
        <v>6006</v>
      </c>
      <c r="I1321" s="113"/>
      <c r="J1321" s="103" t="s">
        <v>7595</v>
      </c>
      <c r="K1321" s="103"/>
      <c r="L1321" s="50" t="s">
        <v>7574</v>
      </c>
      <c r="M1321" s="160">
        <v>0</v>
      </c>
      <c r="N1321" s="50" t="s">
        <v>8705</v>
      </c>
      <c r="O1321" s="50" t="s">
        <v>8710</v>
      </c>
      <c r="P1321" s="113" t="s">
        <v>6353</v>
      </c>
      <c r="Q1321" s="113" t="s">
        <v>80</v>
      </c>
      <c r="R1321" s="113"/>
      <c r="S1321" s="113"/>
    </row>
    <row r="1322" spans="1:19" x14ac:dyDescent="0.35">
      <c r="A1322" s="111" t="s">
        <v>4536</v>
      </c>
      <c r="B1322" s="112"/>
      <c r="C1322" s="113" t="s">
        <v>4583</v>
      </c>
      <c r="D1322" s="50" t="s">
        <v>7498</v>
      </c>
      <c r="E1322" s="113"/>
      <c r="F1322" s="113"/>
      <c r="G1322" s="140" t="s">
        <v>5993</v>
      </c>
      <c r="H1322" s="140" t="s">
        <v>5994</v>
      </c>
      <c r="I1322" s="113"/>
      <c r="J1322" s="103" t="s">
        <v>7595</v>
      </c>
      <c r="K1322" s="103"/>
      <c r="L1322" s="50" t="s">
        <v>7574</v>
      </c>
      <c r="M1322" s="160">
        <v>0</v>
      </c>
      <c r="N1322" s="50" t="s">
        <v>8705</v>
      </c>
      <c r="O1322" s="50" t="s">
        <v>8710</v>
      </c>
      <c r="P1322" s="113" t="s">
        <v>262</v>
      </c>
      <c r="Q1322" s="113" t="s">
        <v>80</v>
      </c>
      <c r="R1322" s="113"/>
      <c r="S1322" s="113"/>
    </row>
    <row r="1323" spans="1:19" x14ac:dyDescent="0.35">
      <c r="A1323" s="111" t="s">
        <v>4536</v>
      </c>
      <c r="B1323" s="112"/>
      <c r="C1323" s="113" t="s">
        <v>4586</v>
      </c>
      <c r="D1323" s="50" t="s">
        <v>7499</v>
      </c>
      <c r="E1323" s="113"/>
      <c r="F1323" s="113"/>
      <c r="G1323" s="50" t="s">
        <v>5999</v>
      </c>
      <c r="H1323" s="50" t="s">
        <v>6000</v>
      </c>
      <c r="I1323" s="113"/>
      <c r="J1323" s="103" t="s">
        <v>7595</v>
      </c>
      <c r="K1323" s="103"/>
      <c r="L1323" s="50" t="s">
        <v>7574</v>
      </c>
      <c r="M1323" s="160">
        <v>0</v>
      </c>
      <c r="N1323" s="50" t="s">
        <v>8705</v>
      </c>
      <c r="O1323" s="50" t="s">
        <v>8710</v>
      </c>
      <c r="P1323" s="113" t="s">
        <v>262</v>
      </c>
      <c r="Q1323" s="113" t="s">
        <v>80</v>
      </c>
      <c r="R1323" s="113"/>
      <c r="S1323" s="113"/>
    </row>
    <row r="1324" spans="1:19" x14ac:dyDescent="0.35">
      <c r="A1324" s="111" t="s">
        <v>4536</v>
      </c>
      <c r="B1324" s="112"/>
      <c r="C1324" s="113" t="s">
        <v>4616</v>
      </c>
      <c r="D1324" s="50" t="s">
        <v>7500</v>
      </c>
      <c r="E1324" s="113"/>
      <c r="F1324" s="113"/>
      <c r="G1324" s="50" t="s">
        <v>6059</v>
      </c>
      <c r="H1324" s="50" t="s">
        <v>6060</v>
      </c>
      <c r="I1324" s="113"/>
      <c r="J1324" s="103" t="s">
        <v>7595</v>
      </c>
      <c r="K1324" s="103"/>
      <c r="L1324" s="50" t="s">
        <v>7574</v>
      </c>
      <c r="M1324" s="160">
        <v>0</v>
      </c>
      <c r="N1324" s="50" t="s">
        <v>8705</v>
      </c>
      <c r="O1324" s="50" t="s">
        <v>8710</v>
      </c>
      <c r="P1324" s="113" t="s">
        <v>262</v>
      </c>
      <c r="Q1324" s="113" t="s">
        <v>80</v>
      </c>
      <c r="R1324" s="113"/>
      <c r="S1324" s="113"/>
    </row>
    <row r="1325" spans="1:19" x14ac:dyDescent="0.35">
      <c r="A1325" s="111" t="s">
        <v>4536</v>
      </c>
      <c r="B1325" s="112"/>
      <c r="C1325" s="113" t="s">
        <v>4605</v>
      </c>
      <c r="D1325" s="50" t="s">
        <v>7430</v>
      </c>
      <c r="E1325" s="113"/>
      <c r="F1325" s="113"/>
      <c r="G1325" s="50" t="s">
        <v>6037</v>
      </c>
      <c r="H1325" s="50" t="s">
        <v>6038</v>
      </c>
      <c r="I1325" s="113"/>
      <c r="J1325" s="103" t="s">
        <v>7595</v>
      </c>
      <c r="K1325" s="103"/>
      <c r="L1325" s="50" t="s">
        <v>7574</v>
      </c>
      <c r="M1325" s="160">
        <v>0</v>
      </c>
      <c r="N1325" s="50" t="s">
        <v>8705</v>
      </c>
      <c r="O1325" s="50" t="s">
        <v>8710</v>
      </c>
      <c r="P1325" s="113" t="s">
        <v>262</v>
      </c>
      <c r="Q1325" s="113" t="s">
        <v>80</v>
      </c>
      <c r="R1325" s="113"/>
      <c r="S1325" s="113"/>
    </row>
    <row r="1326" spans="1:19" x14ac:dyDescent="0.35">
      <c r="A1326" s="111" t="s">
        <v>4536</v>
      </c>
      <c r="B1326" s="112"/>
      <c r="C1326" s="113" t="s">
        <v>4606</v>
      </c>
      <c r="D1326" s="50" t="s">
        <v>7431</v>
      </c>
      <c r="E1326" s="113"/>
      <c r="F1326" s="113"/>
      <c r="G1326" s="50" t="s">
        <v>6039</v>
      </c>
      <c r="H1326" s="50" t="s">
        <v>6040</v>
      </c>
      <c r="I1326" s="113"/>
      <c r="J1326" s="103" t="s">
        <v>7595</v>
      </c>
      <c r="K1326" s="103"/>
      <c r="L1326" s="50" t="s">
        <v>7574</v>
      </c>
      <c r="M1326" s="160">
        <v>0</v>
      </c>
      <c r="N1326" s="50" t="s">
        <v>8705</v>
      </c>
      <c r="O1326" s="50" t="s">
        <v>8710</v>
      </c>
      <c r="P1326" s="113" t="s">
        <v>262</v>
      </c>
      <c r="Q1326" s="113" t="s">
        <v>80</v>
      </c>
      <c r="R1326" s="113"/>
      <c r="S1326" s="113"/>
    </row>
    <row r="1327" spans="1:19" x14ac:dyDescent="0.35">
      <c r="A1327" s="111" t="s">
        <v>4536</v>
      </c>
      <c r="B1327" s="112"/>
      <c r="C1327" s="113" t="s">
        <v>4607</v>
      </c>
      <c r="D1327" s="50" t="s">
        <v>7432</v>
      </c>
      <c r="E1327" s="113"/>
      <c r="F1327" s="113"/>
      <c r="G1327" s="50" t="s">
        <v>6041</v>
      </c>
      <c r="H1327" s="50" t="s">
        <v>6042</v>
      </c>
      <c r="I1327" s="113"/>
      <c r="J1327" s="103" t="s">
        <v>7595</v>
      </c>
      <c r="K1327" s="103"/>
      <c r="L1327" s="50" t="s">
        <v>7574</v>
      </c>
      <c r="M1327" s="160">
        <v>0</v>
      </c>
      <c r="N1327" s="50" t="s">
        <v>8705</v>
      </c>
      <c r="O1327" s="50" t="s">
        <v>8710</v>
      </c>
      <c r="P1327" s="113" t="s">
        <v>262</v>
      </c>
      <c r="Q1327" s="113" t="s">
        <v>80</v>
      </c>
      <c r="R1327" s="113"/>
      <c r="S1327" s="113"/>
    </row>
    <row r="1328" spans="1:19" x14ac:dyDescent="0.35">
      <c r="A1328" s="111" t="s">
        <v>4536</v>
      </c>
      <c r="B1328" s="112"/>
      <c r="C1328" s="113" t="s">
        <v>4611</v>
      </c>
      <c r="D1328" s="50" t="s">
        <v>7501</v>
      </c>
      <c r="E1328" s="113"/>
      <c r="F1328" s="113"/>
      <c r="G1328" s="50" t="s">
        <v>6049</v>
      </c>
      <c r="H1328" s="50" t="s">
        <v>6050</v>
      </c>
      <c r="I1328" s="113"/>
      <c r="J1328" s="103" t="s">
        <v>7595</v>
      </c>
      <c r="K1328" s="103"/>
      <c r="L1328" s="50" t="s">
        <v>7574</v>
      </c>
      <c r="M1328" s="160">
        <v>0</v>
      </c>
      <c r="N1328" s="50" t="s">
        <v>8705</v>
      </c>
      <c r="O1328" s="50" t="s">
        <v>8710</v>
      </c>
      <c r="P1328" s="113" t="s">
        <v>262</v>
      </c>
      <c r="Q1328" s="113" t="s">
        <v>80</v>
      </c>
      <c r="R1328" s="113"/>
      <c r="S1328" s="113"/>
    </row>
    <row r="1329" spans="1:19" x14ac:dyDescent="0.35">
      <c r="A1329" s="111" t="s">
        <v>4536</v>
      </c>
      <c r="B1329" s="112"/>
      <c r="C1329" s="113" t="s">
        <v>4615</v>
      </c>
      <c r="D1329" s="50" t="s">
        <v>7502</v>
      </c>
      <c r="E1329" s="113"/>
      <c r="F1329" s="113"/>
      <c r="G1329" s="50" t="s">
        <v>6057</v>
      </c>
      <c r="H1329" s="50" t="s">
        <v>6058</v>
      </c>
      <c r="I1329" s="113"/>
      <c r="J1329" s="103" t="s">
        <v>7595</v>
      </c>
      <c r="K1329" s="103"/>
      <c r="L1329" s="50" t="s">
        <v>7574</v>
      </c>
      <c r="M1329" s="160">
        <v>0</v>
      </c>
      <c r="N1329" s="50" t="s">
        <v>8705</v>
      </c>
      <c r="O1329" s="50" t="s">
        <v>8710</v>
      </c>
      <c r="P1329" s="113" t="s">
        <v>262</v>
      </c>
      <c r="Q1329" s="113" t="s">
        <v>80</v>
      </c>
      <c r="R1329" s="113"/>
      <c r="S1329" s="113"/>
    </row>
    <row r="1330" spans="1:19" x14ac:dyDescent="0.35">
      <c r="A1330" s="111" t="s">
        <v>4536</v>
      </c>
      <c r="B1330" s="112"/>
      <c r="C1330" s="113" t="s">
        <v>4618</v>
      </c>
      <c r="D1330" s="50" t="s">
        <v>7503</v>
      </c>
      <c r="E1330" s="113"/>
      <c r="F1330" s="113"/>
      <c r="G1330" s="50" t="s">
        <v>6063</v>
      </c>
      <c r="H1330" s="50" t="s">
        <v>6064</v>
      </c>
      <c r="I1330" s="113"/>
      <c r="J1330" s="103" t="s">
        <v>7595</v>
      </c>
      <c r="K1330" s="103"/>
      <c r="L1330" s="50" t="s">
        <v>7574</v>
      </c>
      <c r="M1330" s="160">
        <v>0</v>
      </c>
      <c r="N1330" s="50" t="s">
        <v>8705</v>
      </c>
      <c r="O1330" s="50" t="s">
        <v>8710</v>
      </c>
      <c r="P1330" s="113" t="s">
        <v>262</v>
      </c>
      <c r="Q1330" s="113" t="s">
        <v>80</v>
      </c>
      <c r="R1330" s="113"/>
      <c r="S1330" s="113"/>
    </row>
    <row r="1331" spans="1:19" x14ac:dyDescent="0.35">
      <c r="A1331" s="111" t="s">
        <v>4536</v>
      </c>
      <c r="B1331" s="112"/>
      <c r="C1331" s="113" t="s">
        <v>4623</v>
      </c>
      <c r="D1331" s="50" t="s">
        <v>7504</v>
      </c>
      <c r="E1331" s="113"/>
      <c r="F1331" s="113"/>
      <c r="G1331" s="50" t="s">
        <v>6073</v>
      </c>
      <c r="H1331" s="50" t="s">
        <v>6074</v>
      </c>
      <c r="I1331" s="113"/>
      <c r="J1331" s="103" t="s">
        <v>7595</v>
      </c>
      <c r="K1331" s="103"/>
      <c r="L1331" s="50" t="s">
        <v>7574</v>
      </c>
      <c r="M1331" s="160">
        <v>0</v>
      </c>
      <c r="N1331" s="50" t="s">
        <v>8705</v>
      </c>
      <c r="O1331" s="50" t="s">
        <v>8710</v>
      </c>
      <c r="P1331" s="113" t="s">
        <v>262</v>
      </c>
      <c r="Q1331" s="113" t="s">
        <v>80</v>
      </c>
      <c r="R1331" s="113"/>
      <c r="S1331" s="113"/>
    </row>
    <row r="1332" spans="1:19" x14ac:dyDescent="0.35">
      <c r="A1332" s="111" t="s">
        <v>4536</v>
      </c>
      <c r="B1332" s="112"/>
      <c r="C1332" s="113" t="s">
        <v>4654</v>
      </c>
      <c r="D1332" s="50" t="s">
        <v>7505</v>
      </c>
      <c r="E1332" s="113"/>
      <c r="F1332" s="113"/>
      <c r="G1332" s="50" t="s">
        <v>6135</v>
      </c>
      <c r="H1332" s="50" t="s">
        <v>6136</v>
      </c>
      <c r="I1332" s="113"/>
      <c r="J1332" s="103" t="s">
        <v>7595</v>
      </c>
      <c r="K1332" s="103"/>
      <c r="L1332" s="50" t="s">
        <v>7574</v>
      </c>
      <c r="M1332" s="160">
        <v>0</v>
      </c>
      <c r="N1332" s="50" t="s">
        <v>8705</v>
      </c>
      <c r="O1332" s="50" t="s">
        <v>8710</v>
      </c>
      <c r="P1332" s="113" t="s">
        <v>262</v>
      </c>
      <c r="Q1332" s="113" t="s">
        <v>80</v>
      </c>
      <c r="R1332" s="113"/>
      <c r="S1332" s="113"/>
    </row>
    <row r="1333" spans="1:19" x14ac:dyDescent="0.35">
      <c r="A1333" s="111" t="s">
        <v>4536</v>
      </c>
      <c r="B1333" s="112"/>
      <c r="C1333" s="113" t="s">
        <v>4608</v>
      </c>
      <c r="D1333" s="50" t="s">
        <v>7506</v>
      </c>
      <c r="E1333" s="113"/>
      <c r="F1333" s="113"/>
      <c r="G1333" s="50" t="s">
        <v>6043</v>
      </c>
      <c r="H1333" s="50" t="s">
        <v>6044</v>
      </c>
      <c r="I1333" s="113"/>
      <c r="J1333" s="103" t="s">
        <v>7595</v>
      </c>
      <c r="K1333" s="103"/>
      <c r="L1333" s="50" t="s">
        <v>7574</v>
      </c>
      <c r="M1333" s="160">
        <v>0</v>
      </c>
      <c r="N1333" s="50" t="s">
        <v>8705</v>
      </c>
      <c r="O1333" s="50" t="s">
        <v>8710</v>
      </c>
      <c r="P1333" s="113" t="s">
        <v>262</v>
      </c>
      <c r="Q1333" s="113" t="s">
        <v>80</v>
      </c>
      <c r="R1333" s="113"/>
      <c r="S1333" s="113"/>
    </row>
    <row r="1334" spans="1:19" x14ac:dyDescent="0.35">
      <c r="A1334" s="111" t="s">
        <v>4536</v>
      </c>
      <c r="B1334" s="112"/>
      <c r="C1334" s="113" t="s">
        <v>4609</v>
      </c>
      <c r="D1334" s="50" t="s">
        <v>7507</v>
      </c>
      <c r="E1334" s="113"/>
      <c r="F1334" s="113"/>
      <c r="G1334" s="50" t="s">
        <v>6045</v>
      </c>
      <c r="H1334" s="50" t="s">
        <v>6046</v>
      </c>
      <c r="I1334" s="113"/>
      <c r="J1334" s="103" t="s">
        <v>7595</v>
      </c>
      <c r="K1334" s="103"/>
      <c r="L1334" s="50" t="s">
        <v>7574</v>
      </c>
      <c r="M1334" s="160">
        <v>0</v>
      </c>
      <c r="N1334" s="50" t="s">
        <v>8705</v>
      </c>
      <c r="O1334" s="50" t="s">
        <v>8710</v>
      </c>
      <c r="P1334" s="113" t="s">
        <v>262</v>
      </c>
      <c r="Q1334" s="113" t="s">
        <v>80</v>
      </c>
      <c r="R1334" s="113"/>
      <c r="S1334" s="113"/>
    </row>
    <row r="1335" spans="1:19" x14ac:dyDescent="0.35">
      <c r="A1335" s="111" t="s">
        <v>4536</v>
      </c>
      <c r="B1335" s="112"/>
      <c r="C1335" s="113" t="s">
        <v>4612</v>
      </c>
      <c r="D1335" s="50" t="s">
        <v>7508</v>
      </c>
      <c r="E1335" s="113"/>
      <c r="F1335" s="113"/>
      <c r="G1335" s="50" t="s">
        <v>6051</v>
      </c>
      <c r="H1335" s="50" t="s">
        <v>6052</v>
      </c>
      <c r="I1335" s="113"/>
      <c r="J1335" s="103" t="s">
        <v>7595</v>
      </c>
      <c r="K1335" s="103"/>
      <c r="L1335" s="50" t="s">
        <v>7574</v>
      </c>
      <c r="M1335" s="160">
        <v>0</v>
      </c>
      <c r="N1335" s="50" t="s">
        <v>8705</v>
      </c>
      <c r="O1335" s="50" t="s">
        <v>8710</v>
      </c>
      <c r="P1335" s="113" t="s">
        <v>262</v>
      </c>
      <c r="Q1335" s="113" t="s">
        <v>80</v>
      </c>
      <c r="R1335" s="113"/>
      <c r="S1335" s="113"/>
    </row>
    <row r="1336" spans="1:19" x14ac:dyDescent="0.35">
      <c r="A1336" s="111" t="s">
        <v>4536</v>
      </c>
      <c r="B1336" s="112"/>
      <c r="C1336" s="113" t="s">
        <v>4617</v>
      </c>
      <c r="D1336" s="50" t="s">
        <v>7509</v>
      </c>
      <c r="E1336" s="113"/>
      <c r="F1336" s="113"/>
      <c r="G1336" s="50" t="s">
        <v>6061</v>
      </c>
      <c r="H1336" s="50" t="s">
        <v>6062</v>
      </c>
      <c r="I1336" s="113"/>
      <c r="J1336" s="103" t="s">
        <v>7595</v>
      </c>
      <c r="K1336" s="103"/>
      <c r="L1336" s="50" t="s">
        <v>7574</v>
      </c>
      <c r="M1336" s="160">
        <v>0</v>
      </c>
      <c r="N1336" s="50" t="s">
        <v>8705</v>
      </c>
      <c r="O1336" s="50" t="s">
        <v>8710</v>
      </c>
      <c r="P1336" s="113" t="s">
        <v>262</v>
      </c>
      <c r="Q1336" s="113" t="s">
        <v>80</v>
      </c>
      <c r="R1336" s="113"/>
      <c r="S1336" s="113"/>
    </row>
    <row r="1337" spans="1:19" x14ac:dyDescent="0.35">
      <c r="A1337" s="111" t="s">
        <v>4536</v>
      </c>
      <c r="B1337" s="112"/>
      <c r="C1337" s="113" t="s">
        <v>4610</v>
      </c>
      <c r="D1337" s="50" t="s">
        <v>7510</v>
      </c>
      <c r="E1337" s="113"/>
      <c r="F1337" s="113"/>
      <c r="G1337" s="50" t="s">
        <v>6047</v>
      </c>
      <c r="H1337" s="50" t="s">
        <v>6048</v>
      </c>
      <c r="I1337" s="113"/>
      <c r="J1337" s="103" t="s">
        <v>7595</v>
      </c>
      <c r="K1337" s="103"/>
      <c r="L1337" s="50" t="s">
        <v>7574</v>
      </c>
      <c r="M1337" s="160">
        <v>0</v>
      </c>
      <c r="N1337" s="50" t="s">
        <v>8705</v>
      </c>
      <c r="O1337" s="50" t="s">
        <v>8710</v>
      </c>
      <c r="P1337" s="113" t="s">
        <v>262</v>
      </c>
      <c r="Q1337" s="113" t="s">
        <v>80</v>
      </c>
      <c r="R1337" s="113"/>
      <c r="S1337" s="113"/>
    </row>
    <row r="1338" spans="1:19" x14ac:dyDescent="0.35">
      <c r="A1338" s="111" t="s">
        <v>4536</v>
      </c>
      <c r="B1338" s="112"/>
      <c r="C1338" s="113" t="s">
        <v>4595</v>
      </c>
      <c r="D1338" s="50" t="s">
        <v>7512</v>
      </c>
      <c r="E1338" s="113"/>
      <c r="F1338" s="113"/>
      <c r="G1338" s="50" t="s">
        <v>6017</v>
      </c>
      <c r="H1338" s="50" t="s">
        <v>6018</v>
      </c>
      <c r="I1338" s="113"/>
      <c r="J1338" s="103" t="s">
        <v>7595</v>
      </c>
      <c r="K1338" s="103"/>
      <c r="L1338" s="50" t="s">
        <v>7574</v>
      </c>
      <c r="M1338" s="160">
        <v>0</v>
      </c>
      <c r="N1338" s="50" t="s">
        <v>8705</v>
      </c>
      <c r="O1338" s="50" t="s">
        <v>8710</v>
      </c>
      <c r="P1338" s="113" t="s">
        <v>262</v>
      </c>
      <c r="Q1338" s="113" t="s">
        <v>80</v>
      </c>
      <c r="R1338" s="113"/>
      <c r="S1338" s="113"/>
    </row>
    <row r="1339" spans="1:19" x14ac:dyDescent="0.35">
      <c r="A1339" s="111" t="s">
        <v>4536</v>
      </c>
      <c r="B1339" s="112"/>
      <c r="C1339" s="113" t="s">
        <v>4613</v>
      </c>
      <c r="D1339" s="50" t="s">
        <v>7511</v>
      </c>
      <c r="E1339" s="113"/>
      <c r="F1339" s="113"/>
      <c r="G1339" s="50" t="s">
        <v>6053</v>
      </c>
      <c r="H1339" s="50" t="s">
        <v>6054</v>
      </c>
      <c r="I1339" s="113"/>
      <c r="J1339" s="103" t="s">
        <v>7595</v>
      </c>
      <c r="K1339" s="103"/>
      <c r="L1339" s="50" t="s">
        <v>7574</v>
      </c>
      <c r="M1339" s="160">
        <v>0</v>
      </c>
      <c r="N1339" s="50" t="s">
        <v>8705</v>
      </c>
      <c r="O1339" s="50" t="s">
        <v>8710</v>
      </c>
      <c r="P1339" s="113" t="s">
        <v>262</v>
      </c>
      <c r="Q1339" s="113" t="s">
        <v>80</v>
      </c>
      <c r="R1339" s="113"/>
      <c r="S1339" s="113"/>
    </row>
    <row r="1340" spans="1:19" x14ac:dyDescent="0.35">
      <c r="A1340" s="111" t="s">
        <v>4536</v>
      </c>
      <c r="B1340" s="112"/>
      <c r="C1340" s="113" t="s">
        <v>4652</v>
      </c>
      <c r="D1340" s="50" t="s">
        <v>7513</v>
      </c>
      <c r="E1340" s="113"/>
      <c r="F1340" s="113"/>
      <c r="G1340" s="50" t="s">
        <v>6131</v>
      </c>
      <c r="H1340" s="50" t="s">
        <v>6132</v>
      </c>
      <c r="I1340" s="113"/>
      <c r="J1340" s="103" t="s">
        <v>7595</v>
      </c>
      <c r="K1340" s="103"/>
      <c r="L1340" s="50" t="s">
        <v>7574</v>
      </c>
      <c r="M1340" s="160">
        <v>0</v>
      </c>
      <c r="N1340" s="50" t="s">
        <v>8705</v>
      </c>
      <c r="O1340" s="50" t="s">
        <v>8710</v>
      </c>
      <c r="P1340" s="113" t="s">
        <v>262</v>
      </c>
      <c r="Q1340" s="113" t="s">
        <v>80</v>
      </c>
      <c r="R1340" s="113"/>
      <c r="S1340" s="113"/>
    </row>
    <row r="1341" spans="1:19" x14ac:dyDescent="0.35">
      <c r="A1341" s="111" t="s">
        <v>4536</v>
      </c>
      <c r="B1341" s="112"/>
      <c r="C1341" s="113" t="s">
        <v>4653</v>
      </c>
      <c r="D1341" s="50" t="s">
        <v>7514</v>
      </c>
      <c r="E1341" s="113"/>
      <c r="F1341" s="113"/>
      <c r="G1341" s="50" t="s">
        <v>6133</v>
      </c>
      <c r="H1341" s="50" t="s">
        <v>6134</v>
      </c>
      <c r="I1341" s="113"/>
      <c r="J1341" s="103" t="s">
        <v>7595</v>
      </c>
      <c r="K1341" s="103"/>
      <c r="L1341" s="50" t="s">
        <v>7574</v>
      </c>
      <c r="M1341" s="160">
        <v>0</v>
      </c>
      <c r="N1341" s="50" t="s">
        <v>8705</v>
      </c>
      <c r="O1341" s="50" t="s">
        <v>8710</v>
      </c>
      <c r="P1341" s="113" t="s">
        <v>6355</v>
      </c>
      <c r="Q1341" s="113" t="s">
        <v>80</v>
      </c>
      <c r="R1341" s="113"/>
      <c r="S1341" s="113"/>
    </row>
    <row r="1342" spans="1:19" x14ac:dyDescent="0.35">
      <c r="A1342" s="111" t="s">
        <v>4536</v>
      </c>
      <c r="B1342" s="112"/>
      <c r="C1342" s="113" t="s">
        <v>4648</v>
      </c>
      <c r="D1342" s="50" t="s">
        <v>7515</v>
      </c>
      <c r="E1342" s="113"/>
      <c r="F1342" s="113"/>
      <c r="G1342" s="50" t="s">
        <v>6123</v>
      </c>
      <c r="H1342" s="62" t="s">
        <v>6124</v>
      </c>
      <c r="I1342" s="113"/>
      <c r="J1342" s="103" t="s">
        <v>7595</v>
      </c>
      <c r="K1342" s="103"/>
      <c r="L1342" s="50" t="s">
        <v>7574</v>
      </c>
      <c r="M1342" s="160">
        <v>0</v>
      </c>
      <c r="N1342" s="50" t="s">
        <v>8705</v>
      </c>
      <c r="O1342" s="50" t="s">
        <v>8710</v>
      </c>
      <c r="P1342" s="113" t="s">
        <v>262</v>
      </c>
      <c r="Q1342" s="113" t="s">
        <v>80</v>
      </c>
      <c r="R1342" s="113"/>
      <c r="S1342" s="113"/>
    </row>
    <row r="1343" spans="1:19" x14ac:dyDescent="0.35">
      <c r="A1343" s="111" t="s">
        <v>4536</v>
      </c>
      <c r="B1343" s="112"/>
      <c r="C1343" s="113" t="s">
        <v>4651</v>
      </c>
      <c r="D1343" s="50" t="s">
        <v>7517</v>
      </c>
      <c r="E1343" s="113"/>
      <c r="F1343" s="113"/>
      <c r="G1343" s="50" t="s">
        <v>6129</v>
      </c>
      <c r="H1343" s="50" t="s">
        <v>6130</v>
      </c>
      <c r="I1343" s="113"/>
      <c r="J1343" s="103" t="s">
        <v>7595</v>
      </c>
      <c r="K1343" s="103"/>
      <c r="L1343" s="50" t="s">
        <v>7574</v>
      </c>
      <c r="M1343" s="160">
        <v>0</v>
      </c>
      <c r="N1343" s="50" t="s">
        <v>8705</v>
      </c>
      <c r="O1343" s="50" t="s">
        <v>8710</v>
      </c>
      <c r="P1343" s="113" t="s">
        <v>262</v>
      </c>
      <c r="Q1343" s="113" t="s">
        <v>80</v>
      </c>
      <c r="R1343" s="113"/>
      <c r="S1343" s="113"/>
    </row>
    <row r="1344" spans="1:19" x14ac:dyDescent="0.35">
      <c r="A1344" s="111" t="s">
        <v>4536</v>
      </c>
      <c r="B1344" s="112"/>
      <c r="C1344" s="113" t="s">
        <v>4604</v>
      </c>
      <c r="D1344" s="50" t="s">
        <v>7516</v>
      </c>
      <c r="E1344" s="113"/>
      <c r="F1344" s="113"/>
      <c r="G1344" s="50" t="s">
        <v>6035</v>
      </c>
      <c r="H1344" s="62" t="s">
        <v>6036</v>
      </c>
      <c r="I1344" s="113"/>
      <c r="J1344" s="103" t="s">
        <v>7595</v>
      </c>
      <c r="K1344" s="103"/>
      <c r="L1344" s="50" t="s">
        <v>7574</v>
      </c>
      <c r="M1344" s="160">
        <v>0</v>
      </c>
      <c r="N1344" s="50" t="s">
        <v>8705</v>
      </c>
      <c r="O1344" s="50" t="s">
        <v>8710</v>
      </c>
      <c r="P1344" s="113" t="s">
        <v>262</v>
      </c>
      <c r="Q1344" s="113" t="s">
        <v>80</v>
      </c>
      <c r="R1344" s="113"/>
      <c r="S1344" s="113"/>
    </row>
    <row r="1345" spans="1:19" x14ac:dyDescent="0.35">
      <c r="A1345" s="111" t="s">
        <v>4536</v>
      </c>
      <c r="B1345" s="112"/>
      <c r="C1345" s="113" t="s">
        <v>4622</v>
      </c>
      <c r="D1345" s="50" t="s">
        <v>7433</v>
      </c>
      <c r="E1345" s="113"/>
      <c r="F1345" s="113"/>
      <c r="G1345" s="50" t="s">
        <v>6071</v>
      </c>
      <c r="H1345" s="50" t="s">
        <v>6072</v>
      </c>
      <c r="I1345" s="113"/>
      <c r="J1345" s="103" t="s">
        <v>7595</v>
      </c>
      <c r="K1345" s="103"/>
      <c r="L1345" s="50" t="s">
        <v>7574</v>
      </c>
      <c r="M1345" s="160">
        <v>0</v>
      </c>
      <c r="N1345" s="50" t="s">
        <v>8705</v>
      </c>
      <c r="O1345" s="50" t="s">
        <v>8710</v>
      </c>
      <c r="P1345" s="113" t="s">
        <v>262</v>
      </c>
      <c r="Q1345" s="113" t="s">
        <v>80</v>
      </c>
      <c r="R1345" s="113"/>
      <c r="S1345" s="113"/>
    </row>
    <row r="1346" spans="1:19" x14ac:dyDescent="0.35">
      <c r="A1346" s="111" t="s">
        <v>4536</v>
      </c>
      <c r="B1346" s="112"/>
      <c r="C1346" s="113" t="s">
        <v>4621</v>
      </c>
      <c r="D1346" s="50" t="s">
        <v>7434</v>
      </c>
      <c r="E1346" s="113"/>
      <c r="F1346" s="113"/>
      <c r="G1346" s="50" t="s">
        <v>6069</v>
      </c>
      <c r="H1346" s="50" t="s">
        <v>6070</v>
      </c>
      <c r="I1346" s="113"/>
      <c r="J1346" s="103" t="s">
        <v>7595</v>
      </c>
      <c r="K1346" s="103"/>
      <c r="L1346" s="50" t="s">
        <v>7574</v>
      </c>
      <c r="M1346" s="160">
        <v>0</v>
      </c>
      <c r="N1346" s="50" t="s">
        <v>8705</v>
      </c>
      <c r="O1346" s="50" t="s">
        <v>8710</v>
      </c>
      <c r="P1346" s="113" t="s">
        <v>262</v>
      </c>
      <c r="Q1346" s="113" t="s">
        <v>80</v>
      </c>
      <c r="R1346" s="113"/>
      <c r="S1346" s="113"/>
    </row>
    <row r="1347" spans="1:19" x14ac:dyDescent="0.3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8705</v>
      </c>
      <c r="O1347" s="113" t="s">
        <v>8710</v>
      </c>
      <c r="P1347" s="113" t="s">
        <v>100</v>
      </c>
      <c r="Q1347" s="113" t="s">
        <v>80</v>
      </c>
      <c r="R1347" s="113"/>
      <c r="S1347" s="113"/>
    </row>
    <row r="1348" spans="1:19" x14ac:dyDescent="0.3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8705</v>
      </c>
      <c r="O1348" s="113" t="s">
        <v>8710</v>
      </c>
      <c r="P1348" s="113" t="s">
        <v>100</v>
      </c>
      <c r="Q1348" s="113" t="s">
        <v>80</v>
      </c>
      <c r="R1348" s="113"/>
      <c r="S1348" s="113"/>
    </row>
    <row r="1349" spans="1:19" x14ac:dyDescent="0.3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8705</v>
      </c>
      <c r="O1349" s="113" t="s">
        <v>8710</v>
      </c>
      <c r="P1349" s="113" t="s">
        <v>100</v>
      </c>
      <c r="Q1349" s="113" t="s">
        <v>80</v>
      </c>
      <c r="R1349" s="113"/>
      <c r="S1349" s="113"/>
    </row>
    <row r="1350" spans="1:19" x14ac:dyDescent="0.35">
      <c r="A1350" s="111" t="s">
        <v>4536</v>
      </c>
      <c r="B1350" s="112"/>
      <c r="C1350" s="113" t="s">
        <v>4596</v>
      </c>
      <c r="D1350" s="50" t="s">
        <v>7075</v>
      </c>
      <c r="E1350" s="113"/>
      <c r="F1350" s="113"/>
      <c r="G1350" s="50" t="s">
        <v>6019</v>
      </c>
      <c r="H1350" s="50" t="s">
        <v>6020</v>
      </c>
      <c r="I1350" s="113"/>
      <c r="J1350" s="103" t="s">
        <v>7595</v>
      </c>
      <c r="K1350" s="103"/>
      <c r="L1350" s="50" t="s">
        <v>7574</v>
      </c>
      <c r="M1350" s="160">
        <v>0</v>
      </c>
      <c r="N1350" s="50" t="s">
        <v>8705</v>
      </c>
      <c r="O1350" s="50" t="s">
        <v>8710</v>
      </c>
      <c r="P1350" s="113" t="s">
        <v>262</v>
      </c>
      <c r="Q1350" s="113" t="s">
        <v>80</v>
      </c>
      <c r="R1350" s="113"/>
      <c r="S1350" s="113"/>
    </row>
    <row r="1351" spans="1:19" x14ac:dyDescent="0.35">
      <c r="A1351" s="111" t="s">
        <v>4536</v>
      </c>
      <c r="B1351" s="112"/>
      <c r="C1351" s="113" t="s">
        <v>4599</v>
      </c>
      <c r="D1351" s="50" t="s">
        <v>7076</v>
      </c>
      <c r="E1351" s="113"/>
      <c r="F1351" s="113"/>
      <c r="G1351" s="50" t="s">
        <v>6025</v>
      </c>
      <c r="H1351" s="50" t="s">
        <v>6026</v>
      </c>
      <c r="I1351" s="113"/>
      <c r="J1351" s="103" t="s">
        <v>7595</v>
      </c>
      <c r="K1351" s="103"/>
      <c r="L1351" s="50" t="s">
        <v>7574</v>
      </c>
      <c r="M1351" s="160">
        <v>0</v>
      </c>
      <c r="N1351" s="50" t="s">
        <v>8705</v>
      </c>
      <c r="O1351" s="50" t="s">
        <v>8710</v>
      </c>
      <c r="P1351" s="113" t="s">
        <v>195</v>
      </c>
      <c r="Q1351" s="113" t="s">
        <v>80</v>
      </c>
      <c r="R1351" s="113"/>
      <c r="S1351" s="113"/>
    </row>
    <row r="1352" spans="1:19" x14ac:dyDescent="0.35">
      <c r="A1352" s="111" t="s">
        <v>4536</v>
      </c>
      <c r="B1352" s="112"/>
      <c r="C1352" s="113" t="s">
        <v>4630</v>
      </c>
      <c r="D1352" s="50" t="s">
        <v>7521</v>
      </c>
      <c r="E1352" s="113"/>
      <c r="F1352" s="113"/>
      <c r="G1352" s="50" t="s">
        <v>6087</v>
      </c>
      <c r="H1352" s="50" t="s">
        <v>6088</v>
      </c>
      <c r="I1352" s="113"/>
      <c r="J1352" s="103" t="s">
        <v>7595</v>
      </c>
      <c r="K1352" s="103"/>
      <c r="L1352" s="50" t="s">
        <v>7574</v>
      </c>
      <c r="M1352" s="160">
        <v>0</v>
      </c>
      <c r="N1352" s="50" t="s">
        <v>8705</v>
      </c>
      <c r="O1352" s="50" t="s">
        <v>8710</v>
      </c>
      <c r="P1352" s="113" t="s">
        <v>6343</v>
      </c>
      <c r="Q1352" s="113" t="s">
        <v>80</v>
      </c>
      <c r="R1352" s="113"/>
      <c r="S1352" s="113"/>
    </row>
    <row r="1353" spans="1:19" x14ac:dyDescent="0.35">
      <c r="A1353" s="111" t="s">
        <v>4536</v>
      </c>
      <c r="B1353" s="112"/>
      <c r="C1353" s="113" t="s">
        <v>4631</v>
      </c>
      <c r="D1353" s="50" t="s">
        <v>7522</v>
      </c>
      <c r="E1353" s="113"/>
      <c r="F1353" s="113"/>
      <c r="G1353" s="50" t="s">
        <v>6089</v>
      </c>
      <c r="H1353" s="50" t="s">
        <v>6090</v>
      </c>
      <c r="I1353" s="113"/>
      <c r="J1353" s="103" t="s">
        <v>7595</v>
      </c>
      <c r="K1353" s="103"/>
      <c r="L1353" s="50" t="s">
        <v>7574</v>
      </c>
      <c r="M1353" s="160">
        <v>0</v>
      </c>
      <c r="N1353" s="50" t="s">
        <v>8705</v>
      </c>
      <c r="O1353" s="50" t="s">
        <v>8710</v>
      </c>
      <c r="P1353" s="113" t="s">
        <v>6343</v>
      </c>
      <c r="Q1353" s="113" t="s">
        <v>80</v>
      </c>
      <c r="R1353" s="113"/>
      <c r="S1353" s="113"/>
    </row>
    <row r="1354" spans="1:19" x14ac:dyDescent="0.35">
      <c r="A1354" s="111" t="s">
        <v>4536</v>
      </c>
      <c r="B1354" s="112"/>
      <c r="C1354" s="113" t="s">
        <v>4625</v>
      </c>
      <c r="D1354" s="50" t="s">
        <v>7435</v>
      </c>
      <c r="E1354" s="113"/>
      <c r="F1354" s="113"/>
      <c r="G1354" s="50" t="s">
        <v>6077</v>
      </c>
      <c r="H1354" s="50" t="s">
        <v>6078</v>
      </c>
      <c r="I1354" s="113"/>
      <c r="J1354" s="103" t="s">
        <v>7595</v>
      </c>
      <c r="K1354" s="103"/>
      <c r="L1354" s="50" t="s">
        <v>7574</v>
      </c>
      <c r="M1354" s="160">
        <v>0</v>
      </c>
      <c r="N1354" s="50" t="s">
        <v>8705</v>
      </c>
      <c r="O1354" s="50" t="s">
        <v>8710</v>
      </c>
      <c r="P1354" s="113" t="s">
        <v>262</v>
      </c>
      <c r="Q1354" s="113" t="s">
        <v>80</v>
      </c>
      <c r="R1354" s="113"/>
      <c r="S1354" s="113"/>
    </row>
    <row r="1355" spans="1:19" x14ac:dyDescent="0.35">
      <c r="A1355" s="111" t="s">
        <v>4536</v>
      </c>
      <c r="B1355" s="112"/>
      <c r="C1355" s="113" t="s">
        <v>4624</v>
      </c>
      <c r="D1355" s="50" t="s">
        <v>7436</v>
      </c>
      <c r="E1355" s="113"/>
      <c r="F1355" s="113"/>
      <c r="G1355" s="50" t="s">
        <v>6075</v>
      </c>
      <c r="H1355" s="50" t="s">
        <v>6076</v>
      </c>
      <c r="I1355" s="113"/>
      <c r="J1355" s="103" t="s">
        <v>7595</v>
      </c>
      <c r="K1355" s="103"/>
      <c r="L1355" s="50" t="s">
        <v>7574</v>
      </c>
      <c r="M1355" s="160">
        <v>0</v>
      </c>
      <c r="N1355" s="50" t="s">
        <v>8705</v>
      </c>
      <c r="O1355" s="50" t="s">
        <v>8710</v>
      </c>
      <c r="P1355" s="113" t="s">
        <v>262</v>
      </c>
      <c r="Q1355" s="113" t="s">
        <v>80</v>
      </c>
      <c r="R1355" s="113"/>
      <c r="S1355" s="113"/>
    </row>
    <row r="1356" spans="1:19" x14ac:dyDescent="0.35">
      <c r="A1356" s="111" t="s">
        <v>4536</v>
      </c>
      <c r="B1356" s="112"/>
      <c r="C1356" s="113" t="s">
        <v>4632</v>
      </c>
      <c r="D1356" s="50" t="s">
        <v>7523</v>
      </c>
      <c r="E1356" s="113"/>
      <c r="F1356" s="113"/>
      <c r="G1356" s="50" t="s">
        <v>6091</v>
      </c>
      <c r="H1356" s="50" t="s">
        <v>6092</v>
      </c>
      <c r="I1356" s="113"/>
      <c r="J1356" s="103" t="s">
        <v>7595</v>
      </c>
      <c r="K1356" s="103"/>
      <c r="L1356" s="50" t="s">
        <v>7574</v>
      </c>
      <c r="M1356" s="160">
        <v>0</v>
      </c>
      <c r="N1356" s="50" t="s">
        <v>8705</v>
      </c>
      <c r="O1356" s="50" t="s">
        <v>8710</v>
      </c>
      <c r="P1356" s="113" t="s">
        <v>6343</v>
      </c>
      <c r="Q1356" s="113" t="s">
        <v>80</v>
      </c>
      <c r="R1356" s="113"/>
      <c r="S1356" s="113"/>
    </row>
    <row r="1357" spans="1:19" x14ac:dyDescent="0.35">
      <c r="A1357" s="111" t="s">
        <v>4536</v>
      </c>
      <c r="B1357" s="112"/>
      <c r="C1357" s="113" t="s">
        <v>4633</v>
      </c>
      <c r="D1357" s="50" t="s">
        <v>7524</v>
      </c>
      <c r="E1357" s="113"/>
      <c r="F1357" s="113"/>
      <c r="G1357" s="50" t="s">
        <v>6093</v>
      </c>
      <c r="H1357" s="50" t="s">
        <v>6094</v>
      </c>
      <c r="I1357" s="113"/>
      <c r="J1357" s="103" t="s">
        <v>7595</v>
      </c>
      <c r="K1357" s="103"/>
      <c r="L1357" s="50" t="s">
        <v>7574</v>
      </c>
      <c r="M1357" s="160">
        <v>0</v>
      </c>
      <c r="N1357" s="50" t="s">
        <v>8705</v>
      </c>
      <c r="O1357" s="50" t="s">
        <v>8710</v>
      </c>
      <c r="P1357" s="113" t="s">
        <v>6343</v>
      </c>
      <c r="Q1357" s="113" t="s">
        <v>80</v>
      </c>
      <c r="R1357" s="113"/>
      <c r="S1357" s="113"/>
    </row>
    <row r="1358" spans="1:19" x14ac:dyDescent="0.35">
      <c r="A1358" s="111" t="s">
        <v>4536</v>
      </c>
      <c r="B1358" s="112"/>
      <c r="C1358" s="113" t="s">
        <v>4636</v>
      </c>
      <c r="D1358" s="50" t="s">
        <v>7525</v>
      </c>
      <c r="E1358" s="113"/>
      <c r="F1358" s="113"/>
      <c r="G1358" s="50" t="s">
        <v>6099</v>
      </c>
      <c r="H1358" s="50" t="s">
        <v>6100</v>
      </c>
      <c r="I1358" s="113"/>
      <c r="J1358" s="103" t="s">
        <v>7595</v>
      </c>
      <c r="K1358" s="103"/>
      <c r="L1358" s="50" t="s">
        <v>7574</v>
      </c>
      <c r="M1358" s="160">
        <v>0</v>
      </c>
      <c r="N1358" s="50" t="s">
        <v>8705</v>
      </c>
      <c r="O1358" s="50" t="s">
        <v>8710</v>
      </c>
      <c r="P1358" s="113" t="s">
        <v>6343</v>
      </c>
      <c r="Q1358" s="113" t="s">
        <v>80</v>
      </c>
      <c r="R1358" s="113"/>
      <c r="S1358" s="113"/>
    </row>
    <row r="1359" spans="1:19" x14ac:dyDescent="0.35">
      <c r="A1359" s="111" t="s">
        <v>4536</v>
      </c>
      <c r="B1359" s="112"/>
      <c r="C1359" s="113" t="s">
        <v>4634</v>
      </c>
      <c r="D1359" s="50" t="s">
        <v>7526</v>
      </c>
      <c r="E1359" s="113"/>
      <c r="F1359" s="113"/>
      <c r="G1359" s="50" t="s">
        <v>6095</v>
      </c>
      <c r="H1359" s="50" t="s">
        <v>6096</v>
      </c>
      <c r="I1359" s="113"/>
      <c r="J1359" s="103" t="s">
        <v>7595</v>
      </c>
      <c r="K1359" s="103"/>
      <c r="L1359" s="50" t="s">
        <v>7574</v>
      </c>
      <c r="M1359" s="160">
        <v>0</v>
      </c>
      <c r="N1359" s="50" t="s">
        <v>8705</v>
      </c>
      <c r="O1359" s="50" t="s">
        <v>8710</v>
      </c>
      <c r="P1359" s="113" t="s">
        <v>6343</v>
      </c>
      <c r="Q1359" s="113" t="s">
        <v>80</v>
      </c>
      <c r="R1359" s="113"/>
      <c r="S1359" s="113"/>
    </row>
    <row r="1360" spans="1:19" x14ac:dyDescent="0.35">
      <c r="A1360" s="111" t="s">
        <v>4536</v>
      </c>
      <c r="B1360" s="112"/>
      <c r="C1360" s="113" t="s">
        <v>4635</v>
      </c>
      <c r="D1360" s="50" t="s">
        <v>7527</v>
      </c>
      <c r="E1360" s="113"/>
      <c r="F1360" s="113"/>
      <c r="G1360" s="50" t="s">
        <v>6097</v>
      </c>
      <c r="H1360" s="50" t="s">
        <v>6098</v>
      </c>
      <c r="I1360" s="113"/>
      <c r="J1360" s="103" t="s">
        <v>7595</v>
      </c>
      <c r="K1360" s="103"/>
      <c r="L1360" s="50" t="s">
        <v>7574</v>
      </c>
      <c r="M1360" s="160">
        <v>0</v>
      </c>
      <c r="N1360" s="50" t="s">
        <v>8705</v>
      </c>
      <c r="O1360" s="50" t="s">
        <v>8710</v>
      </c>
      <c r="P1360" s="113" t="s">
        <v>6343</v>
      </c>
      <c r="Q1360" s="113" t="s">
        <v>80</v>
      </c>
      <c r="R1360" s="113"/>
      <c r="S1360" s="113"/>
    </row>
    <row r="1361" spans="1:19" x14ac:dyDescent="0.35">
      <c r="A1361" s="111" t="s">
        <v>4536</v>
      </c>
      <c r="B1361" s="112"/>
      <c r="C1361" s="113" t="s">
        <v>4620</v>
      </c>
      <c r="D1361" s="50" t="s">
        <v>7077</v>
      </c>
      <c r="E1361" s="113"/>
      <c r="F1361" s="113"/>
      <c r="G1361" s="50" t="s">
        <v>6067</v>
      </c>
      <c r="H1361" s="50" t="s">
        <v>6068</v>
      </c>
      <c r="I1361" s="113"/>
      <c r="J1361" s="103" t="s">
        <v>7595</v>
      </c>
      <c r="K1361" s="103"/>
      <c r="L1361" s="50" t="s">
        <v>7574</v>
      </c>
      <c r="M1361" s="160">
        <v>0</v>
      </c>
      <c r="N1361" s="50" t="s">
        <v>8705</v>
      </c>
      <c r="O1361" s="50" t="s">
        <v>8710</v>
      </c>
      <c r="P1361" s="113" t="s">
        <v>262</v>
      </c>
      <c r="Q1361" s="113" t="s">
        <v>80</v>
      </c>
      <c r="R1361" s="113"/>
      <c r="S1361" s="113"/>
    </row>
    <row r="1362" spans="1:19" x14ac:dyDescent="0.35">
      <c r="A1362" s="111" t="s">
        <v>4536</v>
      </c>
      <c r="B1362" s="112"/>
      <c r="C1362" s="113" t="s">
        <v>4619</v>
      </c>
      <c r="D1362" s="50" t="s">
        <v>7078</v>
      </c>
      <c r="E1362" s="113"/>
      <c r="F1362" s="113"/>
      <c r="G1362" s="50" t="s">
        <v>6065</v>
      </c>
      <c r="H1362" s="50" t="s">
        <v>6066</v>
      </c>
      <c r="I1362" s="113"/>
      <c r="J1362" s="103" t="s">
        <v>7595</v>
      </c>
      <c r="K1362" s="103"/>
      <c r="L1362" s="50" t="s">
        <v>7574</v>
      </c>
      <c r="M1362" s="160">
        <v>0</v>
      </c>
      <c r="N1362" s="50" t="s">
        <v>8705</v>
      </c>
      <c r="O1362" s="50" t="s">
        <v>8710</v>
      </c>
      <c r="P1362" s="113" t="s">
        <v>262</v>
      </c>
      <c r="Q1362" s="113" t="s">
        <v>80</v>
      </c>
      <c r="R1362" s="113"/>
      <c r="S1362" s="113"/>
    </row>
    <row r="1363" spans="1:19" x14ac:dyDescent="0.35">
      <c r="A1363" s="111" t="s">
        <v>4536</v>
      </c>
      <c r="B1363" s="112"/>
      <c r="C1363" s="113" t="s">
        <v>4637</v>
      </c>
      <c r="D1363" s="50" t="s">
        <v>7528</v>
      </c>
      <c r="E1363" s="113"/>
      <c r="F1363" s="113"/>
      <c r="G1363" s="50" t="s">
        <v>6101</v>
      </c>
      <c r="H1363" s="50" t="s">
        <v>6102</v>
      </c>
      <c r="I1363" s="113"/>
      <c r="J1363" s="103" t="s">
        <v>7595</v>
      </c>
      <c r="K1363" s="103"/>
      <c r="L1363" s="50" t="s">
        <v>7574</v>
      </c>
      <c r="M1363" s="160">
        <v>0</v>
      </c>
      <c r="N1363" s="50" t="s">
        <v>8705</v>
      </c>
      <c r="O1363" s="50" t="s">
        <v>8710</v>
      </c>
      <c r="P1363" s="113" t="s">
        <v>6343</v>
      </c>
      <c r="Q1363" s="113" t="s">
        <v>80</v>
      </c>
      <c r="R1363" s="113"/>
      <c r="S1363" s="113"/>
    </row>
    <row r="1364" spans="1:19" x14ac:dyDescent="0.35">
      <c r="A1364" s="111" t="s">
        <v>4536</v>
      </c>
      <c r="B1364" s="112"/>
      <c r="C1364" s="113" t="s">
        <v>4600</v>
      </c>
      <c r="D1364" s="50" t="s">
        <v>7529</v>
      </c>
      <c r="E1364" s="113"/>
      <c r="F1364" s="113"/>
      <c r="G1364" s="61" t="s">
        <v>6027</v>
      </c>
      <c r="H1364" s="50" t="s">
        <v>6028</v>
      </c>
      <c r="I1364" s="113"/>
      <c r="J1364" s="103" t="s">
        <v>7595</v>
      </c>
      <c r="K1364" s="103"/>
      <c r="L1364" s="50" t="s">
        <v>7574</v>
      </c>
      <c r="M1364" s="160">
        <v>0</v>
      </c>
      <c r="N1364" s="50" t="s">
        <v>8705</v>
      </c>
      <c r="O1364" s="50" t="s">
        <v>8710</v>
      </c>
      <c r="P1364" s="113" t="s">
        <v>6339</v>
      </c>
      <c r="Q1364" s="113" t="s">
        <v>80</v>
      </c>
      <c r="R1364" s="113"/>
      <c r="S1364" s="113"/>
    </row>
    <row r="1365" spans="1:19" x14ac:dyDescent="0.35">
      <c r="A1365" s="111" t="s">
        <v>4536</v>
      </c>
      <c r="B1365" s="112"/>
      <c r="C1365" s="113" t="s">
        <v>4614</v>
      </c>
      <c r="D1365" s="50" t="s">
        <v>7530</v>
      </c>
      <c r="E1365" s="113"/>
      <c r="F1365" s="113"/>
      <c r="G1365" s="50" t="s">
        <v>6055</v>
      </c>
      <c r="H1365" s="50" t="s">
        <v>6056</v>
      </c>
      <c r="I1365" s="113"/>
      <c r="J1365" s="103" t="s">
        <v>7595</v>
      </c>
      <c r="K1365" s="103"/>
      <c r="L1365" s="50" t="s">
        <v>7574</v>
      </c>
      <c r="M1365" s="160">
        <v>0</v>
      </c>
      <c r="N1365" s="50" t="s">
        <v>8705</v>
      </c>
      <c r="O1365" s="50" t="s">
        <v>8710</v>
      </c>
      <c r="P1365" s="113" t="s">
        <v>262</v>
      </c>
      <c r="Q1365" s="113" t="s">
        <v>80</v>
      </c>
      <c r="R1365" s="113"/>
      <c r="S1365" s="113"/>
    </row>
    <row r="1366" spans="1:19" x14ac:dyDescent="0.35">
      <c r="A1366" s="111" t="s">
        <v>4536</v>
      </c>
      <c r="B1366" s="112"/>
      <c r="C1366" s="113" t="s">
        <v>4644</v>
      </c>
      <c r="D1366" s="50" t="s">
        <v>7531</v>
      </c>
      <c r="E1366" s="113"/>
      <c r="F1366" s="113"/>
      <c r="G1366" s="50" t="s">
        <v>6115</v>
      </c>
      <c r="H1366" s="50" t="s">
        <v>6116</v>
      </c>
      <c r="I1366" s="113"/>
      <c r="J1366" s="103" t="s">
        <v>7595</v>
      </c>
      <c r="K1366" s="103"/>
      <c r="L1366" s="50" t="s">
        <v>7574</v>
      </c>
      <c r="M1366" s="160">
        <v>0</v>
      </c>
      <c r="N1366" s="50" t="s">
        <v>8705</v>
      </c>
      <c r="O1366" s="50" t="s">
        <v>8710</v>
      </c>
      <c r="P1366" s="113" t="s">
        <v>6329</v>
      </c>
      <c r="Q1366" s="113" t="s">
        <v>80</v>
      </c>
      <c r="R1366" s="113"/>
      <c r="S1366" s="113"/>
    </row>
    <row r="1367" spans="1:19" x14ac:dyDescent="0.35">
      <c r="A1367" s="111" t="s">
        <v>4536</v>
      </c>
      <c r="B1367" s="112"/>
      <c r="C1367" s="113" t="s">
        <v>4656</v>
      </c>
      <c r="D1367" s="50" t="s">
        <v>7079</v>
      </c>
      <c r="E1367" s="113"/>
      <c r="F1367" s="113"/>
      <c r="G1367" s="50" t="s">
        <v>6139</v>
      </c>
      <c r="H1367" s="50" t="s">
        <v>6140</v>
      </c>
      <c r="I1367" s="113"/>
      <c r="J1367" s="103" t="s">
        <v>7595</v>
      </c>
      <c r="K1367" s="103"/>
      <c r="L1367" s="50" t="s">
        <v>7574</v>
      </c>
      <c r="M1367" s="160">
        <v>0</v>
      </c>
      <c r="N1367" s="50" t="s">
        <v>8705</v>
      </c>
      <c r="O1367" s="50" t="s">
        <v>8710</v>
      </c>
      <c r="P1367" s="113" t="s">
        <v>262</v>
      </c>
      <c r="Q1367" s="113" t="s">
        <v>80</v>
      </c>
      <c r="R1367" s="113"/>
      <c r="S1367" s="113"/>
    </row>
    <row r="1368" spans="1:19" x14ac:dyDescent="0.35">
      <c r="A1368" s="111" t="s">
        <v>4536</v>
      </c>
      <c r="B1368" s="112"/>
      <c r="C1368" s="113" t="s">
        <v>4647</v>
      </c>
      <c r="D1368" s="50" t="s">
        <v>7532</v>
      </c>
      <c r="E1368" s="113"/>
      <c r="F1368" s="113"/>
      <c r="G1368" s="50" t="s">
        <v>6121</v>
      </c>
      <c r="H1368" s="62" t="s">
        <v>6122</v>
      </c>
      <c r="I1368" s="113"/>
      <c r="J1368" s="103" t="s">
        <v>7595</v>
      </c>
      <c r="K1368" s="103"/>
      <c r="L1368" s="50" t="s">
        <v>7574</v>
      </c>
      <c r="M1368" s="160">
        <v>0</v>
      </c>
      <c r="N1368" s="50" t="s">
        <v>8705</v>
      </c>
      <c r="O1368" s="50" t="s">
        <v>8710</v>
      </c>
      <c r="P1368" s="113" t="s">
        <v>262</v>
      </c>
      <c r="Q1368" s="113" t="s">
        <v>80</v>
      </c>
      <c r="R1368" s="113"/>
      <c r="S1368" s="113"/>
    </row>
    <row r="1369" spans="1:19" x14ac:dyDescent="0.35">
      <c r="A1369" s="111" t="s">
        <v>4536</v>
      </c>
      <c r="B1369" s="112"/>
      <c r="C1369" s="113" t="s">
        <v>4649</v>
      </c>
      <c r="D1369" s="50" t="s">
        <v>7533</v>
      </c>
      <c r="E1369" s="113"/>
      <c r="F1369" s="113"/>
      <c r="G1369" s="50" t="s">
        <v>6125</v>
      </c>
      <c r="H1369" s="62" t="s">
        <v>6126</v>
      </c>
      <c r="I1369" s="113"/>
      <c r="J1369" s="103" t="s">
        <v>7595</v>
      </c>
      <c r="K1369" s="103"/>
      <c r="L1369" s="50" t="s">
        <v>7574</v>
      </c>
      <c r="M1369" s="160">
        <v>0</v>
      </c>
      <c r="N1369" s="50" t="s">
        <v>8705</v>
      </c>
      <c r="O1369" s="50" t="s">
        <v>8710</v>
      </c>
      <c r="P1369" s="113" t="s">
        <v>262</v>
      </c>
      <c r="Q1369" s="113" t="s">
        <v>80</v>
      </c>
      <c r="R1369" s="113"/>
      <c r="S1369" s="113"/>
    </row>
    <row r="1370" spans="1:19" x14ac:dyDescent="0.35">
      <c r="A1370" s="111" t="s">
        <v>4536</v>
      </c>
      <c r="B1370" s="112"/>
      <c r="C1370" s="113" t="s">
        <v>4650</v>
      </c>
      <c r="D1370" s="50" t="s">
        <v>7534</v>
      </c>
      <c r="E1370" s="113"/>
      <c r="F1370" s="113"/>
      <c r="G1370" s="50" t="s">
        <v>6127</v>
      </c>
      <c r="H1370" s="62" t="s">
        <v>6128</v>
      </c>
      <c r="I1370" s="113"/>
      <c r="J1370" s="103" t="s">
        <v>7595</v>
      </c>
      <c r="K1370" s="103"/>
      <c r="L1370" s="50" t="s">
        <v>7574</v>
      </c>
      <c r="M1370" s="160">
        <v>0</v>
      </c>
      <c r="N1370" s="50" t="s">
        <v>8705</v>
      </c>
      <c r="O1370" s="50" t="s">
        <v>8710</v>
      </c>
      <c r="P1370" s="113" t="s">
        <v>262</v>
      </c>
      <c r="Q1370" s="113" t="s">
        <v>80</v>
      </c>
      <c r="R1370" s="113"/>
      <c r="S1370" s="113"/>
    </row>
    <row r="1371" spans="1:19" x14ac:dyDescent="0.35">
      <c r="A1371" s="111" t="s">
        <v>4536</v>
      </c>
      <c r="B1371" s="112"/>
      <c r="C1371" s="113" t="s">
        <v>4655</v>
      </c>
      <c r="D1371" s="50" t="s">
        <v>7535</v>
      </c>
      <c r="E1371" s="113"/>
      <c r="F1371" s="113"/>
      <c r="G1371" s="50" t="s">
        <v>6137</v>
      </c>
      <c r="H1371" s="50" t="s">
        <v>6138</v>
      </c>
      <c r="I1371" s="113"/>
      <c r="J1371" s="103" t="s">
        <v>7595</v>
      </c>
      <c r="K1371" s="103"/>
      <c r="L1371" s="50" t="s">
        <v>7574</v>
      </c>
      <c r="M1371" s="160">
        <v>0</v>
      </c>
      <c r="N1371" s="50" t="s">
        <v>8705</v>
      </c>
      <c r="O1371" s="50" t="s">
        <v>8710</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7595</v>
      </c>
      <c r="K1372" s="103"/>
      <c r="L1372" s="101" t="s">
        <v>91</v>
      </c>
      <c r="M1372" s="161" t="s">
        <v>8704</v>
      </c>
      <c r="N1372" s="103" t="s">
        <v>8706</v>
      </c>
      <c r="O1372" s="103"/>
      <c r="P1372" s="115"/>
      <c r="Q1372" s="115" t="s">
        <v>80</v>
      </c>
      <c r="R1372" s="115"/>
      <c r="S1372" s="115"/>
    </row>
    <row r="1373" spans="1:19" x14ac:dyDescent="0.35">
      <c r="A1373" s="115" t="s">
        <v>4504</v>
      </c>
      <c r="B1373" s="100">
        <v>1</v>
      </c>
      <c r="C1373" s="101" t="s">
        <v>93</v>
      </c>
      <c r="D1373" s="101" t="s">
        <v>1923</v>
      </c>
      <c r="E1373" s="102"/>
      <c r="F1373" s="101" t="s">
        <v>7853</v>
      </c>
      <c r="G1373" s="101" t="s">
        <v>277</v>
      </c>
      <c r="H1373" s="101" t="s">
        <v>278</v>
      </c>
      <c r="I1373" s="101" t="s">
        <v>2311</v>
      </c>
      <c r="J1373" s="103" t="s">
        <v>7595</v>
      </c>
      <c r="K1373" s="103"/>
      <c r="L1373" s="101" t="s">
        <v>91</v>
      </c>
      <c r="M1373" s="161" t="s">
        <v>8704</v>
      </c>
      <c r="N1373" s="103" t="s">
        <v>8706</v>
      </c>
      <c r="O1373" s="103" t="s">
        <v>8709</v>
      </c>
      <c r="P1373" s="115" t="s">
        <v>91</v>
      </c>
      <c r="Q1373" s="115" t="s">
        <v>80</v>
      </c>
      <c r="R1373" s="115"/>
      <c r="S1373" s="115"/>
    </row>
    <row r="1374" spans="1:19" x14ac:dyDescent="0.35">
      <c r="A1374" s="111" t="s">
        <v>4504</v>
      </c>
      <c r="B1374" s="112">
        <v>2</v>
      </c>
      <c r="C1374" s="113" t="s">
        <v>4114</v>
      </c>
      <c r="D1374" s="54" t="s">
        <v>7745</v>
      </c>
      <c r="E1374" s="113"/>
      <c r="F1374" s="113"/>
      <c r="G1374" s="50" t="s">
        <v>465</v>
      </c>
      <c r="H1374" s="50" t="s">
        <v>5053</v>
      </c>
      <c r="I1374" s="113"/>
      <c r="J1374" s="103" t="s">
        <v>7595</v>
      </c>
      <c r="K1374" s="103"/>
      <c r="L1374" s="99" t="s">
        <v>7575</v>
      </c>
      <c r="M1374" s="167" t="s">
        <v>8704</v>
      </c>
      <c r="N1374" s="99" t="s">
        <v>8706</v>
      </c>
      <c r="O1374" s="99" t="s">
        <v>8709</v>
      </c>
      <c r="P1374" s="113" t="s">
        <v>100</v>
      </c>
      <c r="Q1374" s="113" t="s">
        <v>80</v>
      </c>
      <c r="R1374" s="113"/>
      <c r="S1374" s="113"/>
    </row>
    <row r="1375" spans="1:19" x14ac:dyDescent="0.35">
      <c r="A1375" s="115" t="s">
        <v>4504</v>
      </c>
      <c r="B1375" s="100">
        <v>3</v>
      </c>
      <c r="C1375" s="101" t="s">
        <v>116</v>
      </c>
      <c r="D1375" s="103" t="s">
        <v>6680</v>
      </c>
      <c r="E1375" s="102"/>
      <c r="F1375" s="101"/>
      <c r="G1375" s="101" t="s">
        <v>318</v>
      </c>
      <c r="H1375" s="101"/>
      <c r="I1375" s="101"/>
      <c r="J1375" s="103" t="s">
        <v>7595</v>
      </c>
      <c r="K1375" s="103"/>
      <c r="L1375" s="55" t="s">
        <v>91</v>
      </c>
      <c r="M1375" s="165" t="s">
        <v>8704</v>
      </c>
      <c r="N1375" s="57" t="s">
        <v>8706</v>
      </c>
      <c r="O1375" s="57" t="s">
        <v>8709</v>
      </c>
      <c r="P1375" s="115" t="s">
        <v>100</v>
      </c>
      <c r="Q1375" s="115" t="s">
        <v>80</v>
      </c>
      <c r="R1375" s="113" t="s">
        <v>7579</v>
      </c>
      <c r="S1375" s="113"/>
    </row>
    <row r="1376" spans="1:19" x14ac:dyDescent="0.35">
      <c r="A1376" s="115" t="s">
        <v>4504</v>
      </c>
      <c r="B1376" s="100">
        <v>4</v>
      </c>
      <c r="C1376" s="101" t="s">
        <v>2591</v>
      </c>
      <c r="D1376" s="103" t="s">
        <v>7696</v>
      </c>
      <c r="E1376" s="102"/>
      <c r="F1376" s="101"/>
      <c r="G1376" s="101" t="s">
        <v>3015</v>
      </c>
      <c r="H1376" s="101" t="s">
        <v>2796</v>
      </c>
      <c r="I1376" s="101"/>
      <c r="J1376" s="103" t="s">
        <v>7595</v>
      </c>
      <c r="K1376" s="103"/>
      <c r="L1376" s="55" t="s">
        <v>7575</v>
      </c>
      <c r="M1376" s="165" t="s">
        <v>8704</v>
      </c>
      <c r="N1376" s="121" t="s">
        <v>8705</v>
      </c>
      <c r="O1376" s="57" t="s">
        <v>8709</v>
      </c>
      <c r="P1376" s="115" t="s">
        <v>100</v>
      </c>
      <c r="Q1376" s="115" t="s">
        <v>80</v>
      </c>
      <c r="R1376" s="113" t="s">
        <v>7579</v>
      </c>
      <c r="S1376" s="113"/>
    </row>
    <row r="1377" spans="1:19" x14ac:dyDescent="0.35">
      <c r="A1377" s="115" t="s">
        <v>4504</v>
      </c>
      <c r="B1377" s="100">
        <v>5</v>
      </c>
      <c r="C1377" s="101" t="s">
        <v>267</v>
      </c>
      <c r="D1377" s="101" t="s">
        <v>6456</v>
      </c>
      <c r="E1377" s="102"/>
      <c r="F1377" s="101" t="s">
        <v>7787</v>
      </c>
      <c r="G1377" s="101" t="s">
        <v>480</v>
      </c>
      <c r="H1377" s="101" t="s">
        <v>481</v>
      </c>
      <c r="I1377" s="101" t="s">
        <v>2223</v>
      </c>
      <c r="J1377" s="103" t="s">
        <v>7595</v>
      </c>
      <c r="K1377" s="103"/>
      <c r="L1377" s="101" t="s">
        <v>153</v>
      </c>
      <c r="M1377" s="161" t="s">
        <v>8704</v>
      </c>
      <c r="N1377" s="103" t="s">
        <v>8705</v>
      </c>
      <c r="O1377" s="103" t="s">
        <v>8709</v>
      </c>
      <c r="P1377" s="115" t="s">
        <v>153</v>
      </c>
      <c r="Q1377" s="115" t="s">
        <v>80</v>
      </c>
      <c r="R1377" s="115"/>
      <c r="S1377" s="115"/>
    </row>
    <row r="1378" spans="1:19" x14ac:dyDescent="0.35">
      <c r="A1378" s="111" t="s">
        <v>4504</v>
      </c>
      <c r="B1378" s="112"/>
      <c r="C1378" s="113" t="s">
        <v>4506</v>
      </c>
      <c r="D1378" s="50" t="s">
        <v>7387</v>
      </c>
      <c r="E1378" s="113"/>
      <c r="F1378" s="113"/>
      <c r="G1378" s="50" t="s">
        <v>5843</v>
      </c>
      <c r="H1378" s="50" t="s">
        <v>5844</v>
      </c>
      <c r="I1378" s="113"/>
      <c r="J1378" s="103" t="s">
        <v>7595</v>
      </c>
      <c r="K1378" s="103"/>
      <c r="L1378" s="50" t="s">
        <v>7574</v>
      </c>
      <c r="M1378" s="160">
        <v>0</v>
      </c>
      <c r="N1378" s="50" t="s">
        <v>8705</v>
      </c>
      <c r="O1378" s="50" t="s">
        <v>8710</v>
      </c>
      <c r="P1378" s="113" t="s">
        <v>165</v>
      </c>
      <c r="Q1378" s="113" t="s">
        <v>80</v>
      </c>
      <c r="R1378" s="113"/>
      <c r="S1378" s="113"/>
    </row>
    <row r="1379" spans="1:19" x14ac:dyDescent="0.35">
      <c r="A1379" s="111" t="s">
        <v>4504</v>
      </c>
      <c r="B1379" s="112"/>
      <c r="C1379" s="113" t="s">
        <v>4507</v>
      </c>
      <c r="D1379" s="50" t="s">
        <v>7388</v>
      </c>
      <c r="E1379" s="113"/>
      <c r="F1379" s="113"/>
      <c r="G1379" s="50" t="s">
        <v>5845</v>
      </c>
      <c r="H1379" s="50" t="s">
        <v>5846</v>
      </c>
      <c r="I1379" s="113"/>
      <c r="J1379" s="103" t="s">
        <v>7595</v>
      </c>
      <c r="K1379" s="103"/>
      <c r="L1379" s="50" t="s">
        <v>7574</v>
      </c>
      <c r="M1379" s="160">
        <v>0</v>
      </c>
      <c r="N1379" s="50" t="s">
        <v>8705</v>
      </c>
      <c r="O1379" s="50" t="s">
        <v>8710</v>
      </c>
      <c r="P1379" s="113" t="s">
        <v>165</v>
      </c>
      <c r="Q1379" s="113" t="s">
        <v>80</v>
      </c>
      <c r="R1379" s="113"/>
      <c r="S1379" s="113"/>
    </row>
    <row r="1380" spans="1:19" x14ac:dyDescent="0.35">
      <c r="A1380" s="111" t="s">
        <v>4504</v>
      </c>
      <c r="B1380" s="112"/>
      <c r="C1380" s="113" t="s">
        <v>4521</v>
      </c>
      <c r="D1380" s="50" t="s">
        <v>7397</v>
      </c>
      <c r="E1380" s="113"/>
      <c r="F1380" s="113"/>
      <c r="G1380" s="50" t="s">
        <v>5873</v>
      </c>
      <c r="H1380" s="50" t="s">
        <v>5874</v>
      </c>
      <c r="I1380" s="113"/>
      <c r="J1380" s="103" t="s">
        <v>7595</v>
      </c>
      <c r="K1380" s="103"/>
      <c r="L1380" s="50" t="s">
        <v>7574</v>
      </c>
      <c r="M1380" s="160">
        <v>0</v>
      </c>
      <c r="N1380" s="50" t="s">
        <v>8705</v>
      </c>
      <c r="O1380" s="50" t="s">
        <v>8710</v>
      </c>
      <c r="P1380" s="113" t="s">
        <v>6315</v>
      </c>
      <c r="Q1380" s="113" t="s">
        <v>80</v>
      </c>
      <c r="R1380" s="113"/>
      <c r="S1380" s="113"/>
    </row>
    <row r="1381" spans="1:19" x14ac:dyDescent="0.35">
      <c r="A1381" s="111" t="s">
        <v>4504</v>
      </c>
      <c r="B1381" s="112"/>
      <c r="C1381" s="113" t="s">
        <v>4512</v>
      </c>
      <c r="D1381" s="50" t="s">
        <v>7398</v>
      </c>
      <c r="E1381" s="113"/>
      <c r="F1381" s="113"/>
      <c r="G1381" s="50" t="s">
        <v>5855</v>
      </c>
      <c r="H1381" s="50" t="s">
        <v>5856</v>
      </c>
      <c r="I1381" s="113"/>
      <c r="J1381" s="103" t="s">
        <v>7595</v>
      </c>
      <c r="K1381" s="103"/>
      <c r="L1381" s="50" t="s">
        <v>7574</v>
      </c>
      <c r="M1381" s="160">
        <v>0</v>
      </c>
      <c r="N1381" s="50" t="s">
        <v>8705</v>
      </c>
      <c r="O1381" s="50" t="s">
        <v>8710</v>
      </c>
      <c r="P1381" s="113" t="s">
        <v>165</v>
      </c>
      <c r="Q1381" s="113" t="s">
        <v>80</v>
      </c>
      <c r="R1381" s="113"/>
      <c r="S1381" s="113"/>
    </row>
    <row r="1382" spans="1:19" x14ac:dyDescent="0.35">
      <c r="A1382" s="111" t="s">
        <v>4504</v>
      </c>
      <c r="B1382" s="112"/>
      <c r="C1382" s="113" t="s">
        <v>4522</v>
      </c>
      <c r="D1382" s="50" t="s">
        <v>7389</v>
      </c>
      <c r="E1382" s="113"/>
      <c r="F1382" s="113"/>
      <c r="G1382" s="50" t="s">
        <v>5875</v>
      </c>
      <c r="H1382" s="50" t="s">
        <v>5876</v>
      </c>
      <c r="I1382" s="113"/>
      <c r="J1382" s="103" t="s">
        <v>7595</v>
      </c>
      <c r="K1382" s="103"/>
      <c r="L1382" s="50" t="s">
        <v>7574</v>
      </c>
      <c r="M1382" s="160">
        <v>0</v>
      </c>
      <c r="N1382" s="50" t="s">
        <v>8705</v>
      </c>
      <c r="O1382" s="50" t="s">
        <v>8710</v>
      </c>
      <c r="P1382" s="113" t="s">
        <v>6315</v>
      </c>
      <c r="Q1382" s="113" t="s">
        <v>80</v>
      </c>
      <c r="R1382" s="113"/>
      <c r="S1382" s="113"/>
    </row>
    <row r="1383" spans="1:19" x14ac:dyDescent="0.35">
      <c r="A1383" s="111" t="s">
        <v>4504</v>
      </c>
      <c r="B1383" s="112"/>
      <c r="C1383" s="113" t="s">
        <v>4510</v>
      </c>
      <c r="D1383" s="50" t="s">
        <v>7399</v>
      </c>
      <c r="E1383" s="113"/>
      <c r="F1383" s="113"/>
      <c r="G1383" s="50" t="s">
        <v>5851</v>
      </c>
      <c r="H1383" s="50" t="s">
        <v>5852</v>
      </c>
      <c r="I1383" s="113"/>
      <c r="J1383" s="103" t="s">
        <v>7595</v>
      </c>
      <c r="K1383" s="103"/>
      <c r="L1383" s="50" t="s">
        <v>7574</v>
      </c>
      <c r="M1383" s="160">
        <v>0</v>
      </c>
      <c r="N1383" s="50" t="s">
        <v>8705</v>
      </c>
      <c r="O1383" s="50" t="s">
        <v>8710</v>
      </c>
      <c r="P1383" s="113" t="s">
        <v>165</v>
      </c>
      <c r="Q1383" s="113" t="s">
        <v>80</v>
      </c>
      <c r="R1383" s="113"/>
      <c r="S1383" s="113"/>
    </row>
    <row r="1384" spans="1:19" x14ac:dyDescent="0.35">
      <c r="A1384" s="111" t="s">
        <v>4504</v>
      </c>
      <c r="B1384" s="112"/>
      <c r="C1384" s="113" t="s">
        <v>4515</v>
      </c>
      <c r="D1384" s="50" t="s">
        <v>7390</v>
      </c>
      <c r="E1384" s="113"/>
      <c r="F1384" s="113"/>
      <c r="G1384" s="50" t="s">
        <v>5861</v>
      </c>
      <c r="H1384" s="50" t="s">
        <v>5862</v>
      </c>
      <c r="I1384" s="113"/>
      <c r="J1384" s="103" t="s">
        <v>7595</v>
      </c>
      <c r="K1384" s="103"/>
      <c r="L1384" s="50" t="s">
        <v>7574</v>
      </c>
      <c r="M1384" s="160">
        <v>0</v>
      </c>
      <c r="N1384" s="50" t="s">
        <v>8705</v>
      </c>
      <c r="O1384" s="50" t="s">
        <v>8710</v>
      </c>
      <c r="P1384" s="113" t="s">
        <v>6315</v>
      </c>
      <c r="Q1384" s="113" t="s">
        <v>80</v>
      </c>
      <c r="R1384" s="113"/>
      <c r="S1384" s="113"/>
    </row>
    <row r="1385" spans="1:19" x14ac:dyDescent="0.3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8705</v>
      </c>
      <c r="O1385" s="113" t="s">
        <v>8710</v>
      </c>
      <c r="P1385" s="113" t="s">
        <v>100</v>
      </c>
      <c r="Q1385" s="113" t="s">
        <v>80</v>
      </c>
      <c r="R1385" s="113"/>
      <c r="S1385" s="113"/>
    </row>
    <row r="1386" spans="1:19" x14ac:dyDescent="0.35">
      <c r="A1386" s="111" t="s">
        <v>4504</v>
      </c>
      <c r="B1386" s="112"/>
      <c r="C1386" s="113" t="s">
        <v>4516</v>
      </c>
      <c r="D1386" s="50" t="s">
        <v>7391</v>
      </c>
      <c r="E1386" s="113"/>
      <c r="F1386" s="113"/>
      <c r="G1386" s="50" t="s">
        <v>5863</v>
      </c>
      <c r="H1386" s="50" t="s">
        <v>5864</v>
      </c>
      <c r="I1386" s="113"/>
      <c r="J1386" s="103" t="s">
        <v>7595</v>
      </c>
      <c r="K1386" s="103"/>
      <c r="L1386" s="50" t="s">
        <v>7574</v>
      </c>
      <c r="M1386" s="160">
        <v>0</v>
      </c>
      <c r="N1386" s="50" t="s">
        <v>8705</v>
      </c>
      <c r="O1386" s="50" t="s">
        <v>8710</v>
      </c>
      <c r="P1386" s="113" t="s">
        <v>6315</v>
      </c>
      <c r="Q1386" s="113" t="s">
        <v>80</v>
      </c>
      <c r="R1386" s="113"/>
      <c r="S1386" s="113"/>
    </row>
    <row r="1387" spans="1:19" x14ac:dyDescent="0.35">
      <c r="A1387" s="111" t="s">
        <v>4504</v>
      </c>
      <c r="B1387" s="112"/>
      <c r="C1387" s="113" t="s">
        <v>4514</v>
      </c>
      <c r="D1387" s="50" t="s">
        <v>7392</v>
      </c>
      <c r="E1387" s="113"/>
      <c r="F1387" s="113"/>
      <c r="G1387" s="50" t="s">
        <v>5859</v>
      </c>
      <c r="H1387" s="50" t="s">
        <v>5860</v>
      </c>
      <c r="I1387" s="113"/>
      <c r="J1387" s="103" t="s">
        <v>7595</v>
      </c>
      <c r="K1387" s="103"/>
      <c r="L1387" s="50" t="s">
        <v>7574</v>
      </c>
      <c r="M1387" s="160">
        <v>0</v>
      </c>
      <c r="N1387" s="50" t="s">
        <v>8705</v>
      </c>
      <c r="O1387" s="50" t="s">
        <v>8710</v>
      </c>
      <c r="P1387" s="113" t="s">
        <v>165</v>
      </c>
      <c r="Q1387" s="113" t="s">
        <v>80</v>
      </c>
      <c r="R1387" s="113"/>
      <c r="S1387" s="113"/>
    </row>
    <row r="1388" spans="1:19" x14ac:dyDescent="0.35">
      <c r="A1388" s="111" t="s">
        <v>4504</v>
      </c>
      <c r="B1388" s="112"/>
      <c r="C1388" s="113" t="s">
        <v>4523</v>
      </c>
      <c r="D1388" s="50" t="s">
        <v>7393</v>
      </c>
      <c r="E1388" s="113"/>
      <c r="F1388" s="113"/>
      <c r="G1388" s="50" t="s">
        <v>5877</v>
      </c>
      <c r="H1388" s="50" t="s">
        <v>5878</v>
      </c>
      <c r="I1388" s="113"/>
      <c r="J1388" s="103" t="s">
        <v>7595</v>
      </c>
      <c r="K1388" s="103"/>
      <c r="L1388" s="50" t="s">
        <v>7574</v>
      </c>
      <c r="M1388" s="160">
        <v>0</v>
      </c>
      <c r="N1388" s="50" t="s">
        <v>8705</v>
      </c>
      <c r="O1388" s="50" t="s">
        <v>8710</v>
      </c>
      <c r="P1388" s="113" t="s">
        <v>6315</v>
      </c>
      <c r="Q1388" s="113" t="s">
        <v>80</v>
      </c>
      <c r="R1388" s="113"/>
      <c r="S1388" s="113"/>
    </row>
    <row r="1389" spans="1:19" x14ac:dyDescent="0.35">
      <c r="A1389" s="111" t="s">
        <v>4504</v>
      </c>
      <c r="B1389" s="112"/>
      <c r="C1389" s="113" t="s">
        <v>4511</v>
      </c>
      <c r="D1389" s="50" t="s">
        <v>7401</v>
      </c>
      <c r="E1389" s="113"/>
      <c r="F1389" s="113"/>
      <c r="G1389" s="50" t="s">
        <v>5853</v>
      </c>
      <c r="H1389" s="50" t="s">
        <v>5854</v>
      </c>
      <c r="I1389" s="113"/>
      <c r="J1389" s="103" t="s">
        <v>7595</v>
      </c>
      <c r="K1389" s="103"/>
      <c r="L1389" s="50" t="s">
        <v>7574</v>
      </c>
      <c r="M1389" s="160">
        <v>0</v>
      </c>
      <c r="N1389" s="50" t="s">
        <v>8705</v>
      </c>
      <c r="O1389" s="50" t="s">
        <v>8710</v>
      </c>
      <c r="P1389" s="113" t="s">
        <v>165</v>
      </c>
      <c r="Q1389" s="113" t="s">
        <v>80</v>
      </c>
      <c r="R1389" s="113"/>
      <c r="S1389" s="113"/>
    </row>
    <row r="1390" spans="1:19" x14ac:dyDescent="0.35">
      <c r="A1390" s="111" t="s">
        <v>4504</v>
      </c>
      <c r="B1390" s="112"/>
      <c r="C1390" s="113" t="s">
        <v>4519</v>
      </c>
      <c r="D1390" s="50" t="s">
        <v>7402</v>
      </c>
      <c r="E1390" s="113"/>
      <c r="F1390" s="113"/>
      <c r="G1390" s="50" t="s">
        <v>5869</v>
      </c>
      <c r="H1390" s="50" t="s">
        <v>5870</v>
      </c>
      <c r="I1390" s="113"/>
      <c r="J1390" s="103" t="s">
        <v>7595</v>
      </c>
      <c r="K1390" s="103"/>
      <c r="L1390" s="50" t="s">
        <v>7574</v>
      </c>
      <c r="M1390" s="160">
        <v>0</v>
      </c>
      <c r="N1390" s="50" t="s">
        <v>8705</v>
      </c>
      <c r="O1390" s="50" t="s">
        <v>8710</v>
      </c>
      <c r="P1390" s="113" t="s">
        <v>6315</v>
      </c>
      <c r="Q1390" s="113" t="s">
        <v>80</v>
      </c>
      <c r="R1390" s="113"/>
      <c r="S1390" s="113"/>
    </row>
    <row r="1391" spans="1:19" x14ac:dyDescent="0.35">
      <c r="A1391" s="111" t="s">
        <v>4504</v>
      </c>
      <c r="B1391" s="112"/>
      <c r="C1391" s="113" t="s">
        <v>4520</v>
      </c>
      <c r="D1391" s="50" t="s">
        <v>7403</v>
      </c>
      <c r="E1391" s="113"/>
      <c r="F1391" s="113"/>
      <c r="G1391" s="50" t="s">
        <v>5871</v>
      </c>
      <c r="H1391" s="50" t="s">
        <v>5872</v>
      </c>
      <c r="I1391" s="113"/>
      <c r="J1391" s="103" t="s">
        <v>7595</v>
      </c>
      <c r="K1391" s="103"/>
      <c r="L1391" s="50" t="s">
        <v>7574</v>
      </c>
      <c r="M1391" s="160">
        <v>0</v>
      </c>
      <c r="N1391" s="50" t="s">
        <v>8705</v>
      </c>
      <c r="O1391" s="50" t="s">
        <v>8710</v>
      </c>
      <c r="P1391" s="113" t="s">
        <v>6315</v>
      </c>
      <c r="Q1391" s="113" t="s">
        <v>80</v>
      </c>
      <c r="R1391" s="113"/>
      <c r="S1391" s="113"/>
    </row>
    <row r="1392" spans="1:19" x14ac:dyDescent="0.35">
      <c r="A1392" s="111" t="s">
        <v>4504</v>
      </c>
      <c r="B1392" s="112"/>
      <c r="C1392" s="113" t="s">
        <v>4508</v>
      </c>
      <c r="D1392" s="50" t="s">
        <v>7394</v>
      </c>
      <c r="E1392" s="113"/>
      <c r="F1392" s="113"/>
      <c r="G1392" s="50" t="s">
        <v>5847</v>
      </c>
      <c r="H1392" s="50" t="s">
        <v>5848</v>
      </c>
      <c r="I1392" s="113"/>
      <c r="J1392" s="103" t="s">
        <v>7595</v>
      </c>
      <c r="K1392" s="103"/>
      <c r="L1392" s="50" t="s">
        <v>7574</v>
      </c>
      <c r="M1392" s="160">
        <v>0</v>
      </c>
      <c r="N1392" s="50" t="s">
        <v>8705</v>
      </c>
      <c r="O1392" s="50" t="s">
        <v>8710</v>
      </c>
      <c r="P1392" s="113" t="s">
        <v>165</v>
      </c>
      <c r="Q1392" s="113" t="s">
        <v>80</v>
      </c>
      <c r="R1392" s="113"/>
      <c r="S1392" s="113"/>
    </row>
    <row r="1393" spans="1:19" x14ac:dyDescent="0.35">
      <c r="A1393" s="111" t="s">
        <v>4504</v>
      </c>
      <c r="B1393" s="112"/>
      <c r="C1393" s="113" t="s">
        <v>4509</v>
      </c>
      <c r="D1393" s="50" t="s">
        <v>7395</v>
      </c>
      <c r="E1393" s="113"/>
      <c r="F1393" s="113"/>
      <c r="G1393" s="50" t="s">
        <v>5849</v>
      </c>
      <c r="H1393" s="50" t="s">
        <v>5850</v>
      </c>
      <c r="I1393" s="113"/>
      <c r="J1393" s="103" t="s">
        <v>7595</v>
      </c>
      <c r="K1393" s="103"/>
      <c r="L1393" s="50" t="s">
        <v>7574</v>
      </c>
      <c r="M1393" s="160">
        <v>0</v>
      </c>
      <c r="N1393" s="50" t="s">
        <v>8705</v>
      </c>
      <c r="O1393" s="50" t="s">
        <v>8710</v>
      </c>
      <c r="P1393" s="113" t="s">
        <v>165</v>
      </c>
      <c r="Q1393" s="113" t="s">
        <v>80</v>
      </c>
      <c r="R1393" s="113"/>
      <c r="S1393" s="113"/>
    </row>
    <row r="1394" spans="1:19" x14ac:dyDescent="0.35">
      <c r="A1394" s="111" t="s">
        <v>4504</v>
      </c>
      <c r="B1394" s="112"/>
      <c r="C1394" s="113" t="s">
        <v>4518</v>
      </c>
      <c r="D1394" s="50" t="s">
        <v>7404</v>
      </c>
      <c r="E1394" s="113"/>
      <c r="F1394" s="113"/>
      <c r="G1394" s="50" t="s">
        <v>5867</v>
      </c>
      <c r="H1394" s="50" t="s">
        <v>5868</v>
      </c>
      <c r="I1394" s="113"/>
      <c r="J1394" s="103" t="s">
        <v>7595</v>
      </c>
      <c r="K1394" s="103"/>
      <c r="L1394" s="50" t="s">
        <v>7574</v>
      </c>
      <c r="M1394" s="160">
        <v>0</v>
      </c>
      <c r="N1394" s="50" t="s">
        <v>8705</v>
      </c>
      <c r="O1394" s="50" t="s">
        <v>8710</v>
      </c>
      <c r="P1394" s="113" t="s">
        <v>6315</v>
      </c>
      <c r="Q1394" s="113" t="s">
        <v>80</v>
      </c>
      <c r="R1394" s="113"/>
      <c r="S1394" s="113"/>
    </row>
    <row r="1395" spans="1:19" x14ac:dyDescent="0.35">
      <c r="A1395" s="111" t="s">
        <v>4504</v>
      </c>
      <c r="B1395" s="112"/>
      <c r="C1395" s="113" t="s">
        <v>4517</v>
      </c>
      <c r="D1395" s="50" t="s">
        <v>7405</v>
      </c>
      <c r="E1395" s="113"/>
      <c r="F1395" s="113"/>
      <c r="G1395" s="50" t="s">
        <v>5865</v>
      </c>
      <c r="H1395" s="50" t="s">
        <v>5866</v>
      </c>
      <c r="I1395" s="113"/>
      <c r="J1395" s="103" t="s">
        <v>7595</v>
      </c>
      <c r="K1395" s="103"/>
      <c r="L1395" s="50" t="s">
        <v>7574</v>
      </c>
      <c r="M1395" s="160">
        <v>0</v>
      </c>
      <c r="N1395" s="50" t="s">
        <v>8705</v>
      </c>
      <c r="O1395" s="50" t="s">
        <v>8710</v>
      </c>
      <c r="P1395" s="113" t="s">
        <v>6315</v>
      </c>
      <c r="Q1395" s="113" t="s">
        <v>80</v>
      </c>
      <c r="R1395" s="113"/>
      <c r="S1395" s="113"/>
    </row>
    <row r="1396" spans="1:19" x14ac:dyDescent="0.3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8705</v>
      </c>
      <c r="O1396" s="113" t="s">
        <v>8710</v>
      </c>
      <c r="P1396" s="113" t="s">
        <v>100</v>
      </c>
      <c r="Q1396" s="113" t="s">
        <v>80</v>
      </c>
      <c r="R1396" s="113"/>
      <c r="S1396" s="113"/>
    </row>
    <row r="1397" spans="1:19" x14ac:dyDescent="0.35">
      <c r="A1397" s="111" t="s">
        <v>4504</v>
      </c>
      <c r="B1397" s="112"/>
      <c r="C1397" s="113" t="s">
        <v>4513</v>
      </c>
      <c r="D1397" s="50" t="s">
        <v>7396</v>
      </c>
      <c r="E1397" s="113"/>
      <c r="F1397" s="113"/>
      <c r="G1397" s="50" t="s">
        <v>5857</v>
      </c>
      <c r="H1397" s="50" t="s">
        <v>5858</v>
      </c>
      <c r="I1397" s="113"/>
      <c r="J1397" s="103" t="s">
        <v>7595</v>
      </c>
      <c r="K1397" s="103"/>
      <c r="L1397" s="50" t="s">
        <v>7574</v>
      </c>
      <c r="M1397" s="160">
        <v>0</v>
      </c>
      <c r="N1397" s="50" t="s">
        <v>8705</v>
      </c>
      <c r="O1397" s="50" t="s">
        <v>8710</v>
      </c>
      <c r="P1397" s="113" t="s">
        <v>165</v>
      </c>
      <c r="Q1397" s="113" t="s">
        <v>80</v>
      </c>
      <c r="R1397" s="113"/>
      <c r="S1397" s="113"/>
    </row>
    <row r="1398" spans="1:19" x14ac:dyDescent="0.3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8705</v>
      </c>
      <c r="O1398" s="113" t="s">
        <v>8710</v>
      </c>
      <c r="P1398" s="113" t="s">
        <v>100</v>
      </c>
      <c r="Q1398" s="113" t="s">
        <v>80</v>
      </c>
      <c r="R1398" s="113"/>
      <c r="S1398" s="113"/>
    </row>
    <row r="1399" spans="1:19" x14ac:dyDescent="0.3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8705</v>
      </c>
      <c r="O1399" s="113" t="s">
        <v>8710</v>
      </c>
      <c r="P1399" s="113" t="s">
        <v>100</v>
      </c>
      <c r="Q1399" s="113" t="s">
        <v>80</v>
      </c>
      <c r="R1399" s="113"/>
      <c r="S1399" s="113"/>
    </row>
    <row r="1400" spans="1:19" x14ac:dyDescent="0.3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8705</v>
      </c>
      <c r="O1400" s="113" t="s">
        <v>8710</v>
      </c>
      <c r="P1400" s="113" t="s">
        <v>100</v>
      </c>
      <c r="Q1400" s="113" t="s">
        <v>80</v>
      </c>
      <c r="R1400" s="113"/>
      <c r="S1400" s="113"/>
    </row>
    <row r="1401" spans="1:19" x14ac:dyDescent="0.3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8705</v>
      </c>
      <c r="O1401" s="113" t="s">
        <v>8710</v>
      </c>
      <c r="P1401" s="113" t="s">
        <v>100</v>
      </c>
      <c r="Q1401" s="113" t="s">
        <v>80</v>
      </c>
      <c r="R1401" s="113"/>
      <c r="S1401" s="113"/>
    </row>
    <row r="1402" spans="1:19" x14ac:dyDescent="0.3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8705</v>
      </c>
      <c r="O1402" s="113" t="s">
        <v>8710</v>
      </c>
      <c r="P1402" s="113" t="s">
        <v>100</v>
      </c>
      <c r="Q1402" s="113" t="s">
        <v>80</v>
      </c>
      <c r="R1402" s="113"/>
      <c r="S1402" s="113"/>
    </row>
    <row r="1403" spans="1:19" x14ac:dyDescent="0.3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8705</v>
      </c>
      <c r="O1403" s="113" t="s">
        <v>8710</v>
      </c>
      <c r="P1403" s="113" t="s">
        <v>100</v>
      </c>
      <c r="Q1403" s="113" t="s">
        <v>80</v>
      </c>
      <c r="R1403" s="113"/>
      <c r="S1403" s="113"/>
    </row>
    <row r="1404" spans="1:19" x14ac:dyDescent="0.3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8705</v>
      </c>
      <c r="O1404" s="113" t="s">
        <v>8710</v>
      </c>
      <c r="P1404" s="113" t="s">
        <v>100</v>
      </c>
      <c r="Q1404" s="113" t="s">
        <v>80</v>
      </c>
      <c r="R1404" s="113"/>
      <c r="S1404" s="113"/>
    </row>
    <row r="1405" spans="1:19" x14ac:dyDescent="0.3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8705</v>
      </c>
      <c r="O1405" s="113" t="s">
        <v>8710</v>
      </c>
      <c r="P1405" s="113" t="s">
        <v>100</v>
      </c>
      <c r="Q1405" s="113" t="s">
        <v>80</v>
      </c>
      <c r="R1405" s="113"/>
      <c r="S1405" s="113"/>
    </row>
    <row r="1406" spans="1:19" x14ac:dyDescent="0.3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8705</v>
      </c>
      <c r="O1406" s="113" t="s">
        <v>8710</v>
      </c>
      <c r="P1406" s="113" t="s">
        <v>100</v>
      </c>
      <c r="Q1406" s="113" t="s">
        <v>80</v>
      </c>
      <c r="R1406" s="113"/>
      <c r="S1406" s="113"/>
    </row>
    <row r="1407" spans="1:19" x14ac:dyDescent="0.35">
      <c r="A1407" s="111" t="s">
        <v>4504</v>
      </c>
      <c r="B1407" s="112"/>
      <c r="C1407" s="113" t="s">
        <v>4505</v>
      </c>
      <c r="D1407" s="50" t="s">
        <v>7386</v>
      </c>
      <c r="E1407" s="113"/>
      <c r="F1407" s="113"/>
      <c r="G1407" s="50" t="s">
        <v>5842</v>
      </c>
      <c r="H1407" s="50" t="s">
        <v>2834</v>
      </c>
      <c r="I1407" s="113"/>
      <c r="J1407" s="103" t="s">
        <v>7595</v>
      </c>
      <c r="K1407" s="103"/>
      <c r="L1407" s="50" t="s">
        <v>7574</v>
      </c>
      <c r="M1407" s="160">
        <v>0</v>
      </c>
      <c r="N1407" s="50" t="s">
        <v>8705</v>
      </c>
      <c r="O1407" s="50" t="s">
        <v>8710</v>
      </c>
      <c r="P1407" s="113" t="s">
        <v>139</v>
      </c>
      <c r="Q1407" s="113" t="s">
        <v>80</v>
      </c>
      <c r="R1407" s="113"/>
      <c r="S1407" s="113"/>
    </row>
    <row r="1408" spans="1:19" x14ac:dyDescent="0.3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8705</v>
      </c>
      <c r="O1408" s="113" t="s">
        <v>8710</v>
      </c>
      <c r="P1408" s="113" t="s">
        <v>100</v>
      </c>
      <c r="Q1408" s="113" t="s">
        <v>80</v>
      </c>
      <c r="R1408" s="113"/>
      <c r="S1408" s="113"/>
    </row>
    <row r="1409" spans="1:19" x14ac:dyDescent="0.35">
      <c r="A1409" s="111" t="s">
        <v>77</v>
      </c>
      <c r="B1409" s="114">
        <v>-99</v>
      </c>
      <c r="C1409" s="113" t="s">
        <v>6839</v>
      </c>
      <c r="D1409" s="50" t="s">
        <v>7417</v>
      </c>
      <c r="E1409" s="113"/>
      <c r="F1409" s="113"/>
      <c r="G1409" s="113" t="s">
        <v>6840</v>
      </c>
      <c r="H1409" s="113" t="s">
        <v>6841</v>
      </c>
      <c r="I1409" s="113"/>
      <c r="J1409" s="103" t="s">
        <v>7595</v>
      </c>
      <c r="K1409" s="103"/>
      <c r="L1409" s="139" t="s">
        <v>7575</v>
      </c>
      <c r="M1409" s="169"/>
      <c r="N1409" s="139"/>
      <c r="O1409" s="139"/>
      <c r="P1409" s="113" t="s">
        <v>3000</v>
      </c>
      <c r="Q1409" s="113" t="s">
        <v>74</v>
      </c>
      <c r="R1409" s="113"/>
      <c r="S1409" s="113"/>
    </row>
    <row r="1410" spans="1:19" x14ac:dyDescent="0.35">
      <c r="A1410" s="111" t="s">
        <v>77</v>
      </c>
      <c r="B1410" s="114">
        <v>-99</v>
      </c>
      <c r="C1410" s="113" t="s">
        <v>2995</v>
      </c>
      <c r="D1410" s="113"/>
      <c r="E1410" s="113"/>
      <c r="F1410" s="113"/>
      <c r="G1410" s="113" t="s">
        <v>6837</v>
      </c>
      <c r="H1410" s="113" t="s">
        <v>6838</v>
      </c>
      <c r="I1410" s="113"/>
      <c r="J1410" s="56" t="s">
        <v>7595</v>
      </c>
      <c r="K1410" s="56"/>
      <c r="L1410" s="50" t="s">
        <v>7576</v>
      </c>
      <c r="M1410" s="160">
        <v>0</v>
      </c>
      <c r="N1410" s="50" t="s">
        <v>8705</v>
      </c>
      <c r="O1410" s="50"/>
      <c r="P1410" s="113" t="s">
        <v>3952</v>
      </c>
      <c r="Q1410" s="113" t="s">
        <v>74</v>
      </c>
      <c r="R1410" s="113"/>
      <c r="S1410" s="113"/>
    </row>
    <row r="1411" spans="1:19" x14ac:dyDescent="0.35">
      <c r="A1411" s="121" t="s">
        <v>77</v>
      </c>
      <c r="B1411" s="144">
        <v>1</v>
      </c>
      <c r="C1411" s="121" t="s">
        <v>4045</v>
      </c>
      <c r="D1411" s="55" t="s">
        <v>6524</v>
      </c>
      <c r="E1411" s="121" t="s">
        <v>8659</v>
      </c>
      <c r="F1411" s="121" t="s">
        <v>8189</v>
      </c>
      <c r="G1411" s="121" t="s">
        <v>4919</v>
      </c>
      <c r="H1411" s="121" t="s">
        <v>4920</v>
      </c>
      <c r="I1411" s="121"/>
      <c r="J1411" s="57" t="s">
        <v>7595</v>
      </c>
      <c r="K1411" s="57"/>
      <c r="L1411" s="121" t="s">
        <v>7575</v>
      </c>
      <c r="M1411" s="144" t="s">
        <v>8704</v>
      </c>
      <c r="N1411" s="121" t="s">
        <v>8706</v>
      </c>
      <c r="O1411" s="121" t="s">
        <v>8709</v>
      </c>
      <c r="P1411" s="121" t="s">
        <v>100</v>
      </c>
      <c r="Q1411" s="121" t="s">
        <v>74</v>
      </c>
      <c r="R1411" s="121"/>
      <c r="S1411" s="121"/>
    </row>
    <row r="1412" spans="1:19" x14ac:dyDescent="0.35">
      <c r="A1412" s="113" t="s">
        <v>77</v>
      </c>
      <c r="B1412" s="93">
        <v>2</v>
      </c>
      <c r="C1412" s="54" t="s">
        <v>236</v>
      </c>
      <c r="D1412" s="54" t="s">
        <v>1917</v>
      </c>
      <c r="E1412" s="50" t="s">
        <v>8631</v>
      </c>
      <c r="F1412" s="68" t="s">
        <v>7900</v>
      </c>
      <c r="G1412" s="54" t="s">
        <v>550</v>
      </c>
      <c r="H1412" s="54" t="s">
        <v>573</v>
      </c>
      <c r="I1412" s="68" t="s">
        <v>2433</v>
      </c>
      <c r="J1412" s="56" t="s">
        <v>7595</v>
      </c>
      <c r="K1412" s="56"/>
      <c r="L1412" s="54" t="s">
        <v>91</v>
      </c>
      <c r="M1412" s="162" t="s">
        <v>8704</v>
      </c>
      <c r="N1412" s="56" t="s">
        <v>8706</v>
      </c>
      <c r="O1412" s="56" t="s">
        <v>8709</v>
      </c>
      <c r="P1412" s="113" t="s">
        <v>92</v>
      </c>
      <c r="Q1412" s="113" t="s">
        <v>74</v>
      </c>
      <c r="R1412" s="113"/>
      <c r="S1412" s="113"/>
    </row>
    <row r="1413" spans="1:19" x14ac:dyDescent="0.35">
      <c r="A1413" s="113" t="s">
        <v>77</v>
      </c>
      <c r="B1413" s="93">
        <v>3</v>
      </c>
      <c r="C1413" s="54" t="s">
        <v>251</v>
      </c>
      <c r="D1413" s="54" t="s">
        <v>2056</v>
      </c>
      <c r="E1413" s="50" t="s">
        <v>8632</v>
      </c>
      <c r="F1413" s="68" t="s">
        <v>7783</v>
      </c>
      <c r="G1413" s="54" t="s">
        <v>574</v>
      </c>
      <c r="H1413" s="54" t="s">
        <v>575</v>
      </c>
      <c r="I1413" s="68" t="s">
        <v>2434</v>
      </c>
      <c r="J1413" s="56" t="s">
        <v>7595</v>
      </c>
      <c r="K1413" s="56"/>
      <c r="L1413" s="54" t="s">
        <v>153</v>
      </c>
      <c r="M1413" s="162" t="s">
        <v>8704</v>
      </c>
      <c r="N1413" s="56" t="s">
        <v>8705</v>
      </c>
      <c r="O1413" s="56" t="s">
        <v>8709</v>
      </c>
      <c r="P1413" s="113" t="s">
        <v>153</v>
      </c>
      <c r="Q1413" s="113" t="s">
        <v>74</v>
      </c>
      <c r="R1413" s="113"/>
      <c r="S1413" s="113"/>
    </row>
    <row r="1414" spans="1:19" x14ac:dyDescent="0.35">
      <c r="A1414" s="113" t="s">
        <v>77</v>
      </c>
      <c r="B1414" s="93">
        <v>4</v>
      </c>
      <c r="C1414" s="54" t="s">
        <v>253</v>
      </c>
      <c r="D1414" s="54" t="s">
        <v>6538</v>
      </c>
      <c r="E1414" s="50" t="s">
        <v>8633</v>
      </c>
      <c r="F1414" s="68" t="s">
        <v>2254</v>
      </c>
      <c r="G1414" s="54" t="s">
        <v>578</v>
      </c>
      <c r="H1414" s="54" t="s">
        <v>579</v>
      </c>
      <c r="I1414" s="68" t="s">
        <v>2436</v>
      </c>
      <c r="J1414" s="56" t="s">
        <v>7595</v>
      </c>
      <c r="K1414" s="56"/>
      <c r="L1414" s="50" t="s">
        <v>7574</v>
      </c>
      <c r="M1414" s="160">
        <v>2</v>
      </c>
      <c r="N1414" s="50" t="s">
        <v>8705</v>
      </c>
      <c r="O1414" s="50" t="s">
        <v>8710</v>
      </c>
      <c r="P1414" s="113" t="s">
        <v>235</v>
      </c>
      <c r="Q1414" s="113" t="s">
        <v>74</v>
      </c>
      <c r="R1414" s="113"/>
      <c r="S1414" s="113"/>
    </row>
    <row r="1415" spans="1:19" x14ac:dyDescent="0.35">
      <c r="A1415" s="113" t="s">
        <v>77</v>
      </c>
      <c r="B1415" s="93">
        <v>5</v>
      </c>
      <c r="C1415" s="54" t="s">
        <v>254</v>
      </c>
      <c r="D1415" s="54" t="s">
        <v>6539</v>
      </c>
      <c r="E1415" s="50" t="s">
        <v>8634</v>
      </c>
      <c r="F1415" s="68" t="s">
        <v>2253</v>
      </c>
      <c r="G1415" s="54" t="s">
        <v>580</v>
      </c>
      <c r="H1415" s="54" t="s">
        <v>581</v>
      </c>
      <c r="I1415" s="68" t="s">
        <v>2437</v>
      </c>
      <c r="J1415" s="56" t="s">
        <v>7595</v>
      </c>
      <c r="K1415" s="56"/>
      <c r="L1415" s="50" t="s">
        <v>7574</v>
      </c>
      <c r="M1415" s="160">
        <v>2</v>
      </c>
      <c r="N1415" s="50" t="s">
        <v>8705</v>
      </c>
      <c r="O1415" s="50" t="s">
        <v>8710</v>
      </c>
      <c r="P1415" s="113" t="s">
        <v>235</v>
      </c>
      <c r="Q1415" s="113" t="s">
        <v>74</v>
      </c>
      <c r="R1415" s="113"/>
      <c r="S1415" s="113"/>
    </row>
    <row r="1416" spans="1:19" x14ac:dyDescent="0.35">
      <c r="A1416" s="113" t="s">
        <v>77</v>
      </c>
      <c r="B1416" s="112">
        <v>6</v>
      </c>
      <c r="C1416" s="113" t="s">
        <v>4105</v>
      </c>
      <c r="D1416" s="54" t="s">
        <v>6543</v>
      </c>
      <c r="E1416" s="113" t="s">
        <v>8653</v>
      </c>
      <c r="F1416" s="111" t="s">
        <v>8184</v>
      </c>
      <c r="G1416" s="113" t="s">
        <v>5037</v>
      </c>
      <c r="H1416" s="113" t="s">
        <v>5038</v>
      </c>
      <c r="I1416" s="113"/>
      <c r="J1416" s="56" t="s">
        <v>7595</v>
      </c>
      <c r="K1416" s="56"/>
      <c r="L1416" s="50" t="s">
        <v>7574</v>
      </c>
      <c r="M1416" s="160">
        <v>0</v>
      </c>
      <c r="N1416" s="50" t="s">
        <v>8705</v>
      </c>
      <c r="O1416" s="50" t="s">
        <v>8710</v>
      </c>
      <c r="P1416" s="113" t="s">
        <v>235</v>
      </c>
      <c r="Q1416" s="113" t="s">
        <v>74</v>
      </c>
      <c r="R1416" s="113"/>
      <c r="S1416" s="113"/>
    </row>
    <row r="1417" spans="1:19" x14ac:dyDescent="0.35">
      <c r="A1417" s="113" t="s">
        <v>77</v>
      </c>
      <c r="B1417" s="112">
        <v>7</v>
      </c>
      <c r="C1417" s="113" t="s">
        <v>4107</v>
      </c>
      <c r="D1417" s="55" t="s">
        <v>6544</v>
      </c>
      <c r="E1417" s="113" t="s">
        <v>8654</v>
      </c>
      <c r="F1417" s="111" t="s">
        <v>8185</v>
      </c>
      <c r="G1417" s="113" t="s">
        <v>5041</v>
      </c>
      <c r="H1417" s="113" t="s">
        <v>5042</v>
      </c>
      <c r="I1417" s="113"/>
      <c r="J1417" s="56" t="s">
        <v>7595</v>
      </c>
      <c r="K1417" s="56"/>
      <c r="L1417" s="50" t="s">
        <v>7574</v>
      </c>
      <c r="M1417" s="160">
        <v>0</v>
      </c>
      <c r="N1417" s="50" t="s">
        <v>8705</v>
      </c>
      <c r="O1417" s="50" t="s">
        <v>8710</v>
      </c>
      <c r="P1417" s="113" t="s">
        <v>235</v>
      </c>
      <c r="Q1417" s="113" t="s">
        <v>74</v>
      </c>
      <c r="R1417" s="113"/>
      <c r="S1417" s="113"/>
    </row>
    <row r="1418" spans="1:19" x14ac:dyDescent="0.35">
      <c r="A1418" s="113" t="s">
        <v>77</v>
      </c>
      <c r="B1418" s="112">
        <v>8</v>
      </c>
      <c r="C1418" s="121" t="s">
        <v>4106</v>
      </c>
      <c r="D1418" s="54" t="s">
        <v>6545</v>
      </c>
      <c r="E1418" s="113" t="s">
        <v>8647</v>
      </c>
      <c r="F1418" s="111" t="s">
        <v>8186</v>
      </c>
      <c r="G1418" s="113" t="s">
        <v>5039</v>
      </c>
      <c r="H1418" s="113" t="s">
        <v>5040</v>
      </c>
      <c r="I1418" s="113"/>
      <c r="J1418" s="56" t="s">
        <v>7595</v>
      </c>
      <c r="K1418" s="56"/>
      <c r="L1418" s="50" t="s">
        <v>7574</v>
      </c>
      <c r="M1418" s="160">
        <v>0</v>
      </c>
      <c r="N1418" s="50" t="s">
        <v>8705</v>
      </c>
      <c r="O1418" s="50" t="s">
        <v>8710</v>
      </c>
      <c r="P1418" s="113" t="s">
        <v>235</v>
      </c>
      <c r="Q1418" s="113" t="s">
        <v>74</v>
      </c>
      <c r="R1418" s="113"/>
      <c r="S1418" s="113"/>
    </row>
    <row r="1419" spans="1:19" x14ac:dyDescent="0.35">
      <c r="A1419" s="113" t="s">
        <v>77</v>
      </c>
      <c r="B1419" s="112">
        <v>9</v>
      </c>
      <c r="C1419" s="121" t="s">
        <v>4108</v>
      </c>
      <c r="D1419" s="54" t="s">
        <v>6545</v>
      </c>
      <c r="E1419" s="113" t="s">
        <v>8647</v>
      </c>
      <c r="F1419" s="121" t="s">
        <v>8186</v>
      </c>
      <c r="G1419" s="113" t="s">
        <v>5043</v>
      </c>
      <c r="H1419" s="113" t="s">
        <v>5044</v>
      </c>
      <c r="I1419" s="113"/>
      <c r="J1419" s="56" t="s">
        <v>7595</v>
      </c>
      <c r="K1419" s="56"/>
      <c r="L1419" s="50" t="s">
        <v>7574</v>
      </c>
      <c r="M1419" s="160">
        <v>0</v>
      </c>
      <c r="N1419" s="50" t="s">
        <v>8705</v>
      </c>
      <c r="O1419" s="50" t="s">
        <v>8710</v>
      </c>
      <c r="P1419" s="113" t="s">
        <v>235</v>
      </c>
      <c r="Q1419" s="113" t="s">
        <v>74</v>
      </c>
      <c r="R1419" s="121" t="s">
        <v>8188</v>
      </c>
      <c r="S1419" s="121"/>
    </row>
    <row r="1420" spans="1:19" x14ac:dyDescent="0.35">
      <c r="A1420" s="113" t="s">
        <v>77</v>
      </c>
      <c r="B1420" s="112">
        <v>10</v>
      </c>
      <c r="C1420" s="113" t="s">
        <v>4093</v>
      </c>
      <c r="D1420" s="50" t="s">
        <v>6529</v>
      </c>
      <c r="E1420" s="113" t="s">
        <v>8656</v>
      </c>
      <c r="F1420" s="111" t="s">
        <v>8645</v>
      </c>
      <c r="G1420" s="113" t="s">
        <v>5013</v>
      </c>
      <c r="H1420" s="113" t="s">
        <v>5014</v>
      </c>
      <c r="I1420" s="113"/>
      <c r="J1420" s="56" t="s">
        <v>7595</v>
      </c>
      <c r="K1420" s="56"/>
      <c r="L1420" s="50" t="s">
        <v>7574</v>
      </c>
      <c r="M1420" s="160">
        <v>0</v>
      </c>
      <c r="N1420" s="50" t="s">
        <v>8705</v>
      </c>
      <c r="O1420" s="50" t="s">
        <v>8710</v>
      </c>
      <c r="P1420" s="113" t="s">
        <v>235</v>
      </c>
      <c r="Q1420" s="113" t="s">
        <v>74</v>
      </c>
      <c r="R1420" s="113"/>
      <c r="S1420" s="113"/>
    </row>
    <row r="1421" spans="1:19" x14ac:dyDescent="0.35">
      <c r="A1421" s="113" t="s">
        <v>77</v>
      </c>
      <c r="B1421" s="112">
        <v>11</v>
      </c>
      <c r="C1421" s="113" t="s">
        <v>4096</v>
      </c>
      <c r="D1421" s="50" t="s">
        <v>6532</v>
      </c>
      <c r="E1421" s="113" t="s">
        <v>8652</v>
      </c>
      <c r="F1421" s="111" t="s">
        <v>8644</v>
      </c>
      <c r="G1421" s="113" t="s">
        <v>5019</v>
      </c>
      <c r="H1421" s="113" t="s">
        <v>5020</v>
      </c>
      <c r="I1421" s="113"/>
      <c r="J1421" s="56" t="s">
        <v>7595</v>
      </c>
      <c r="K1421" s="56"/>
      <c r="L1421" s="50" t="s">
        <v>7574</v>
      </c>
      <c r="M1421" s="160">
        <v>0</v>
      </c>
      <c r="N1421" s="50" t="s">
        <v>8705</v>
      </c>
      <c r="O1421" s="50" t="s">
        <v>8710</v>
      </c>
      <c r="P1421" s="113" t="s">
        <v>235</v>
      </c>
      <c r="Q1421" s="113" t="s">
        <v>74</v>
      </c>
      <c r="R1421" s="113"/>
      <c r="S1421" s="113"/>
    </row>
    <row r="1422" spans="1:19" x14ac:dyDescent="0.35">
      <c r="A1422" s="113" t="s">
        <v>77</v>
      </c>
      <c r="B1422" s="93">
        <v>12</v>
      </c>
      <c r="C1422" s="54" t="s">
        <v>257</v>
      </c>
      <c r="D1422" s="54" t="s">
        <v>1909</v>
      </c>
      <c r="E1422" s="50" t="s">
        <v>8636</v>
      </c>
      <c r="F1422" s="68" t="s">
        <v>2257</v>
      </c>
      <c r="G1422" s="54" t="s">
        <v>586</v>
      </c>
      <c r="H1422" s="54" t="s">
        <v>587</v>
      </c>
      <c r="I1422" s="68" t="s">
        <v>2440</v>
      </c>
      <c r="J1422" s="56" t="s">
        <v>7595</v>
      </c>
      <c r="K1422" s="56"/>
      <c r="L1422" s="50" t="s">
        <v>7574</v>
      </c>
      <c r="M1422" s="160">
        <v>1</v>
      </c>
      <c r="N1422" s="50" t="s">
        <v>8705</v>
      </c>
      <c r="O1422" s="50" t="s">
        <v>8710</v>
      </c>
      <c r="P1422" s="113" t="s">
        <v>235</v>
      </c>
      <c r="Q1422" s="113" t="s">
        <v>74</v>
      </c>
      <c r="R1422" s="113"/>
      <c r="S1422" s="113"/>
    </row>
    <row r="1423" spans="1:19" x14ac:dyDescent="0.35">
      <c r="A1423" s="113" t="s">
        <v>77</v>
      </c>
      <c r="B1423" s="93">
        <v>13</v>
      </c>
      <c r="C1423" s="54" t="s">
        <v>255</v>
      </c>
      <c r="D1423" s="54" t="s">
        <v>1906</v>
      </c>
      <c r="E1423" s="50" t="s">
        <v>8639</v>
      </c>
      <c r="F1423" s="68" t="s">
        <v>2255</v>
      </c>
      <c r="G1423" s="54" t="s">
        <v>582</v>
      </c>
      <c r="H1423" s="54" t="s">
        <v>583</v>
      </c>
      <c r="I1423" s="68" t="s">
        <v>2438</v>
      </c>
      <c r="J1423" s="56" t="s">
        <v>7595</v>
      </c>
      <c r="K1423" s="56"/>
      <c r="L1423" s="50" t="s">
        <v>7574</v>
      </c>
      <c r="M1423" s="160">
        <v>2</v>
      </c>
      <c r="N1423" s="50" t="s">
        <v>8705</v>
      </c>
      <c r="O1423" s="50" t="s">
        <v>8710</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0">
        <v>2</v>
      </c>
      <c r="N1424" s="50" t="s">
        <v>8705</v>
      </c>
      <c r="O1424" s="50" t="s">
        <v>8710</v>
      </c>
      <c r="P1424" s="113" t="s">
        <v>249</v>
      </c>
      <c r="Q1424" s="113" t="s">
        <v>74</v>
      </c>
      <c r="R1424" s="113"/>
      <c r="S1424" s="113"/>
    </row>
    <row r="1425" spans="1:19" x14ac:dyDescent="0.35">
      <c r="A1425" s="113" t="s">
        <v>77</v>
      </c>
      <c r="B1425" s="112">
        <v>15</v>
      </c>
      <c r="C1425" s="113" t="s">
        <v>4091</v>
      </c>
      <c r="D1425" s="50" t="s">
        <v>6526</v>
      </c>
      <c r="E1425" s="113" t="s">
        <v>8643</v>
      </c>
      <c r="F1425" s="111" t="s">
        <v>8172</v>
      </c>
      <c r="G1425" s="113" t="s">
        <v>5009</v>
      </c>
      <c r="H1425" s="113" t="s">
        <v>5010</v>
      </c>
      <c r="I1425" s="113"/>
      <c r="J1425" s="56" t="s">
        <v>7595</v>
      </c>
      <c r="K1425" s="56"/>
      <c r="L1425" s="50" t="s">
        <v>7574</v>
      </c>
      <c r="M1425" s="160">
        <v>0</v>
      </c>
      <c r="N1425" s="50" t="s">
        <v>8705</v>
      </c>
      <c r="O1425" s="50" t="s">
        <v>8710</v>
      </c>
      <c r="P1425" s="113" t="s">
        <v>249</v>
      </c>
      <c r="Q1425" s="113" t="s">
        <v>74</v>
      </c>
      <c r="R1425" s="113"/>
      <c r="S1425" s="113"/>
    </row>
    <row r="1426" spans="1:19" x14ac:dyDescent="0.35">
      <c r="A1426" s="113" t="s">
        <v>77</v>
      </c>
      <c r="B1426" s="112">
        <v>16</v>
      </c>
      <c r="C1426" s="113" t="s">
        <v>4090</v>
      </c>
      <c r="D1426" s="50" t="s">
        <v>6528</v>
      </c>
      <c r="E1426" s="113" t="s">
        <v>8642</v>
      </c>
      <c r="F1426" s="111" t="s">
        <v>8171</v>
      </c>
      <c r="G1426" s="113" t="s">
        <v>5007</v>
      </c>
      <c r="H1426" s="113" t="s">
        <v>5008</v>
      </c>
      <c r="I1426" s="113"/>
      <c r="J1426" s="56" t="s">
        <v>7595</v>
      </c>
      <c r="K1426" s="56"/>
      <c r="L1426" s="50" t="s">
        <v>7574</v>
      </c>
      <c r="M1426" s="160">
        <v>0</v>
      </c>
      <c r="N1426" s="50" t="s">
        <v>8705</v>
      </c>
      <c r="O1426" s="50" t="s">
        <v>8710</v>
      </c>
      <c r="P1426" s="113" t="s">
        <v>6314</v>
      </c>
      <c r="Q1426" s="113" t="s">
        <v>74</v>
      </c>
      <c r="R1426" s="113"/>
      <c r="S1426" s="113"/>
    </row>
    <row r="1427" spans="1:19" x14ac:dyDescent="0.35">
      <c r="A1427" s="113" t="s">
        <v>77</v>
      </c>
      <c r="B1427" s="112">
        <v>17</v>
      </c>
      <c r="C1427" s="113" t="s">
        <v>4089</v>
      </c>
      <c r="D1427" s="50" t="s">
        <v>5006</v>
      </c>
      <c r="E1427" s="113" t="s">
        <v>8637</v>
      </c>
      <c r="F1427" s="111" t="s">
        <v>8170</v>
      </c>
      <c r="G1427" s="113" t="s">
        <v>5005</v>
      </c>
      <c r="H1427" s="113" t="s">
        <v>5006</v>
      </c>
      <c r="I1427" s="113"/>
      <c r="J1427" s="56" t="s">
        <v>7595</v>
      </c>
      <c r="K1427" s="56"/>
      <c r="L1427" s="113" t="s">
        <v>7574</v>
      </c>
      <c r="M1427" s="114">
        <v>0</v>
      </c>
      <c r="N1427" s="113" t="s">
        <v>8705</v>
      </c>
      <c r="O1427" s="113" t="s">
        <v>8710</v>
      </c>
      <c r="P1427" s="113" t="s">
        <v>100</v>
      </c>
      <c r="Q1427" s="113" t="s">
        <v>74</v>
      </c>
      <c r="R1427" s="113"/>
      <c r="S1427" s="113"/>
    </row>
    <row r="1428" spans="1:19" x14ac:dyDescent="0.35">
      <c r="A1428" s="113" t="s">
        <v>77</v>
      </c>
      <c r="B1428" s="112">
        <v>18</v>
      </c>
      <c r="C1428" s="113" t="s">
        <v>4087</v>
      </c>
      <c r="D1428" s="50" t="s">
        <v>8190</v>
      </c>
      <c r="E1428" s="113" t="s">
        <v>8641</v>
      </c>
      <c r="F1428" s="111" t="s">
        <v>8640</v>
      </c>
      <c r="G1428" s="113" t="s">
        <v>5001</v>
      </c>
      <c r="H1428" s="113" t="s">
        <v>5002</v>
      </c>
      <c r="I1428" s="113"/>
      <c r="J1428" s="56" t="s">
        <v>7595</v>
      </c>
      <c r="K1428" s="56"/>
      <c r="L1428" s="50" t="s">
        <v>7574</v>
      </c>
      <c r="M1428" s="160">
        <v>1</v>
      </c>
      <c r="N1428" s="50" t="s">
        <v>8705</v>
      </c>
      <c r="O1428" s="50" t="s">
        <v>8710</v>
      </c>
      <c r="P1428" s="113" t="s">
        <v>6308</v>
      </c>
      <c r="Q1428" s="113" t="s">
        <v>74</v>
      </c>
      <c r="R1428" s="113"/>
      <c r="S1428" s="113"/>
    </row>
    <row r="1429" spans="1:19" x14ac:dyDescent="0.35">
      <c r="A1429" s="113" t="s">
        <v>77</v>
      </c>
      <c r="B1429" s="112">
        <v>18</v>
      </c>
      <c r="C1429" s="113" t="s">
        <v>4092</v>
      </c>
      <c r="D1429" s="50" t="s">
        <v>6527</v>
      </c>
      <c r="E1429" s="113" t="s">
        <v>8638</v>
      </c>
      <c r="F1429" s="111" t="s">
        <v>8173</v>
      </c>
      <c r="G1429" s="113" t="s">
        <v>5011</v>
      </c>
      <c r="H1429" s="113" t="s">
        <v>5012</v>
      </c>
      <c r="I1429" s="113"/>
      <c r="J1429" s="56" t="s">
        <v>7595</v>
      </c>
      <c r="K1429" s="56"/>
      <c r="L1429" s="113" t="s">
        <v>7574</v>
      </c>
      <c r="M1429" s="114">
        <v>0</v>
      </c>
      <c r="N1429" s="113" t="s">
        <v>8705</v>
      </c>
      <c r="O1429" s="113" t="s">
        <v>8710</v>
      </c>
      <c r="P1429" s="113" t="s">
        <v>3013</v>
      </c>
      <c r="Q1429" s="113" t="s">
        <v>74</v>
      </c>
      <c r="R1429" s="113"/>
      <c r="S1429" s="113"/>
    </row>
    <row r="1430" spans="1:19" x14ac:dyDescent="0.35">
      <c r="A1430" s="113" t="s">
        <v>77</v>
      </c>
      <c r="B1430" s="112">
        <v>19</v>
      </c>
      <c r="C1430" s="113" t="s">
        <v>4097</v>
      </c>
      <c r="D1430" s="50" t="s">
        <v>6533</v>
      </c>
      <c r="E1430" s="113" t="s">
        <v>8660</v>
      </c>
      <c r="F1430" s="111" t="s">
        <v>8176</v>
      </c>
      <c r="G1430" s="113" t="s">
        <v>5021</v>
      </c>
      <c r="H1430" s="113" t="s">
        <v>5022</v>
      </c>
      <c r="I1430" s="113"/>
      <c r="J1430" s="56" t="s">
        <v>7595</v>
      </c>
      <c r="K1430" s="56"/>
      <c r="L1430" s="113" t="s">
        <v>7574</v>
      </c>
      <c r="M1430" s="114">
        <v>0</v>
      </c>
      <c r="N1430" s="113" t="s">
        <v>8705</v>
      </c>
      <c r="O1430" s="113" t="s">
        <v>8710</v>
      </c>
      <c r="P1430" s="113" t="s">
        <v>3013</v>
      </c>
      <c r="Q1430" s="113" t="s">
        <v>74</v>
      </c>
      <c r="R1430" s="113"/>
      <c r="S1430" s="113"/>
    </row>
    <row r="1431" spans="1:19" x14ac:dyDescent="0.35">
      <c r="A1431" s="113" t="s">
        <v>77</v>
      </c>
      <c r="B1431" s="112">
        <v>20</v>
      </c>
      <c r="C1431" s="113" t="s">
        <v>4098</v>
      </c>
      <c r="D1431" s="50" t="s">
        <v>6534</v>
      </c>
      <c r="E1431" s="113" t="s">
        <v>8661</v>
      </c>
      <c r="F1431" s="111" t="s">
        <v>8177</v>
      </c>
      <c r="G1431" s="113" t="s">
        <v>5023</v>
      </c>
      <c r="H1431" s="113" t="s">
        <v>5024</v>
      </c>
      <c r="I1431" s="113"/>
      <c r="J1431" s="56" t="s">
        <v>7595</v>
      </c>
      <c r="K1431" s="56"/>
      <c r="L1431" s="113" t="s">
        <v>7574</v>
      </c>
      <c r="M1431" s="114">
        <v>0</v>
      </c>
      <c r="N1431" s="113" t="s">
        <v>8705</v>
      </c>
      <c r="O1431" s="113" t="s">
        <v>8710</v>
      </c>
      <c r="P1431" s="113" t="s">
        <v>3013</v>
      </c>
      <c r="Q1431" s="113" t="s">
        <v>74</v>
      </c>
      <c r="R1431" s="113"/>
      <c r="S1431" s="113"/>
    </row>
    <row r="1432" spans="1:19" x14ac:dyDescent="0.35">
      <c r="A1432" s="113" t="s">
        <v>77</v>
      </c>
      <c r="B1432" s="112">
        <v>21</v>
      </c>
      <c r="C1432" s="113" t="s">
        <v>4099</v>
      </c>
      <c r="D1432" s="50" t="s">
        <v>6535</v>
      </c>
      <c r="E1432" s="113" t="s">
        <v>8662</v>
      </c>
      <c r="F1432" s="111" t="s">
        <v>8178</v>
      </c>
      <c r="G1432" s="113" t="s">
        <v>5025</v>
      </c>
      <c r="H1432" s="113" t="s">
        <v>5026</v>
      </c>
      <c r="I1432" s="113"/>
      <c r="J1432" s="56" t="s">
        <v>7595</v>
      </c>
      <c r="K1432" s="56"/>
      <c r="L1432" s="113" t="s">
        <v>7574</v>
      </c>
      <c r="M1432" s="114">
        <v>0</v>
      </c>
      <c r="N1432" s="113" t="s">
        <v>8705</v>
      </c>
      <c r="O1432" s="113" t="s">
        <v>8710</v>
      </c>
      <c r="P1432" s="113" t="s">
        <v>3013</v>
      </c>
      <c r="Q1432" s="113" t="s">
        <v>74</v>
      </c>
      <c r="R1432" s="113"/>
      <c r="S1432" s="113"/>
    </row>
    <row r="1433" spans="1:19" x14ac:dyDescent="0.35">
      <c r="A1433" s="113" t="s">
        <v>77</v>
      </c>
      <c r="B1433" s="112">
        <v>22</v>
      </c>
      <c r="C1433" s="113" t="s">
        <v>4094</v>
      </c>
      <c r="D1433" s="50" t="s">
        <v>6530</v>
      </c>
      <c r="E1433" s="113" t="s">
        <v>8646</v>
      </c>
      <c r="F1433" s="111" t="s">
        <v>8174</v>
      </c>
      <c r="G1433" s="113" t="s">
        <v>5015</v>
      </c>
      <c r="H1433" s="113" t="s">
        <v>5016</v>
      </c>
      <c r="I1433" s="113"/>
      <c r="J1433" s="56" t="s">
        <v>7595</v>
      </c>
      <c r="K1433" s="56"/>
      <c r="L1433" s="50" t="s">
        <v>7574</v>
      </c>
      <c r="M1433" s="160">
        <v>0</v>
      </c>
      <c r="N1433" s="50" t="s">
        <v>8705</v>
      </c>
      <c r="O1433" s="50" t="s">
        <v>8710</v>
      </c>
      <c r="P1433" s="113" t="s">
        <v>6315</v>
      </c>
      <c r="Q1433" s="113" t="s">
        <v>74</v>
      </c>
      <c r="R1433" s="113"/>
      <c r="S1433" s="113"/>
    </row>
    <row r="1434" spans="1:19" x14ac:dyDescent="0.35">
      <c r="A1434" s="113" t="s">
        <v>77</v>
      </c>
      <c r="B1434" s="112">
        <v>23</v>
      </c>
      <c r="C1434" s="113" t="s">
        <v>4095</v>
      </c>
      <c r="D1434" s="50" t="s">
        <v>6531</v>
      </c>
      <c r="E1434" s="113" t="s">
        <v>8648</v>
      </c>
      <c r="F1434" s="111" t="s">
        <v>8175</v>
      </c>
      <c r="G1434" s="113" t="s">
        <v>5017</v>
      </c>
      <c r="H1434" s="113" t="s">
        <v>5018</v>
      </c>
      <c r="I1434" s="113"/>
      <c r="J1434" s="56" t="s">
        <v>7595</v>
      </c>
      <c r="K1434" s="56"/>
      <c r="L1434" s="50" t="s">
        <v>7574</v>
      </c>
      <c r="M1434" s="160">
        <v>0</v>
      </c>
      <c r="N1434" s="50" t="s">
        <v>8705</v>
      </c>
      <c r="O1434" s="50" t="s">
        <v>8710</v>
      </c>
      <c r="P1434" s="113" t="s">
        <v>6315</v>
      </c>
      <c r="Q1434" s="113" t="s">
        <v>74</v>
      </c>
      <c r="R1434" s="113"/>
      <c r="S1434" s="113"/>
    </row>
    <row r="1435" spans="1:19" x14ac:dyDescent="0.35">
      <c r="A1435" s="113" t="s">
        <v>77</v>
      </c>
      <c r="B1435" s="112">
        <v>24</v>
      </c>
      <c r="C1435" s="113" t="s">
        <v>4104</v>
      </c>
      <c r="D1435" s="50" t="s">
        <v>6540</v>
      </c>
      <c r="E1435" s="113" t="s">
        <v>8649</v>
      </c>
      <c r="F1435" s="111" t="s">
        <v>8181</v>
      </c>
      <c r="G1435" s="113" t="s">
        <v>5035</v>
      </c>
      <c r="H1435" s="113" t="s">
        <v>5036</v>
      </c>
      <c r="I1435" s="113"/>
      <c r="J1435" s="56" t="s">
        <v>7595</v>
      </c>
      <c r="K1435" s="56"/>
      <c r="L1435" s="50" t="s">
        <v>7574</v>
      </c>
      <c r="M1435" s="160">
        <v>0</v>
      </c>
      <c r="N1435" s="50" t="s">
        <v>8705</v>
      </c>
      <c r="O1435" s="50" t="s">
        <v>8710</v>
      </c>
      <c r="P1435" s="113" t="s">
        <v>195</v>
      </c>
      <c r="Q1435" s="113" t="s">
        <v>74</v>
      </c>
      <c r="R1435" s="113"/>
      <c r="S1435" s="113"/>
    </row>
    <row r="1436" spans="1:19" x14ac:dyDescent="0.35">
      <c r="A1436" s="113" t="s">
        <v>77</v>
      </c>
      <c r="B1436" s="112">
        <v>24</v>
      </c>
      <c r="C1436" s="113" t="s">
        <v>4111</v>
      </c>
      <c r="D1436" s="50" t="s">
        <v>6546</v>
      </c>
      <c r="E1436" s="113" t="s">
        <v>8655</v>
      </c>
      <c r="F1436" s="111" t="s">
        <v>8187</v>
      </c>
      <c r="G1436" s="113" t="s">
        <v>5049</v>
      </c>
      <c r="H1436" s="113" t="s">
        <v>5050</v>
      </c>
      <c r="I1436" s="113"/>
      <c r="J1436" s="56" t="s">
        <v>7595</v>
      </c>
      <c r="K1436" s="56"/>
      <c r="L1436" s="50" t="s">
        <v>7574</v>
      </c>
      <c r="M1436" s="160">
        <v>0</v>
      </c>
      <c r="N1436" s="50" t="s">
        <v>8705</v>
      </c>
      <c r="O1436" s="50" t="s">
        <v>8710</v>
      </c>
      <c r="P1436" s="113" t="s">
        <v>6316</v>
      </c>
      <c r="Q1436" s="113" t="s">
        <v>74</v>
      </c>
      <c r="R1436" s="113"/>
      <c r="S1436" s="113"/>
    </row>
    <row r="1437" spans="1:19" x14ac:dyDescent="0.35">
      <c r="A1437" s="113" t="s">
        <v>77</v>
      </c>
      <c r="B1437" s="112">
        <v>25</v>
      </c>
      <c r="C1437" s="113" t="s">
        <v>4103</v>
      </c>
      <c r="D1437" s="50" t="s">
        <v>6541</v>
      </c>
      <c r="E1437" s="113" t="s">
        <v>8650</v>
      </c>
      <c r="F1437" s="111" t="s">
        <v>8182</v>
      </c>
      <c r="G1437" s="113" t="s">
        <v>5033</v>
      </c>
      <c r="H1437" s="113" t="s">
        <v>5034</v>
      </c>
      <c r="I1437" s="113"/>
      <c r="J1437" s="56" t="s">
        <v>7595</v>
      </c>
      <c r="K1437" s="56"/>
      <c r="L1437" s="50" t="s">
        <v>7574</v>
      </c>
      <c r="M1437" s="160">
        <v>0</v>
      </c>
      <c r="N1437" s="50" t="s">
        <v>8705</v>
      </c>
      <c r="O1437" s="50" t="s">
        <v>8710</v>
      </c>
      <c r="P1437" s="113" t="s">
        <v>195</v>
      </c>
      <c r="Q1437" s="113" t="s">
        <v>74</v>
      </c>
      <c r="R1437" s="113"/>
      <c r="S1437" s="113"/>
    </row>
    <row r="1438" spans="1:19" x14ac:dyDescent="0.35">
      <c r="A1438" s="113" t="s">
        <v>77</v>
      </c>
      <c r="B1438" s="93">
        <v>25</v>
      </c>
      <c r="C1438" s="54" t="s">
        <v>256</v>
      </c>
      <c r="D1438" s="54" t="s">
        <v>1907</v>
      </c>
      <c r="E1438" s="50" t="s">
        <v>8635</v>
      </c>
      <c r="F1438" s="68" t="s">
        <v>2256</v>
      </c>
      <c r="G1438" s="54" t="s">
        <v>584</v>
      </c>
      <c r="H1438" s="54" t="s">
        <v>585</v>
      </c>
      <c r="I1438" s="68" t="s">
        <v>2439</v>
      </c>
      <c r="J1438" s="56" t="s">
        <v>7595</v>
      </c>
      <c r="K1438" s="56"/>
      <c r="L1438" s="50" t="s">
        <v>7574</v>
      </c>
      <c r="M1438" s="160">
        <v>1</v>
      </c>
      <c r="N1438" s="50" t="s">
        <v>8705</v>
      </c>
      <c r="O1438" s="50" t="s">
        <v>8710</v>
      </c>
      <c r="P1438" s="113" t="s">
        <v>250</v>
      </c>
      <c r="Q1438" s="113" t="s">
        <v>74</v>
      </c>
      <c r="R1438" s="113"/>
      <c r="S1438" s="113"/>
    </row>
    <row r="1439" spans="1:19" x14ac:dyDescent="0.35">
      <c r="A1439" s="113" t="s">
        <v>77</v>
      </c>
      <c r="B1439" s="112">
        <v>26</v>
      </c>
      <c r="C1439" s="113" t="s">
        <v>4088</v>
      </c>
      <c r="D1439" s="50" t="s">
        <v>6525</v>
      </c>
      <c r="E1439" s="113" t="s">
        <v>8657</v>
      </c>
      <c r="F1439" s="111" t="s">
        <v>8169</v>
      </c>
      <c r="G1439" s="113" t="s">
        <v>5003</v>
      </c>
      <c r="H1439" s="113" t="s">
        <v>5004</v>
      </c>
      <c r="I1439" s="113"/>
      <c r="J1439" s="56" t="s">
        <v>7595</v>
      </c>
      <c r="K1439" s="56"/>
      <c r="L1439" s="50" t="s">
        <v>7574</v>
      </c>
      <c r="M1439" s="160">
        <v>0</v>
      </c>
      <c r="N1439" s="50" t="s">
        <v>8705</v>
      </c>
      <c r="O1439" s="50" t="s">
        <v>8710</v>
      </c>
      <c r="P1439" s="113" t="s">
        <v>6310</v>
      </c>
      <c r="Q1439" s="113" t="s">
        <v>74</v>
      </c>
      <c r="R1439" s="113"/>
      <c r="S1439" s="113"/>
    </row>
    <row r="1440" spans="1:19" x14ac:dyDescent="0.35">
      <c r="A1440" s="113" t="s">
        <v>77</v>
      </c>
      <c r="B1440" s="112">
        <v>26</v>
      </c>
      <c r="C1440" s="113" t="s">
        <v>4102</v>
      </c>
      <c r="D1440" s="50" t="s">
        <v>6542</v>
      </c>
      <c r="E1440" s="113" t="s">
        <v>8651</v>
      </c>
      <c r="F1440" s="111" t="s">
        <v>8183</v>
      </c>
      <c r="G1440" s="113" t="s">
        <v>5031</v>
      </c>
      <c r="H1440" s="113" t="s">
        <v>5032</v>
      </c>
      <c r="I1440" s="113"/>
      <c r="J1440" s="56" t="s">
        <v>7595</v>
      </c>
      <c r="K1440" s="56"/>
      <c r="L1440" s="50" t="s">
        <v>7574</v>
      </c>
      <c r="M1440" s="160">
        <v>0</v>
      </c>
      <c r="N1440" s="50" t="s">
        <v>8705</v>
      </c>
      <c r="O1440" s="50" t="s">
        <v>8710</v>
      </c>
      <c r="P1440" s="113" t="s">
        <v>195</v>
      </c>
      <c r="Q1440" s="113" t="s">
        <v>74</v>
      </c>
      <c r="R1440" s="113"/>
      <c r="S1440" s="113"/>
    </row>
    <row r="1441" spans="1:19" x14ac:dyDescent="0.35">
      <c r="A1441" s="113" t="s">
        <v>77</v>
      </c>
      <c r="B1441" s="112">
        <v>27</v>
      </c>
      <c r="C1441" s="113" t="s">
        <v>4100</v>
      </c>
      <c r="D1441" s="50" t="s">
        <v>6536</v>
      </c>
      <c r="E1441" s="113" t="s">
        <v>8658</v>
      </c>
      <c r="F1441" s="111" t="s">
        <v>8179</v>
      </c>
      <c r="G1441" s="113" t="s">
        <v>5027</v>
      </c>
      <c r="H1441" s="113" t="s">
        <v>5028</v>
      </c>
      <c r="I1441" s="113"/>
      <c r="J1441" s="56" t="s">
        <v>7595</v>
      </c>
      <c r="K1441" s="56"/>
      <c r="L1441" s="50" t="s">
        <v>7574</v>
      </c>
      <c r="M1441" s="160">
        <v>0</v>
      </c>
      <c r="N1441" s="50" t="s">
        <v>8705</v>
      </c>
      <c r="O1441" s="50" t="s">
        <v>8710</v>
      </c>
      <c r="P1441" s="113" t="s">
        <v>3002</v>
      </c>
      <c r="Q1441" s="113" t="s">
        <v>74</v>
      </c>
      <c r="R1441" s="113"/>
      <c r="S1441" s="113"/>
    </row>
    <row r="1442" spans="1:19" x14ac:dyDescent="0.35">
      <c r="A1442" s="113" t="s">
        <v>77</v>
      </c>
      <c r="B1442" s="112">
        <v>29</v>
      </c>
      <c r="C1442" s="113" t="s">
        <v>4101</v>
      </c>
      <c r="D1442" s="62" t="s">
        <v>6537</v>
      </c>
      <c r="E1442" s="113" t="s">
        <v>8684</v>
      </c>
      <c r="F1442" s="111" t="s">
        <v>8180</v>
      </c>
      <c r="G1442" s="113" t="s">
        <v>5029</v>
      </c>
      <c r="H1442" s="113" t="s">
        <v>5030</v>
      </c>
      <c r="I1442" s="113"/>
      <c r="J1442" s="113" t="s">
        <v>3413</v>
      </c>
      <c r="K1442" s="113" t="s">
        <v>7594</v>
      </c>
      <c r="L1442" s="113" t="s">
        <v>91</v>
      </c>
      <c r="M1442" s="114">
        <v>0</v>
      </c>
      <c r="N1442" s="113" t="s">
        <v>8705</v>
      </c>
      <c r="O1442" s="113" t="s">
        <v>8710</v>
      </c>
      <c r="P1442" s="113" t="s">
        <v>92</v>
      </c>
      <c r="Q1442" s="113" t="s">
        <v>74</v>
      </c>
      <c r="R1442" s="113"/>
      <c r="S1442" s="113"/>
    </row>
    <row r="1443" spans="1:19" x14ac:dyDescent="0.35">
      <c r="A1443" s="113" t="s">
        <v>73</v>
      </c>
      <c r="B1443" s="112">
        <v>-99</v>
      </c>
      <c r="C1443" s="113" t="s">
        <v>4053</v>
      </c>
      <c r="D1443" s="50" t="s">
        <v>6565</v>
      </c>
      <c r="E1443" s="113"/>
      <c r="F1443" s="111" t="s">
        <v>8210</v>
      </c>
      <c r="G1443" s="113" t="s">
        <v>4933</v>
      </c>
      <c r="H1443" s="113" t="s">
        <v>4934</v>
      </c>
      <c r="I1443" s="113"/>
      <c r="J1443" s="56" t="s">
        <v>7595</v>
      </c>
      <c r="K1443" s="56"/>
      <c r="L1443" s="50" t="s">
        <v>7574</v>
      </c>
      <c r="M1443" s="160">
        <v>0</v>
      </c>
      <c r="N1443" s="50" t="s">
        <v>8708</v>
      </c>
      <c r="O1443" s="50"/>
      <c r="P1443" s="113" t="s">
        <v>6310</v>
      </c>
      <c r="Q1443" s="113" t="s">
        <v>74</v>
      </c>
      <c r="R1443" s="113" t="s">
        <v>7777</v>
      </c>
      <c r="S1443" s="113"/>
    </row>
    <row r="1444" spans="1:19" x14ac:dyDescent="0.35">
      <c r="A1444" s="113" t="s">
        <v>73</v>
      </c>
      <c r="B1444" s="112">
        <v>-99</v>
      </c>
      <c r="C1444" s="113" t="s">
        <v>4052</v>
      </c>
      <c r="D1444" s="50" t="s">
        <v>6564</v>
      </c>
      <c r="E1444" s="113"/>
      <c r="F1444" s="111" t="s">
        <v>8209</v>
      </c>
      <c r="G1444" s="113" t="s">
        <v>4931</v>
      </c>
      <c r="H1444" s="113" t="s">
        <v>4932</v>
      </c>
      <c r="I1444" s="113"/>
      <c r="J1444" s="56" t="s">
        <v>7595</v>
      </c>
      <c r="K1444" s="56"/>
      <c r="L1444" s="50" t="s">
        <v>7574</v>
      </c>
      <c r="M1444" s="160">
        <v>0</v>
      </c>
      <c r="N1444" s="50" t="s">
        <v>8708</v>
      </c>
      <c r="O1444" s="50"/>
      <c r="P1444" s="113" t="s">
        <v>3002</v>
      </c>
      <c r="Q1444" s="113" t="s">
        <v>74</v>
      </c>
      <c r="R1444" s="113" t="s">
        <v>7777</v>
      </c>
      <c r="S1444" s="113"/>
    </row>
    <row r="1445" spans="1:19" x14ac:dyDescent="0.35">
      <c r="A1445" s="113" t="s">
        <v>73</v>
      </c>
      <c r="B1445" s="112">
        <v>-99</v>
      </c>
      <c r="C1445" s="113" t="s">
        <v>4110</v>
      </c>
      <c r="D1445" s="50"/>
      <c r="E1445" s="113"/>
      <c r="F1445" s="113"/>
      <c r="G1445" s="113" t="s">
        <v>5047</v>
      </c>
      <c r="H1445" s="113" t="s">
        <v>5048</v>
      </c>
      <c r="I1445" s="113"/>
      <c r="J1445" s="56" t="s">
        <v>7595</v>
      </c>
      <c r="K1445" s="56"/>
      <c r="L1445" s="50" t="s">
        <v>7574</v>
      </c>
      <c r="M1445" s="160">
        <v>0</v>
      </c>
      <c r="N1445" s="50" t="s">
        <v>8708</v>
      </c>
      <c r="O1445" s="50"/>
      <c r="P1445" s="113" t="s">
        <v>235</v>
      </c>
      <c r="Q1445" s="113" t="s">
        <v>74</v>
      </c>
      <c r="R1445" s="113" t="s">
        <v>7777</v>
      </c>
      <c r="S1445" s="113"/>
    </row>
    <row r="1446" spans="1:19" x14ac:dyDescent="0.35">
      <c r="A1446" s="113" t="s">
        <v>73</v>
      </c>
      <c r="B1446" s="112">
        <v>-99</v>
      </c>
      <c r="C1446" s="113" t="s">
        <v>4058</v>
      </c>
      <c r="D1446" s="50" t="s">
        <v>6572</v>
      </c>
      <c r="E1446" s="113"/>
      <c r="F1446" s="111" t="s">
        <v>8215</v>
      </c>
      <c r="G1446" s="113" t="s">
        <v>4943</v>
      </c>
      <c r="H1446" s="113" t="s">
        <v>4944</v>
      </c>
      <c r="I1446" s="113"/>
      <c r="J1446" s="56" t="s">
        <v>7595</v>
      </c>
      <c r="K1446" s="56"/>
      <c r="L1446" s="50" t="s">
        <v>7574</v>
      </c>
      <c r="M1446" s="160">
        <v>0</v>
      </c>
      <c r="N1446" s="50" t="s">
        <v>8708</v>
      </c>
      <c r="O1446" s="50"/>
      <c r="P1446" s="113" t="s">
        <v>235</v>
      </c>
      <c r="Q1446" s="113" t="s">
        <v>74</v>
      </c>
      <c r="R1446" s="113" t="s">
        <v>7777</v>
      </c>
      <c r="S1446" s="113"/>
    </row>
    <row r="1447" spans="1:19" x14ac:dyDescent="0.35">
      <c r="A1447" s="113" t="s">
        <v>73</v>
      </c>
      <c r="B1447" s="112">
        <v>-99</v>
      </c>
      <c r="C1447" s="113" t="s">
        <v>4109</v>
      </c>
      <c r="D1447" s="50"/>
      <c r="E1447" s="113"/>
      <c r="F1447" s="113"/>
      <c r="G1447" s="113" t="s">
        <v>5045</v>
      </c>
      <c r="H1447" s="113" t="s">
        <v>5046</v>
      </c>
      <c r="I1447" s="113"/>
      <c r="J1447" s="56" t="s">
        <v>7595</v>
      </c>
      <c r="K1447" s="56"/>
      <c r="L1447" s="50" t="s">
        <v>7574</v>
      </c>
      <c r="M1447" s="160">
        <v>0</v>
      </c>
      <c r="N1447" s="50" t="s">
        <v>8708</v>
      </c>
      <c r="O1447" s="50"/>
      <c r="P1447" s="113" t="s">
        <v>235</v>
      </c>
      <c r="Q1447" s="113" t="s">
        <v>74</v>
      </c>
      <c r="R1447" s="113" t="s">
        <v>7777</v>
      </c>
      <c r="S1447" s="113"/>
    </row>
    <row r="1448" spans="1:19" x14ac:dyDescent="0.35">
      <c r="A1448" s="113" t="s">
        <v>73</v>
      </c>
      <c r="B1448" s="112">
        <v>-99</v>
      </c>
      <c r="C1448" s="113" t="s">
        <v>4059</v>
      </c>
      <c r="D1448" s="50" t="s">
        <v>6573</v>
      </c>
      <c r="E1448" s="113"/>
      <c r="F1448" s="111" t="s">
        <v>8216</v>
      </c>
      <c r="G1448" s="113" t="s">
        <v>4945</v>
      </c>
      <c r="H1448" s="113" t="s">
        <v>4946</v>
      </c>
      <c r="I1448" s="113"/>
      <c r="J1448" s="56" t="s">
        <v>7595</v>
      </c>
      <c r="K1448" s="56"/>
      <c r="L1448" s="50" t="s">
        <v>7574</v>
      </c>
      <c r="M1448" s="160">
        <v>0</v>
      </c>
      <c r="N1448" s="50" t="s">
        <v>8708</v>
      </c>
      <c r="O1448" s="50"/>
      <c r="P1448" s="113" t="s">
        <v>235</v>
      </c>
      <c r="Q1448" s="113" t="s">
        <v>74</v>
      </c>
      <c r="R1448" s="113" t="s">
        <v>7777</v>
      </c>
      <c r="S1448" s="113"/>
    </row>
    <row r="1449" spans="1:19" x14ac:dyDescent="0.35">
      <c r="A1449" s="113" t="s">
        <v>73</v>
      </c>
      <c r="B1449" s="112">
        <v>-99</v>
      </c>
      <c r="C1449" s="121" t="s">
        <v>4084</v>
      </c>
      <c r="D1449" s="50"/>
      <c r="E1449" s="113"/>
      <c r="F1449" s="113" t="s">
        <v>8225</v>
      </c>
      <c r="G1449" s="113" t="s">
        <v>4995</v>
      </c>
      <c r="H1449" s="113" t="s">
        <v>4996</v>
      </c>
      <c r="I1449" s="113"/>
      <c r="J1449" s="56" t="s">
        <v>7595</v>
      </c>
      <c r="K1449" s="56"/>
      <c r="L1449" s="121" t="s">
        <v>7575</v>
      </c>
      <c r="M1449" s="144">
        <v>0</v>
      </c>
      <c r="N1449" s="121" t="s">
        <v>8705</v>
      </c>
      <c r="O1449" s="121"/>
      <c r="P1449" s="113" t="s">
        <v>100</v>
      </c>
      <c r="Q1449" s="113" t="s">
        <v>74</v>
      </c>
      <c r="R1449" s="113"/>
      <c r="S1449" s="113"/>
    </row>
    <row r="1450" spans="1:19" x14ac:dyDescent="0.35">
      <c r="A1450" s="113" t="s">
        <v>73</v>
      </c>
      <c r="B1450" s="112">
        <v>-99</v>
      </c>
      <c r="C1450" s="121" t="s">
        <v>4085</v>
      </c>
      <c r="D1450" s="113" t="s">
        <v>4998</v>
      </c>
      <c r="E1450" s="113"/>
      <c r="F1450" s="111" t="s">
        <v>8226</v>
      </c>
      <c r="G1450" s="113" t="s">
        <v>4997</v>
      </c>
      <c r="H1450" s="113" t="s">
        <v>4998</v>
      </c>
      <c r="I1450" s="113"/>
      <c r="J1450" s="56" t="s">
        <v>7595</v>
      </c>
      <c r="K1450" s="56"/>
      <c r="L1450" s="113" t="s">
        <v>7574</v>
      </c>
      <c r="M1450" s="114">
        <v>0</v>
      </c>
      <c r="N1450" s="113" t="s">
        <v>8705</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7595</v>
      </c>
      <c r="K1451" s="56"/>
      <c r="L1451" s="50" t="s">
        <v>7574</v>
      </c>
      <c r="M1451" s="160">
        <v>0</v>
      </c>
      <c r="N1451" s="50" t="s">
        <v>8708</v>
      </c>
      <c r="O1451" s="50"/>
      <c r="P1451" s="113" t="s">
        <v>6315</v>
      </c>
      <c r="Q1451" s="113" t="s">
        <v>74</v>
      </c>
      <c r="R1451" s="113" t="s">
        <v>7777</v>
      </c>
      <c r="S1451" s="113"/>
    </row>
    <row r="1452" spans="1:19" x14ac:dyDescent="0.35">
      <c r="A1452" s="113" t="s">
        <v>73</v>
      </c>
      <c r="B1452" s="112">
        <v>-99</v>
      </c>
      <c r="C1452" s="113" t="s">
        <v>4083</v>
      </c>
      <c r="D1452" s="50" t="s">
        <v>6579</v>
      </c>
      <c r="E1452" s="113"/>
      <c r="F1452" s="113"/>
      <c r="G1452" s="113" t="s">
        <v>4993</v>
      </c>
      <c r="H1452" s="113" t="s">
        <v>4994</v>
      </c>
      <c r="I1452" s="113"/>
      <c r="J1452" s="56" t="s">
        <v>7595</v>
      </c>
      <c r="K1452" s="56"/>
      <c r="L1452" s="50" t="s">
        <v>7574</v>
      </c>
      <c r="M1452" s="160">
        <v>0</v>
      </c>
      <c r="N1452" s="50" t="s">
        <v>8708</v>
      </c>
      <c r="O1452" s="50"/>
      <c r="P1452" s="113" t="s">
        <v>165</v>
      </c>
      <c r="Q1452" s="113" t="s">
        <v>74</v>
      </c>
      <c r="R1452" s="113" t="s">
        <v>7777</v>
      </c>
      <c r="S1452" s="113"/>
    </row>
    <row r="1453" spans="1:19" x14ac:dyDescent="0.35">
      <c r="A1453" s="113" t="s">
        <v>73</v>
      </c>
      <c r="B1453" s="112">
        <v>-99</v>
      </c>
      <c r="C1453" s="113" t="s">
        <v>4060</v>
      </c>
      <c r="D1453" s="50" t="s">
        <v>6574</v>
      </c>
      <c r="E1453" s="113"/>
      <c r="F1453" s="111" t="s">
        <v>8217</v>
      </c>
      <c r="G1453" s="113" t="s">
        <v>4947</v>
      </c>
      <c r="H1453" s="113" t="s">
        <v>4948</v>
      </c>
      <c r="I1453" s="113"/>
      <c r="J1453" s="56" t="s">
        <v>7595</v>
      </c>
      <c r="K1453" s="56"/>
      <c r="L1453" s="50" t="s">
        <v>7574</v>
      </c>
      <c r="M1453" s="160">
        <v>0</v>
      </c>
      <c r="N1453" s="50" t="s">
        <v>8708</v>
      </c>
      <c r="O1453" s="50"/>
      <c r="P1453" s="113" t="s">
        <v>165</v>
      </c>
      <c r="Q1453" s="113" t="s">
        <v>74</v>
      </c>
      <c r="R1453" s="113" t="s">
        <v>7777</v>
      </c>
      <c r="S1453" s="113"/>
    </row>
    <row r="1454" spans="1:19" x14ac:dyDescent="0.3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8708</v>
      </c>
      <c r="O1454" s="50"/>
      <c r="P1454" s="113" t="s">
        <v>6313</v>
      </c>
      <c r="Q1454" s="113" t="s">
        <v>74</v>
      </c>
      <c r="R1454" s="113" t="s">
        <v>7777</v>
      </c>
      <c r="S1454" s="113"/>
    </row>
    <row r="1455" spans="1:19" x14ac:dyDescent="0.35">
      <c r="A1455" s="113" t="s">
        <v>73</v>
      </c>
      <c r="B1455" s="112">
        <v>-99</v>
      </c>
      <c r="C1455" s="113" t="s">
        <v>4067</v>
      </c>
      <c r="D1455" s="54" t="s">
        <v>6547</v>
      </c>
      <c r="E1455" s="113"/>
      <c r="F1455" s="113"/>
      <c r="G1455" s="113" t="s">
        <v>4961</v>
      </c>
      <c r="H1455" s="113" t="s">
        <v>4962</v>
      </c>
      <c r="I1455" s="113"/>
      <c r="J1455" s="56" t="s">
        <v>7595</v>
      </c>
      <c r="K1455" s="56"/>
      <c r="L1455" s="50" t="s">
        <v>7574</v>
      </c>
      <c r="M1455" s="160">
        <v>0</v>
      </c>
      <c r="N1455" s="50" t="s">
        <v>8708</v>
      </c>
      <c r="O1455" s="50"/>
      <c r="P1455" s="113" t="s">
        <v>249</v>
      </c>
      <c r="Q1455" s="113" t="s">
        <v>74</v>
      </c>
      <c r="R1455" s="113" t="s">
        <v>7777</v>
      </c>
      <c r="S1455" s="113"/>
    </row>
    <row r="1456" spans="1:19" x14ac:dyDescent="0.35">
      <c r="A1456" s="113" t="s">
        <v>73</v>
      </c>
      <c r="B1456" s="112">
        <v>-99</v>
      </c>
      <c r="C1456" s="113" t="s">
        <v>4068</v>
      </c>
      <c r="D1456" s="54" t="s">
        <v>6548</v>
      </c>
      <c r="E1456" s="113"/>
      <c r="F1456" s="111" t="s">
        <v>8191</v>
      </c>
      <c r="G1456" s="113" t="s">
        <v>4963</v>
      </c>
      <c r="H1456" s="113" t="s">
        <v>4964</v>
      </c>
      <c r="I1456" s="113"/>
      <c r="J1456" s="56" t="s">
        <v>7595</v>
      </c>
      <c r="K1456" s="56"/>
      <c r="L1456" s="50" t="s">
        <v>7574</v>
      </c>
      <c r="M1456" s="160">
        <v>0</v>
      </c>
      <c r="N1456" s="50" t="s">
        <v>8708</v>
      </c>
      <c r="O1456" s="50"/>
      <c r="P1456" s="113" t="s">
        <v>249</v>
      </c>
      <c r="Q1456" s="113" t="s">
        <v>74</v>
      </c>
      <c r="R1456" s="113" t="s">
        <v>7777</v>
      </c>
      <c r="S1456" s="113"/>
    </row>
    <row r="1457" spans="1:19" x14ac:dyDescent="0.35">
      <c r="A1457" s="113" t="s">
        <v>73</v>
      </c>
      <c r="B1457" s="112">
        <v>-99</v>
      </c>
      <c r="C1457" s="113" t="s">
        <v>4069</v>
      </c>
      <c r="D1457" s="54" t="s">
        <v>6550</v>
      </c>
      <c r="E1457" s="113"/>
      <c r="F1457" s="111" t="s">
        <v>8192</v>
      </c>
      <c r="G1457" s="113" t="s">
        <v>4965</v>
      </c>
      <c r="H1457" s="113" t="s">
        <v>4966</v>
      </c>
      <c r="I1457" s="113"/>
      <c r="J1457" s="56" t="s">
        <v>7595</v>
      </c>
      <c r="K1457" s="56"/>
      <c r="L1457" s="50" t="s">
        <v>7574</v>
      </c>
      <c r="M1457" s="160">
        <v>0</v>
      </c>
      <c r="N1457" s="50" t="s">
        <v>8708</v>
      </c>
      <c r="O1457" s="50"/>
      <c r="P1457" s="113" t="s">
        <v>249</v>
      </c>
      <c r="Q1457" s="113" t="s">
        <v>74</v>
      </c>
      <c r="R1457" s="113" t="s">
        <v>7777</v>
      </c>
      <c r="S1457" s="113"/>
    </row>
    <row r="1458" spans="1:19" x14ac:dyDescent="0.35">
      <c r="A1458" s="113" t="s">
        <v>73</v>
      </c>
      <c r="B1458" s="112">
        <v>-99</v>
      </c>
      <c r="C1458" s="113" t="s">
        <v>4070</v>
      </c>
      <c r="D1458" s="54" t="s">
        <v>6551</v>
      </c>
      <c r="E1458" s="113"/>
      <c r="F1458" s="111" t="s">
        <v>8193</v>
      </c>
      <c r="G1458" s="113" t="s">
        <v>4967</v>
      </c>
      <c r="H1458" s="113" t="s">
        <v>4968</v>
      </c>
      <c r="I1458" s="113"/>
      <c r="J1458" s="56" t="s">
        <v>7595</v>
      </c>
      <c r="K1458" s="56"/>
      <c r="L1458" s="50" t="s">
        <v>7574</v>
      </c>
      <c r="M1458" s="160">
        <v>0</v>
      </c>
      <c r="N1458" s="50" t="s">
        <v>8708</v>
      </c>
      <c r="O1458" s="50"/>
      <c r="P1458" s="113" t="s">
        <v>249</v>
      </c>
      <c r="Q1458" s="113" t="s">
        <v>74</v>
      </c>
      <c r="R1458" s="113" t="s">
        <v>7777</v>
      </c>
      <c r="S1458" s="113"/>
    </row>
    <row r="1459" spans="1:19" x14ac:dyDescent="0.35">
      <c r="A1459" s="113" t="s">
        <v>73</v>
      </c>
      <c r="B1459" s="112">
        <v>-99</v>
      </c>
      <c r="C1459" s="113" t="s">
        <v>4071</v>
      </c>
      <c r="D1459" s="54" t="s">
        <v>6549</v>
      </c>
      <c r="E1459" s="113"/>
      <c r="F1459" s="111" t="s">
        <v>8195</v>
      </c>
      <c r="G1459" s="113" t="s">
        <v>4969</v>
      </c>
      <c r="H1459" s="113" t="s">
        <v>4970</v>
      </c>
      <c r="I1459" s="113"/>
      <c r="J1459" s="56" t="s">
        <v>7595</v>
      </c>
      <c r="K1459" s="56"/>
      <c r="L1459" s="50" t="s">
        <v>7574</v>
      </c>
      <c r="M1459" s="160">
        <v>0</v>
      </c>
      <c r="N1459" s="50" t="s">
        <v>8708</v>
      </c>
      <c r="O1459" s="50"/>
      <c r="P1459" s="113" t="s">
        <v>249</v>
      </c>
      <c r="Q1459" s="113" t="s">
        <v>74</v>
      </c>
      <c r="R1459" s="113" t="s">
        <v>7777</v>
      </c>
      <c r="S1459" s="113"/>
    </row>
    <row r="1460" spans="1:19" x14ac:dyDescent="0.35">
      <c r="A1460" s="113" t="s">
        <v>73</v>
      </c>
      <c r="B1460" s="112">
        <v>-99</v>
      </c>
      <c r="C1460" s="113" t="s">
        <v>4061</v>
      </c>
      <c r="D1460" s="50" t="s">
        <v>6575</v>
      </c>
      <c r="E1460" s="113"/>
      <c r="F1460" s="111" t="s">
        <v>8218</v>
      </c>
      <c r="G1460" s="113" t="s">
        <v>4949</v>
      </c>
      <c r="H1460" s="113" t="s">
        <v>4950</v>
      </c>
      <c r="I1460" s="113"/>
      <c r="J1460" s="56" t="s">
        <v>7595</v>
      </c>
      <c r="K1460" s="56"/>
      <c r="L1460" s="50" t="s">
        <v>7574</v>
      </c>
      <c r="M1460" s="160">
        <v>0</v>
      </c>
      <c r="N1460" s="50" t="s">
        <v>8708</v>
      </c>
      <c r="O1460" s="50"/>
      <c r="P1460" s="113" t="s">
        <v>249</v>
      </c>
      <c r="Q1460" s="113" t="s">
        <v>74</v>
      </c>
      <c r="R1460" s="113" t="s">
        <v>7777</v>
      </c>
      <c r="S1460" s="113"/>
    </row>
    <row r="1461" spans="1:19" x14ac:dyDescent="0.35">
      <c r="A1461" s="113" t="s">
        <v>73</v>
      </c>
      <c r="B1461" s="112">
        <v>-99</v>
      </c>
      <c r="C1461" s="113" t="s">
        <v>4057</v>
      </c>
      <c r="D1461" s="62" t="s">
        <v>6571</v>
      </c>
      <c r="E1461" s="113"/>
      <c r="F1461" s="111" t="s">
        <v>8214</v>
      </c>
      <c r="G1461" s="113" t="s">
        <v>4941</v>
      </c>
      <c r="H1461" s="113" t="s">
        <v>4942</v>
      </c>
      <c r="I1461" s="113"/>
      <c r="J1461" s="56" t="s">
        <v>7595</v>
      </c>
      <c r="K1461" s="56"/>
      <c r="L1461" s="50" t="s">
        <v>7576</v>
      </c>
      <c r="M1461" s="160">
        <v>0</v>
      </c>
      <c r="N1461" s="50" t="s">
        <v>8708</v>
      </c>
      <c r="O1461" s="50"/>
      <c r="P1461" s="113" t="s">
        <v>3952</v>
      </c>
      <c r="Q1461" s="113" t="s">
        <v>74</v>
      </c>
      <c r="R1461" s="113" t="s">
        <v>7777</v>
      </c>
      <c r="S1461" s="113"/>
    </row>
    <row r="1462" spans="1:19" x14ac:dyDescent="0.35">
      <c r="A1462" s="113" t="s">
        <v>73</v>
      </c>
      <c r="B1462" s="112">
        <v>-99</v>
      </c>
      <c r="C1462" s="113" t="s">
        <v>4072</v>
      </c>
      <c r="D1462" s="54" t="s">
        <v>4972</v>
      </c>
      <c r="E1462" s="113"/>
      <c r="F1462" s="111" t="s">
        <v>8196</v>
      </c>
      <c r="G1462" s="113" t="s">
        <v>4971</v>
      </c>
      <c r="H1462" s="113" t="s">
        <v>4972</v>
      </c>
      <c r="I1462" s="113"/>
      <c r="J1462" s="56" t="s">
        <v>7595</v>
      </c>
      <c r="K1462" s="56"/>
      <c r="L1462" s="50" t="s">
        <v>7574</v>
      </c>
      <c r="M1462" s="160">
        <v>0</v>
      </c>
      <c r="N1462" s="50" t="s">
        <v>8708</v>
      </c>
      <c r="O1462" s="50"/>
      <c r="P1462" s="113" t="s">
        <v>195</v>
      </c>
      <c r="Q1462" s="113" t="s">
        <v>74</v>
      </c>
      <c r="R1462" s="113" t="s">
        <v>7777</v>
      </c>
      <c r="S1462" s="113"/>
    </row>
    <row r="1463" spans="1:19" x14ac:dyDescent="0.35">
      <c r="A1463" s="113" t="s">
        <v>73</v>
      </c>
      <c r="B1463" s="93">
        <v>-99</v>
      </c>
      <c r="C1463" s="55" t="s">
        <v>248</v>
      </c>
      <c r="D1463" s="57"/>
      <c r="E1463" s="62"/>
      <c r="F1463" s="55"/>
      <c r="G1463" s="55" t="s">
        <v>571</v>
      </c>
      <c r="H1463" s="55" t="s">
        <v>572</v>
      </c>
      <c r="I1463" s="55" t="s">
        <v>2432</v>
      </c>
      <c r="J1463" s="57" t="s">
        <v>7595</v>
      </c>
      <c r="K1463" s="57"/>
      <c r="L1463" s="50" t="s">
        <v>7574</v>
      </c>
      <c r="M1463" s="160">
        <v>2</v>
      </c>
      <c r="N1463" s="50" t="s">
        <v>8708</v>
      </c>
      <c r="O1463" s="50"/>
      <c r="P1463" s="113" t="s">
        <v>235</v>
      </c>
      <c r="Q1463" s="113" t="s">
        <v>74</v>
      </c>
      <c r="R1463" s="113" t="s">
        <v>7777</v>
      </c>
      <c r="S1463" s="113"/>
    </row>
    <row r="1464" spans="1:19" x14ac:dyDescent="0.35">
      <c r="A1464" s="113" t="s">
        <v>73</v>
      </c>
      <c r="B1464" s="112">
        <v>-99</v>
      </c>
      <c r="C1464" s="113" t="s">
        <v>4073</v>
      </c>
      <c r="D1464" s="50" t="s">
        <v>6556</v>
      </c>
      <c r="E1464" s="113"/>
      <c r="F1464" s="111" t="s">
        <v>8200</v>
      </c>
      <c r="G1464" s="113" t="s">
        <v>4973</v>
      </c>
      <c r="H1464" s="113" t="s">
        <v>4974</v>
      </c>
      <c r="I1464" s="113"/>
      <c r="J1464" s="56" t="s">
        <v>7595</v>
      </c>
      <c r="K1464" s="56"/>
      <c r="L1464" s="50" t="s">
        <v>7574</v>
      </c>
      <c r="M1464" s="160">
        <v>0</v>
      </c>
      <c r="N1464" s="50" t="s">
        <v>8708</v>
      </c>
      <c r="O1464" s="50"/>
      <c r="P1464" s="113" t="s">
        <v>235</v>
      </c>
      <c r="Q1464" s="113" t="s">
        <v>74</v>
      </c>
      <c r="R1464" s="113" t="s">
        <v>7777</v>
      </c>
      <c r="S1464" s="113"/>
    </row>
    <row r="1465" spans="1:19" x14ac:dyDescent="0.35">
      <c r="A1465" s="113" t="s">
        <v>73</v>
      </c>
      <c r="B1465" s="112">
        <v>-99</v>
      </c>
      <c r="C1465" s="113" t="s">
        <v>4074</v>
      </c>
      <c r="D1465" s="50" t="s">
        <v>6558</v>
      </c>
      <c r="E1465" s="113"/>
      <c r="F1465" s="111" t="s">
        <v>8202</v>
      </c>
      <c r="G1465" s="113" t="s">
        <v>4975</v>
      </c>
      <c r="H1465" s="113" t="s">
        <v>4976</v>
      </c>
      <c r="I1465" s="113"/>
      <c r="J1465" s="56" t="s">
        <v>7595</v>
      </c>
      <c r="K1465" s="56"/>
      <c r="L1465" s="50" t="s">
        <v>7574</v>
      </c>
      <c r="M1465" s="160">
        <v>0</v>
      </c>
      <c r="N1465" s="50" t="s">
        <v>8708</v>
      </c>
      <c r="O1465" s="50"/>
      <c r="P1465" s="113" t="s">
        <v>235</v>
      </c>
      <c r="Q1465" s="113" t="s">
        <v>74</v>
      </c>
      <c r="R1465" s="113" t="s">
        <v>7777</v>
      </c>
      <c r="S1465" s="113"/>
    </row>
    <row r="1466" spans="1:19" x14ac:dyDescent="0.35">
      <c r="A1466" s="113" t="s">
        <v>73</v>
      </c>
      <c r="B1466" s="112">
        <v>-99</v>
      </c>
      <c r="C1466" s="113" t="s">
        <v>4075</v>
      </c>
      <c r="D1466" s="50" t="s">
        <v>6559</v>
      </c>
      <c r="E1466" s="113"/>
      <c r="F1466" s="111" t="s">
        <v>8204</v>
      </c>
      <c r="G1466" s="113" t="s">
        <v>4977</v>
      </c>
      <c r="H1466" s="113" t="s">
        <v>4978</v>
      </c>
      <c r="I1466" s="113"/>
      <c r="J1466" s="56" t="s">
        <v>7595</v>
      </c>
      <c r="K1466" s="56"/>
      <c r="L1466" s="50" t="s">
        <v>7574</v>
      </c>
      <c r="M1466" s="160">
        <v>0</v>
      </c>
      <c r="N1466" s="50" t="s">
        <v>8708</v>
      </c>
      <c r="O1466" s="50"/>
      <c r="P1466" s="113" t="s">
        <v>235</v>
      </c>
      <c r="Q1466" s="113" t="s">
        <v>74</v>
      </c>
      <c r="R1466" s="113" t="s">
        <v>7777</v>
      </c>
      <c r="S1466" s="113"/>
    </row>
    <row r="1467" spans="1:19" x14ac:dyDescent="0.35">
      <c r="A1467" s="113" t="s">
        <v>73</v>
      </c>
      <c r="B1467" s="112">
        <v>-99</v>
      </c>
      <c r="C1467" s="113" t="s">
        <v>4076</v>
      </c>
      <c r="D1467" s="50" t="s">
        <v>6561</v>
      </c>
      <c r="F1467" s="111" t="s">
        <v>8206</v>
      </c>
      <c r="G1467" s="113" t="s">
        <v>4979</v>
      </c>
      <c r="H1467" s="113" t="s">
        <v>4980</v>
      </c>
      <c r="I1467" s="113"/>
      <c r="J1467" s="56" t="s">
        <v>7595</v>
      </c>
      <c r="K1467" s="56"/>
      <c r="L1467" s="50" t="s">
        <v>7574</v>
      </c>
      <c r="M1467" s="160">
        <v>0</v>
      </c>
      <c r="N1467" s="50" t="s">
        <v>8708</v>
      </c>
      <c r="O1467" s="50"/>
      <c r="P1467" s="113" t="s">
        <v>235</v>
      </c>
      <c r="Q1467" s="113" t="s">
        <v>74</v>
      </c>
      <c r="R1467" s="113" t="s">
        <v>7777</v>
      </c>
      <c r="S1467" s="113"/>
    </row>
    <row r="1468" spans="1:19" x14ac:dyDescent="0.35">
      <c r="A1468" s="113" t="s">
        <v>73</v>
      </c>
      <c r="B1468" s="112">
        <v>-99</v>
      </c>
      <c r="C1468" s="113" t="s">
        <v>4077</v>
      </c>
      <c r="D1468" s="50" t="s">
        <v>6563</v>
      </c>
      <c r="F1468" s="111" t="s">
        <v>8208</v>
      </c>
      <c r="G1468" s="113" t="s">
        <v>4981</v>
      </c>
      <c r="H1468" s="113" t="s">
        <v>4982</v>
      </c>
      <c r="I1468" s="113"/>
      <c r="J1468" s="56" t="s">
        <v>7595</v>
      </c>
      <c r="K1468" s="56"/>
      <c r="L1468" s="50" t="s">
        <v>7574</v>
      </c>
      <c r="M1468" s="160">
        <v>0</v>
      </c>
      <c r="N1468" s="50" t="s">
        <v>8708</v>
      </c>
      <c r="O1468" s="50"/>
      <c r="P1468" s="113" t="s">
        <v>235</v>
      </c>
      <c r="Q1468" s="113" t="s">
        <v>74</v>
      </c>
      <c r="R1468" s="113" t="s">
        <v>7777</v>
      </c>
      <c r="S1468" s="113"/>
    </row>
    <row r="1469" spans="1:19" x14ac:dyDescent="0.35">
      <c r="A1469" s="113" t="s">
        <v>73</v>
      </c>
      <c r="B1469" s="112">
        <v>-99</v>
      </c>
      <c r="C1469" s="113" t="s">
        <v>4078</v>
      </c>
      <c r="D1469" s="50" t="s">
        <v>6569</v>
      </c>
      <c r="E1469" s="113"/>
      <c r="F1469" s="111" t="s">
        <v>8212</v>
      </c>
      <c r="G1469" s="113" t="s">
        <v>4983</v>
      </c>
      <c r="H1469" s="113" t="s">
        <v>4984</v>
      </c>
      <c r="I1469" s="113"/>
      <c r="J1469" s="56" t="s">
        <v>7595</v>
      </c>
      <c r="K1469" s="56"/>
      <c r="L1469" s="50" t="s">
        <v>7574</v>
      </c>
      <c r="M1469" s="160">
        <v>0</v>
      </c>
      <c r="N1469" s="50" t="s">
        <v>8708</v>
      </c>
      <c r="O1469" s="50"/>
      <c r="P1469" s="113" t="s">
        <v>235</v>
      </c>
      <c r="Q1469" s="113" t="s">
        <v>74</v>
      </c>
      <c r="R1469" s="113" t="s">
        <v>7777</v>
      </c>
      <c r="S1469" s="113"/>
    </row>
    <row r="1470" spans="1:19" x14ac:dyDescent="0.35">
      <c r="A1470" s="113" t="s">
        <v>73</v>
      </c>
      <c r="B1470" s="112">
        <v>-99</v>
      </c>
      <c r="C1470" s="113" t="s">
        <v>4079</v>
      </c>
      <c r="D1470" s="50" t="s">
        <v>6570</v>
      </c>
      <c r="E1470" s="113"/>
      <c r="F1470" s="111" t="s">
        <v>8213</v>
      </c>
      <c r="G1470" s="113" t="s">
        <v>4985</v>
      </c>
      <c r="H1470" s="113" t="s">
        <v>4986</v>
      </c>
      <c r="I1470" s="113"/>
      <c r="J1470" s="56" t="s">
        <v>7595</v>
      </c>
      <c r="K1470" s="56"/>
      <c r="L1470" s="50" t="s">
        <v>7574</v>
      </c>
      <c r="M1470" s="160">
        <v>0</v>
      </c>
      <c r="N1470" s="50" t="s">
        <v>8708</v>
      </c>
      <c r="O1470" s="50"/>
      <c r="P1470" s="113" t="s">
        <v>235</v>
      </c>
      <c r="Q1470" s="113" t="s">
        <v>74</v>
      </c>
      <c r="R1470" s="113" t="s">
        <v>7777</v>
      </c>
      <c r="S1470" s="113"/>
    </row>
    <row r="1471" spans="1:19" x14ac:dyDescent="0.35">
      <c r="A1471" s="113" t="s">
        <v>73</v>
      </c>
      <c r="B1471" s="112">
        <v>-99</v>
      </c>
      <c r="C1471" s="113" t="s">
        <v>4050</v>
      </c>
      <c r="D1471" s="50" t="s">
        <v>6557</v>
      </c>
      <c r="E1471" s="113"/>
      <c r="F1471" s="111" t="s">
        <v>8203</v>
      </c>
      <c r="G1471" s="113" t="s">
        <v>4927</v>
      </c>
      <c r="H1471" s="113" t="s">
        <v>4928</v>
      </c>
      <c r="I1471" s="113"/>
      <c r="J1471" s="56" t="s">
        <v>7595</v>
      </c>
      <c r="K1471" s="56"/>
      <c r="L1471" s="50" t="s">
        <v>7574</v>
      </c>
      <c r="M1471" s="160">
        <v>0</v>
      </c>
      <c r="N1471" s="50" t="s">
        <v>8708</v>
      </c>
      <c r="O1471" s="50"/>
      <c r="P1471" s="113" t="s">
        <v>235</v>
      </c>
      <c r="Q1471" s="113" t="s">
        <v>74</v>
      </c>
      <c r="R1471" s="113" t="s">
        <v>7777</v>
      </c>
      <c r="S1471" s="113"/>
    </row>
    <row r="1472" spans="1:19" x14ac:dyDescent="0.35">
      <c r="A1472" s="113" t="s">
        <v>73</v>
      </c>
      <c r="B1472" s="112">
        <v>-99</v>
      </c>
      <c r="C1472" s="54" t="s">
        <v>245</v>
      </c>
      <c r="D1472" s="50" t="s">
        <v>6555</v>
      </c>
      <c r="E1472" s="50"/>
      <c r="F1472" s="68" t="s">
        <v>8201</v>
      </c>
      <c r="G1472" s="54" t="s">
        <v>565</v>
      </c>
      <c r="H1472" s="54" t="s">
        <v>566</v>
      </c>
      <c r="I1472" s="68" t="s">
        <v>2429</v>
      </c>
      <c r="J1472" s="56" t="s">
        <v>7595</v>
      </c>
      <c r="K1472" s="56"/>
      <c r="L1472" s="50" t="s">
        <v>7574</v>
      </c>
      <c r="M1472" s="160">
        <v>0</v>
      </c>
      <c r="N1472" s="50" t="s">
        <v>8708</v>
      </c>
      <c r="O1472" s="50"/>
      <c r="P1472" s="113" t="s">
        <v>235</v>
      </c>
      <c r="Q1472" s="113" t="s">
        <v>74</v>
      </c>
      <c r="R1472" s="113" t="s">
        <v>7777</v>
      </c>
      <c r="S1472" s="113"/>
    </row>
    <row r="1473" spans="1:19" x14ac:dyDescent="0.35">
      <c r="A1473" s="113" t="s">
        <v>73</v>
      </c>
      <c r="B1473" s="112">
        <v>-99</v>
      </c>
      <c r="C1473" s="113" t="s">
        <v>4049</v>
      </c>
      <c r="D1473" s="50" t="s">
        <v>6554</v>
      </c>
      <c r="E1473" s="113"/>
      <c r="F1473" s="111" t="s">
        <v>8198</v>
      </c>
      <c r="G1473" s="113" t="s">
        <v>4925</v>
      </c>
      <c r="H1473" s="113" t="s">
        <v>4926</v>
      </c>
      <c r="I1473" s="113"/>
      <c r="J1473" s="56" t="s">
        <v>7595</v>
      </c>
      <c r="K1473" s="56"/>
      <c r="L1473" s="113" t="s">
        <v>153</v>
      </c>
      <c r="M1473" s="114">
        <v>0</v>
      </c>
      <c r="N1473" s="50" t="s">
        <v>8708</v>
      </c>
      <c r="O1473" s="50"/>
      <c r="P1473" s="113" t="s">
        <v>153</v>
      </c>
      <c r="Q1473" s="113" t="s">
        <v>74</v>
      </c>
      <c r="R1473" s="113" t="s">
        <v>7777</v>
      </c>
      <c r="S1473" s="113"/>
    </row>
    <row r="1474" spans="1:19" x14ac:dyDescent="0.35">
      <c r="A1474" s="113" t="s">
        <v>73</v>
      </c>
      <c r="B1474" s="112">
        <v>-99</v>
      </c>
      <c r="C1474" s="113" t="s">
        <v>4048</v>
      </c>
      <c r="D1474" s="50" t="s">
        <v>6553</v>
      </c>
      <c r="E1474" s="113"/>
      <c r="F1474" s="111" t="s">
        <v>8199</v>
      </c>
      <c r="G1474" s="113" t="s">
        <v>4923</v>
      </c>
      <c r="H1474" s="113" t="s">
        <v>4924</v>
      </c>
      <c r="I1474" s="113"/>
      <c r="J1474" s="56" t="s">
        <v>7595</v>
      </c>
      <c r="K1474" s="56"/>
      <c r="L1474" s="113" t="s">
        <v>153</v>
      </c>
      <c r="M1474" s="114">
        <v>0</v>
      </c>
      <c r="N1474" s="50" t="s">
        <v>8708</v>
      </c>
      <c r="O1474" s="50"/>
      <c r="P1474" s="113" t="s">
        <v>153</v>
      </c>
      <c r="Q1474" s="113" t="s">
        <v>74</v>
      </c>
      <c r="R1474" s="113" t="s">
        <v>7777</v>
      </c>
      <c r="S1474" s="113"/>
    </row>
    <row r="1475" spans="1:19" x14ac:dyDescent="0.35">
      <c r="A1475" s="113" t="s">
        <v>73</v>
      </c>
      <c r="B1475" s="114">
        <v>-99</v>
      </c>
      <c r="C1475" s="121" t="s">
        <v>6842</v>
      </c>
      <c r="D1475" s="113"/>
      <c r="E1475" s="113"/>
      <c r="F1475" s="113"/>
      <c r="G1475" s="113" t="s">
        <v>550</v>
      </c>
      <c r="H1475" s="113" t="s">
        <v>551</v>
      </c>
      <c r="I1475" s="113"/>
      <c r="J1475" s="56" t="s">
        <v>7595</v>
      </c>
      <c r="K1475" s="56"/>
      <c r="L1475" s="113" t="s">
        <v>91</v>
      </c>
      <c r="M1475" s="114" t="s">
        <v>8704</v>
      </c>
      <c r="N1475" s="113" t="s">
        <v>8706</v>
      </c>
      <c r="O1475" s="113"/>
      <c r="P1475" s="113" t="s">
        <v>91</v>
      </c>
      <c r="Q1475" s="113" t="s">
        <v>74</v>
      </c>
      <c r="R1475" s="113"/>
      <c r="S1475" s="113"/>
    </row>
    <row r="1476" spans="1:19" x14ac:dyDescent="0.35">
      <c r="A1476" s="121" t="s">
        <v>73</v>
      </c>
      <c r="B1476" s="144">
        <v>1</v>
      </c>
      <c r="C1476" s="121" t="s">
        <v>4045</v>
      </c>
      <c r="D1476" s="55" t="s">
        <v>6524</v>
      </c>
      <c r="E1476" s="121" t="s">
        <v>8659</v>
      </c>
      <c r="F1476" s="121"/>
      <c r="G1476" s="121" t="s">
        <v>4919</v>
      </c>
      <c r="H1476" s="121" t="s">
        <v>4920</v>
      </c>
      <c r="I1476" s="121"/>
      <c r="J1476" s="57" t="s">
        <v>7595</v>
      </c>
      <c r="K1476" s="57"/>
      <c r="L1476" s="121" t="s">
        <v>7575</v>
      </c>
      <c r="M1476" s="144" t="s">
        <v>8704</v>
      </c>
      <c r="N1476" s="121" t="s">
        <v>8706</v>
      </c>
      <c r="O1476" s="121" t="s">
        <v>8709</v>
      </c>
      <c r="P1476" s="121" t="s">
        <v>100</v>
      </c>
      <c r="Q1476" s="121" t="s">
        <v>74</v>
      </c>
      <c r="R1476" s="121"/>
      <c r="S1476" s="121"/>
    </row>
    <row r="1477" spans="1:19" x14ac:dyDescent="0.35">
      <c r="A1477" s="113" t="s">
        <v>73</v>
      </c>
      <c r="B1477" s="112">
        <v>1</v>
      </c>
      <c r="C1477" s="121" t="s">
        <v>6455</v>
      </c>
      <c r="D1477" s="121"/>
      <c r="E1477" s="121" t="s">
        <v>8659</v>
      </c>
      <c r="F1477" s="111" t="s">
        <v>8230</v>
      </c>
      <c r="G1477" s="113" t="s">
        <v>4919</v>
      </c>
      <c r="H1477" s="113" t="s">
        <v>4920</v>
      </c>
      <c r="I1477" s="113"/>
      <c r="J1477" s="56" t="s">
        <v>7595</v>
      </c>
      <c r="K1477" s="56"/>
      <c r="L1477" s="113" t="s">
        <v>7575</v>
      </c>
      <c r="M1477" s="114" t="s">
        <v>8704</v>
      </c>
      <c r="N1477" s="113" t="s">
        <v>8706</v>
      </c>
      <c r="O1477" s="113" t="s">
        <v>8709</v>
      </c>
      <c r="P1477" s="113" t="s">
        <v>100</v>
      </c>
      <c r="Q1477" s="113" t="s">
        <v>74</v>
      </c>
      <c r="R1477" s="113"/>
      <c r="S1477" s="113"/>
    </row>
    <row r="1478" spans="1:19" x14ac:dyDescent="0.35">
      <c r="A1478" s="113" t="s">
        <v>73</v>
      </c>
      <c r="B1478" s="112">
        <v>2</v>
      </c>
      <c r="C1478" s="121" t="s">
        <v>4046</v>
      </c>
      <c r="D1478" s="62" t="s">
        <v>8664</v>
      </c>
      <c r="E1478" s="50" t="s">
        <v>8663</v>
      </c>
      <c r="F1478" s="113"/>
      <c r="G1478" s="113" t="s">
        <v>550</v>
      </c>
      <c r="H1478" s="113" t="s">
        <v>551</v>
      </c>
      <c r="I1478" s="113"/>
      <c r="J1478" s="56" t="s">
        <v>7595</v>
      </c>
      <c r="K1478" s="56"/>
      <c r="L1478" s="113" t="s">
        <v>91</v>
      </c>
      <c r="M1478" s="114" t="s">
        <v>8704</v>
      </c>
      <c r="N1478" s="113" t="s">
        <v>8706</v>
      </c>
      <c r="O1478" s="113" t="s">
        <v>8709</v>
      </c>
      <c r="P1478" s="113" t="s">
        <v>91</v>
      </c>
      <c r="Q1478" s="113" t="s">
        <v>74</v>
      </c>
      <c r="R1478" s="113"/>
      <c r="S1478" s="113"/>
    </row>
    <row r="1479" spans="1:19" x14ac:dyDescent="0.35">
      <c r="A1479" s="113" t="s">
        <v>73</v>
      </c>
      <c r="B1479" s="112">
        <v>2</v>
      </c>
      <c r="C1479" s="113" t="s">
        <v>236</v>
      </c>
      <c r="D1479" s="50" t="s">
        <v>1939</v>
      </c>
      <c r="E1479" s="50" t="s">
        <v>8631</v>
      </c>
      <c r="F1479" s="68" t="s">
        <v>7902</v>
      </c>
      <c r="G1479" s="54" t="s">
        <v>550</v>
      </c>
      <c r="H1479" s="54" t="s">
        <v>551</v>
      </c>
      <c r="I1479" s="68" t="s">
        <v>2423</v>
      </c>
      <c r="J1479" s="56" t="s">
        <v>7595</v>
      </c>
      <c r="K1479" s="56"/>
      <c r="L1479" s="121" t="s">
        <v>91</v>
      </c>
      <c r="M1479" s="144" t="s">
        <v>8704</v>
      </c>
      <c r="N1479" s="121" t="s">
        <v>8706</v>
      </c>
      <c r="O1479" s="121" t="s">
        <v>8709</v>
      </c>
      <c r="P1479" s="113" t="s">
        <v>100</v>
      </c>
      <c r="Q1479" s="113" t="s">
        <v>74</v>
      </c>
      <c r="R1479" s="113" t="s">
        <v>7590</v>
      </c>
      <c r="S1479" s="113"/>
    </row>
    <row r="1480" spans="1:19" x14ac:dyDescent="0.35">
      <c r="A1480" s="113" t="s">
        <v>73</v>
      </c>
      <c r="B1480" s="112">
        <v>3</v>
      </c>
      <c r="C1480" s="113" t="s">
        <v>237</v>
      </c>
      <c r="D1480" s="56" t="s">
        <v>553</v>
      </c>
      <c r="E1480" s="50" t="s">
        <v>8665</v>
      </c>
      <c r="F1480" s="68" t="s">
        <v>2242</v>
      </c>
      <c r="G1480" s="54" t="s">
        <v>552</v>
      </c>
      <c r="H1480" s="54" t="s">
        <v>553</v>
      </c>
      <c r="I1480" s="68" t="s">
        <v>2424</v>
      </c>
      <c r="J1480" s="56" t="s">
        <v>7595</v>
      </c>
      <c r="K1480" s="56"/>
      <c r="L1480" s="113" t="s">
        <v>91</v>
      </c>
      <c r="M1480" s="114" t="s">
        <v>8704</v>
      </c>
      <c r="N1480" s="113" t="s">
        <v>8705</v>
      </c>
      <c r="O1480" s="113" t="s">
        <v>8709</v>
      </c>
      <c r="P1480" s="113" t="s">
        <v>91</v>
      </c>
      <c r="Q1480" s="113" t="s">
        <v>74</v>
      </c>
      <c r="R1480" s="113"/>
      <c r="S1480" s="113"/>
    </row>
    <row r="1481" spans="1:19" x14ac:dyDescent="0.35">
      <c r="A1481" s="113" t="s">
        <v>73</v>
      </c>
      <c r="B1481" s="112">
        <v>4</v>
      </c>
      <c r="C1481" s="113" t="s">
        <v>238</v>
      </c>
      <c r="D1481" s="56" t="s">
        <v>1940</v>
      </c>
      <c r="E1481" s="50" t="s">
        <v>8666</v>
      </c>
      <c r="F1481" s="68" t="s">
        <v>2243</v>
      </c>
      <c r="G1481" s="54" t="s">
        <v>554</v>
      </c>
      <c r="H1481" s="54" t="s">
        <v>555</v>
      </c>
      <c r="I1481" s="68" t="s">
        <v>2425</v>
      </c>
      <c r="J1481" s="56" t="s">
        <v>7595</v>
      </c>
      <c r="K1481" s="56"/>
      <c r="L1481" s="113" t="s">
        <v>91</v>
      </c>
      <c r="M1481" s="114">
        <v>0</v>
      </c>
      <c r="N1481" s="113" t="s">
        <v>8705</v>
      </c>
      <c r="O1481" s="113" t="s">
        <v>8710</v>
      </c>
      <c r="P1481" s="113" t="s">
        <v>91</v>
      </c>
      <c r="Q1481" s="113" t="s">
        <v>74</v>
      </c>
      <c r="R1481" s="113"/>
      <c r="S1481" s="113"/>
    </row>
    <row r="1482" spans="1:19" x14ac:dyDescent="0.35">
      <c r="A1482" s="113" t="s">
        <v>73</v>
      </c>
      <c r="B1482" s="112">
        <v>5</v>
      </c>
      <c r="C1482" s="113" t="s">
        <v>239</v>
      </c>
      <c r="D1482" s="56" t="s">
        <v>1932</v>
      </c>
      <c r="E1482" s="50" t="s">
        <v>8667</v>
      </c>
      <c r="F1482" s="68" t="s">
        <v>2162</v>
      </c>
      <c r="G1482" s="54" t="s">
        <v>556</v>
      </c>
      <c r="H1482" s="54" t="s">
        <v>497</v>
      </c>
      <c r="I1482" s="68" t="s">
        <v>2400</v>
      </c>
      <c r="J1482" s="56" t="s">
        <v>7595</v>
      </c>
      <c r="K1482" s="56"/>
      <c r="L1482" s="113" t="s">
        <v>91</v>
      </c>
      <c r="M1482" s="114">
        <v>0</v>
      </c>
      <c r="N1482" s="113" t="s">
        <v>8705</v>
      </c>
      <c r="O1482" s="113" t="s">
        <v>8710</v>
      </c>
      <c r="P1482" s="113" t="s">
        <v>91</v>
      </c>
      <c r="Q1482" s="113" t="s">
        <v>74</v>
      </c>
      <c r="R1482" s="113"/>
      <c r="S1482" s="113"/>
    </row>
    <row r="1483" spans="1:19" x14ac:dyDescent="0.35">
      <c r="A1483" s="113" t="s">
        <v>73</v>
      </c>
      <c r="B1483" s="112">
        <v>6</v>
      </c>
      <c r="C1483" s="113" t="s">
        <v>240</v>
      </c>
      <c r="D1483" s="56" t="s">
        <v>7928</v>
      </c>
      <c r="E1483" s="50" t="s">
        <v>8669</v>
      </c>
      <c r="F1483" s="68" t="s">
        <v>8194</v>
      </c>
      <c r="G1483" s="54" t="s">
        <v>557</v>
      </c>
      <c r="H1483" s="54" t="s">
        <v>499</v>
      </c>
      <c r="I1483" s="68" t="s">
        <v>2401</v>
      </c>
      <c r="J1483" s="56" t="s">
        <v>7595</v>
      </c>
      <c r="K1483" s="56"/>
      <c r="L1483" s="113" t="s">
        <v>91</v>
      </c>
      <c r="M1483" s="114">
        <v>0</v>
      </c>
      <c r="N1483" s="113" t="s">
        <v>8705</v>
      </c>
      <c r="O1483" s="113" t="s">
        <v>8710</v>
      </c>
      <c r="P1483" s="113" t="s">
        <v>91</v>
      </c>
      <c r="Q1483" s="113" t="s">
        <v>74</v>
      </c>
      <c r="R1483" s="113"/>
      <c r="S1483" s="113"/>
    </row>
    <row r="1484" spans="1:19" x14ac:dyDescent="0.35">
      <c r="A1484" s="113" t="s">
        <v>73</v>
      </c>
      <c r="B1484" s="112">
        <v>7</v>
      </c>
      <c r="C1484" s="113" t="s">
        <v>241</v>
      </c>
      <c r="D1484" s="56" t="s">
        <v>1941</v>
      </c>
      <c r="E1484" s="50" t="s">
        <v>8668</v>
      </c>
      <c r="F1484" s="68" t="s">
        <v>2163</v>
      </c>
      <c r="G1484" s="54" t="s">
        <v>558</v>
      </c>
      <c r="H1484" s="54" t="s">
        <v>501</v>
      </c>
      <c r="I1484" s="68" t="s">
        <v>2402</v>
      </c>
      <c r="J1484" s="56" t="s">
        <v>7595</v>
      </c>
      <c r="K1484" s="56"/>
      <c r="L1484" s="113" t="s">
        <v>91</v>
      </c>
      <c r="M1484" s="114">
        <v>0</v>
      </c>
      <c r="N1484" s="113" t="s">
        <v>8705</v>
      </c>
      <c r="O1484" s="113" t="s">
        <v>8710</v>
      </c>
      <c r="P1484" s="113" t="s">
        <v>91</v>
      </c>
      <c r="Q1484" s="113" t="s">
        <v>74</v>
      </c>
      <c r="R1484" s="113"/>
      <c r="S1484" s="113"/>
    </row>
    <row r="1485" spans="1:19" x14ac:dyDescent="0.35">
      <c r="A1485" s="113" t="s">
        <v>73</v>
      </c>
      <c r="B1485" s="112">
        <v>8</v>
      </c>
      <c r="C1485" s="113" t="s">
        <v>242</v>
      </c>
      <c r="D1485" s="56" t="s">
        <v>1935</v>
      </c>
      <c r="E1485" s="56" t="s">
        <v>8670</v>
      </c>
      <c r="F1485" s="68" t="s">
        <v>2280</v>
      </c>
      <c r="G1485" s="54" t="s">
        <v>559</v>
      </c>
      <c r="H1485" s="54" t="s">
        <v>560</v>
      </c>
      <c r="I1485" s="68" t="s">
        <v>2426</v>
      </c>
      <c r="J1485" s="56" t="s">
        <v>7595</v>
      </c>
      <c r="K1485" s="56"/>
      <c r="L1485" s="50" t="s">
        <v>7574</v>
      </c>
      <c r="M1485" s="160">
        <v>0</v>
      </c>
      <c r="N1485" s="50" t="s">
        <v>8705</v>
      </c>
      <c r="O1485" s="50" t="s">
        <v>8710</v>
      </c>
      <c r="P1485" s="113" t="s">
        <v>138</v>
      </c>
      <c r="Q1485" s="113" t="s">
        <v>74</v>
      </c>
      <c r="R1485" s="113"/>
      <c r="S1485" s="113"/>
    </row>
    <row r="1486" spans="1:19" x14ac:dyDescent="0.35">
      <c r="A1486" s="113" t="s">
        <v>73</v>
      </c>
      <c r="B1486" s="112">
        <v>9</v>
      </c>
      <c r="C1486" s="113" t="s">
        <v>243</v>
      </c>
      <c r="D1486" s="56" t="s">
        <v>1936</v>
      </c>
      <c r="E1486" s="56" t="s">
        <v>8671</v>
      </c>
      <c r="F1486" s="68" t="s">
        <v>2281</v>
      </c>
      <c r="G1486" s="54" t="s">
        <v>561</v>
      </c>
      <c r="H1486" s="54" t="s">
        <v>562</v>
      </c>
      <c r="I1486" s="68" t="s">
        <v>2427</v>
      </c>
      <c r="J1486" s="56" t="s">
        <v>7595</v>
      </c>
      <c r="K1486" s="56"/>
      <c r="L1486" s="50" t="s">
        <v>7574</v>
      </c>
      <c r="M1486" s="160">
        <v>0</v>
      </c>
      <c r="N1486" s="50" t="s">
        <v>8705</v>
      </c>
      <c r="O1486" s="50" t="s">
        <v>8710</v>
      </c>
      <c r="P1486" s="113" t="s">
        <v>138</v>
      </c>
      <c r="Q1486" s="113" t="s">
        <v>74</v>
      </c>
      <c r="R1486" s="113"/>
      <c r="S1486" s="113"/>
    </row>
    <row r="1487" spans="1:19" x14ac:dyDescent="0.35">
      <c r="A1487" s="113" t="s">
        <v>73</v>
      </c>
      <c r="B1487" s="112">
        <v>10</v>
      </c>
      <c r="C1487" s="113" t="s">
        <v>244</v>
      </c>
      <c r="D1487" s="56" t="s">
        <v>1937</v>
      </c>
      <c r="E1487" s="56" t="s">
        <v>8672</v>
      </c>
      <c r="F1487" s="68" t="s">
        <v>2282</v>
      </c>
      <c r="G1487" s="54" t="s">
        <v>563</v>
      </c>
      <c r="H1487" s="54" t="s">
        <v>564</v>
      </c>
      <c r="I1487" s="68" t="s">
        <v>2428</v>
      </c>
      <c r="J1487" s="56" t="s">
        <v>7595</v>
      </c>
      <c r="K1487" s="56"/>
      <c r="L1487" s="50" t="s">
        <v>7574</v>
      </c>
      <c r="M1487" s="160">
        <v>0</v>
      </c>
      <c r="N1487" s="50" t="s">
        <v>8705</v>
      </c>
      <c r="O1487" s="50" t="s">
        <v>8710</v>
      </c>
      <c r="P1487" s="113" t="s">
        <v>139</v>
      </c>
      <c r="Q1487" s="113" t="s">
        <v>74</v>
      </c>
      <c r="R1487" s="113"/>
      <c r="S1487" s="113"/>
    </row>
    <row r="1488" spans="1:19" x14ac:dyDescent="0.35">
      <c r="A1488" s="113" t="s">
        <v>73</v>
      </c>
      <c r="B1488" s="112">
        <v>11</v>
      </c>
      <c r="C1488" s="113" t="s">
        <v>4047</v>
      </c>
      <c r="D1488" s="50" t="s">
        <v>6552</v>
      </c>
      <c r="E1488" s="113" t="s">
        <v>8197</v>
      </c>
      <c r="F1488" s="111" t="s">
        <v>8197</v>
      </c>
      <c r="G1488" s="113" t="s">
        <v>4921</v>
      </c>
      <c r="H1488" s="113" t="s">
        <v>4922</v>
      </c>
      <c r="I1488" s="113"/>
      <c r="J1488" s="56" t="s">
        <v>7595</v>
      </c>
      <c r="K1488" s="56"/>
      <c r="L1488" s="113" t="s">
        <v>91</v>
      </c>
      <c r="M1488" s="114">
        <v>0</v>
      </c>
      <c r="N1488" s="113" t="s">
        <v>8705</v>
      </c>
      <c r="O1488" s="113" t="s">
        <v>8710</v>
      </c>
      <c r="P1488" s="113" t="s">
        <v>91</v>
      </c>
      <c r="Q1488" s="113" t="s">
        <v>74</v>
      </c>
      <c r="R1488" s="113"/>
      <c r="S1488" s="113"/>
    </row>
    <row r="1489" spans="1:19" x14ac:dyDescent="0.35">
      <c r="A1489" s="113" t="s">
        <v>73</v>
      </c>
      <c r="B1489" s="112">
        <v>12</v>
      </c>
      <c r="C1489" s="113" t="s">
        <v>246</v>
      </c>
      <c r="D1489" s="56" t="s">
        <v>6560</v>
      </c>
      <c r="E1489" s="50" t="s">
        <v>8673</v>
      </c>
      <c r="F1489" s="68" t="s">
        <v>2250</v>
      </c>
      <c r="G1489" s="54" t="s">
        <v>567</v>
      </c>
      <c r="H1489" s="54" t="s">
        <v>568</v>
      </c>
      <c r="I1489" s="68" t="s">
        <v>2430</v>
      </c>
      <c r="J1489" s="56" t="s">
        <v>7595</v>
      </c>
      <c r="K1489" s="56"/>
      <c r="L1489" s="50" t="s">
        <v>7574</v>
      </c>
      <c r="M1489" s="160">
        <v>0</v>
      </c>
      <c r="N1489" s="50" t="s">
        <v>8705</v>
      </c>
      <c r="O1489" s="50" t="s">
        <v>8710</v>
      </c>
      <c r="P1489" s="113" t="s">
        <v>139</v>
      </c>
      <c r="Q1489" s="113" t="s">
        <v>74</v>
      </c>
      <c r="R1489" s="113"/>
      <c r="S1489" s="113"/>
    </row>
    <row r="1490" spans="1:19" x14ac:dyDescent="0.35">
      <c r="A1490" s="113" t="s">
        <v>73</v>
      </c>
      <c r="B1490" s="112">
        <v>13</v>
      </c>
      <c r="C1490" s="113" t="s">
        <v>247</v>
      </c>
      <c r="D1490" s="56" t="s">
        <v>6454</v>
      </c>
      <c r="E1490" s="50" t="s">
        <v>8674</v>
      </c>
      <c r="F1490" s="111" t="s">
        <v>8205</v>
      </c>
      <c r="G1490" s="54" t="s">
        <v>569</v>
      </c>
      <c r="H1490" s="54" t="s">
        <v>570</v>
      </c>
      <c r="I1490" s="68" t="s">
        <v>2431</v>
      </c>
      <c r="J1490" s="56" t="s">
        <v>7595</v>
      </c>
      <c r="K1490" s="56"/>
      <c r="L1490" s="50" t="s">
        <v>7574</v>
      </c>
      <c r="M1490" s="160">
        <v>0</v>
      </c>
      <c r="N1490" s="50" t="s">
        <v>8705</v>
      </c>
      <c r="O1490" s="50" t="s">
        <v>8710</v>
      </c>
      <c r="P1490" s="113" t="s">
        <v>139</v>
      </c>
      <c r="Q1490" s="113" t="s">
        <v>74</v>
      </c>
      <c r="R1490" s="113"/>
      <c r="S1490" s="113"/>
    </row>
    <row r="1491" spans="1:19" x14ac:dyDescent="0.35">
      <c r="A1491" s="113" t="s">
        <v>73</v>
      </c>
      <c r="B1491" s="112">
        <v>14</v>
      </c>
      <c r="C1491" s="113" t="s">
        <v>4051</v>
      </c>
      <c r="D1491" s="62" t="s">
        <v>6562</v>
      </c>
      <c r="E1491" s="50" t="s">
        <v>8675</v>
      </c>
      <c r="F1491" s="111" t="s">
        <v>8207</v>
      </c>
      <c r="G1491" s="113" t="s">
        <v>4929</v>
      </c>
      <c r="H1491" s="113" t="s">
        <v>4930</v>
      </c>
      <c r="I1491" s="113"/>
      <c r="J1491" s="56" t="s">
        <v>7595</v>
      </c>
      <c r="K1491" s="56"/>
      <c r="L1491" s="50" t="s">
        <v>7574</v>
      </c>
      <c r="M1491" s="160">
        <v>2</v>
      </c>
      <c r="N1491" s="50" t="s">
        <v>8705</v>
      </c>
      <c r="O1491" s="50" t="s">
        <v>8710</v>
      </c>
      <c r="P1491" s="113" t="s">
        <v>139</v>
      </c>
      <c r="Q1491" s="113" t="s">
        <v>74</v>
      </c>
      <c r="R1491" s="113"/>
      <c r="S1491" s="113"/>
    </row>
    <row r="1492" spans="1:19" x14ac:dyDescent="0.35">
      <c r="A1492" s="113" t="s">
        <v>73</v>
      </c>
      <c r="B1492" s="112">
        <v>15</v>
      </c>
      <c r="C1492" s="113" t="s">
        <v>4054</v>
      </c>
      <c r="D1492" s="50" t="s">
        <v>6566</v>
      </c>
      <c r="E1492" s="113" t="s">
        <v>8676</v>
      </c>
      <c r="F1492" s="111" t="s">
        <v>8211</v>
      </c>
      <c r="G1492" s="113" t="s">
        <v>4935</v>
      </c>
      <c r="H1492" s="113" t="s">
        <v>4936</v>
      </c>
      <c r="I1492" s="113"/>
      <c r="J1492" s="56" t="s">
        <v>7595</v>
      </c>
      <c r="K1492" s="56"/>
      <c r="L1492" s="113" t="s">
        <v>7575</v>
      </c>
      <c r="M1492" s="114">
        <v>0</v>
      </c>
      <c r="N1492" s="113" t="s">
        <v>8705</v>
      </c>
      <c r="O1492" s="113" t="s">
        <v>8710</v>
      </c>
      <c r="P1492" s="113" t="s">
        <v>7578</v>
      </c>
      <c r="Q1492" s="113" t="s">
        <v>74</v>
      </c>
      <c r="R1492" s="113"/>
      <c r="S1492" s="113"/>
    </row>
    <row r="1493" spans="1:19" x14ac:dyDescent="0.35">
      <c r="A1493" s="113" t="s">
        <v>73</v>
      </c>
      <c r="B1493" s="112">
        <v>16</v>
      </c>
      <c r="C1493" s="113" t="s">
        <v>4055</v>
      </c>
      <c r="D1493" s="50" t="s">
        <v>6567</v>
      </c>
      <c r="E1493" s="113" t="s">
        <v>8680</v>
      </c>
      <c r="F1493" s="111" t="s">
        <v>8678</v>
      </c>
      <c r="G1493" s="113" t="s">
        <v>4937</v>
      </c>
      <c r="H1493" s="113" t="s">
        <v>4938</v>
      </c>
      <c r="I1493" s="113"/>
      <c r="J1493" s="56" t="s">
        <v>7595</v>
      </c>
      <c r="K1493" s="56"/>
      <c r="L1493" s="113" t="s">
        <v>7575</v>
      </c>
      <c r="M1493" s="114">
        <v>0</v>
      </c>
      <c r="N1493" s="113" t="s">
        <v>8705</v>
      </c>
      <c r="O1493" s="113" t="s">
        <v>8710</v>
      </c>
      <c r="P1493" s="113" t="s">
        <v>7578</v>
      </c>
      <c r="Q1493" s="113" t="s">
        <v>74</v>
      </c>
      <c r="R1493" s="113"/>
      <c r="S1493" s="113"/>
    </row>
    <row r="1494" spans="1:19" x14ac:dyDescent="0.35">
      <c r="A1494" s="113" t="s">
        <v>73</v>
      </c>
      <c r="B1494" s="112">
        <v>17</v>
      </c>
      <c r="C1494" s="113" t="s">
        <v>4056</v>
      </c>
      <c r="D1494" s="50" t="s">
        <v>6568</v>
      </c>
      <c r="E1494" s="113" t="s">
        <v>8681</v>
      </c>
      <c r="F1494" s="111" t="s">
        <v>8679</v>
      </c>
      <c r="G1494" s="113" t="s">
        <v>4939</v>
      </c>
      <c r="H1494" s="113" t="s">
        <v>4940</v>
      </c>
      <c r="I1494" s="113"/>
      <c r="J1494" s="56" t="s">
        <v>7595</v>
      </c>
      <c r="K1494" s="56"/>
      <c r="L1494" s="139" t="s">
        <v>7575</v>
      </c>
      <c r="M1494" s="169">
        <v>0</v>
      </c>
      <c r="N1494" s="139" t="s">
        <v>8705</v>
      </c>
      <c r="O1494" s="139" t="s">
        <v>8710</v>
      </c>
      <c r="P1494" s="113" t="s">
        <v>3000</v>
      </c>
      <c r="Q1494" s="113" t="s">
        <v>74</v>
      </c>
      <c r="R1494" s="113"/>
      <c r="S1494" s="113"/>
    </row>
    <row r="1495" spans="1:19" x14ac:dyDescent="0.35">
      <c r="A1495" s="113" t="s">
        <v>73</v>
      </c>
      <c r="B1495" s="112">
        <v>18</v>
      </c>
      <c r="C1495" s="113" t="s">
        <v>4080</v>
      </c>
      <c r="D1495" s="113" t="s">
        <v>4988</v>
      </c>
      <c r="E1495" s="113" t="s">
        <v>8686</v>
      </c>
      <c r="F1495" s="111" t="s">
        <v>8219</v>
      </c>
      <c r="G1495" s="113" t="s">
        <v>4987</v>
      </c>
      <c r="H1495" s="113" t="s">
        <v>4988</v>
      </c>
      <c r="I1495" s="113"/>
      <c r="J1495" s="56" t="s">
        <v>7595</v>
      </c>
      <c r="K1495" s="56"/>
      <c r="L1495" s="50" t="s">
        <v>7574</v>
      </c>
      <c r="M1495" s="160">
        <v>0</v>
      </c>
      <c r="N1495" s="50" t="s">
        <v>8705</v>
      </c>
      <c r="O1495" s="50" t="s">
        <v>8710</v>
      </c>
      <c r="P1495" s="113" t="s">
        <v>157</v>
      </c>
      <c r="Q1495" s="113" t="s">
        <v>74</v>
      </c>
      <c r="R1495" s="113"/>
      <c r="S1495" s="113"/>
    </row>
    <row r="1496" spans="1:19" x14ac:dyDescent="0.35">
      <c r="A1496" s="113" t="s">
        <v>73</v>
      </c>
      <c r="B1496" s="112">
        <v>19</v>
      </c>
      <c r="C1496" s="113" t="s">
        <v>4062</v>
      </c>
      <c r="D1496" s="113" t="s">
        <v>4952</v>
      </c>
      <c r="E1496" s="113" t="s">
        <v>8688</v>
      </c>
      <c r="F1496" s="111" t="s">
        <v>8220</v>
      </c>
      <c r="G1496" s="113" t="s">
        <v>4951</v>
      </c>
      <c r="H1496" s="113" t="s">
        <v>4952</v>
      </c>
      <c r="I1496" s="113"/>
      <c r="J1496" s="56" t="s">
        <v>7595</v>
      </c>
      <c r="K1496" s="56"/>
      <c r="L1496" s="50" t="s">
        <v>7574</v>
      </c>
      <c r="M1496" s="160">
        <v>0</v>
      </c>
      <c r="N1496" s="50" t="s">
        <v>8705</v>
      </c>
      <c r="O1496" s="50" t="s">
        <v>8710</v>
      </c>
      <c r="P1496" s="113" t="s">
        <v>157</v>
      </c>
      <c r="Q1496" s="113" t="s">
        <v>74</v>
      </c>
      <c r="R1496" s="113"/>
      <c r="S1496" s="113"/>
    </row>
    <row r="1497" spans="1:19" x14ac:dyDescent="0.35">
      <c r="A1497" s="113" t="s">
        <v>73</v>
      </c>
      <c r="B1497" s="112">
        <v>20</v>
      </c>
      <c r="C1497" s="113" t="s">
        <v>4081</v>
      </c>
      <c r="D1497" s="113" t="s">
        <v>4990</v>
      </c>
      <c r="E1497" s="113" t="s">
        <v>8687</v>
      </c>
      <c r="F1497" s="111" t="s">
        <v>8221</v>
      </c>
      <c r="G1497" s="113" t="s">
        <v>4989</v>
      </c>
      <c r="H1497" s="113" t="s">
        <v>4990</v>
      </c>
      <c r="I1497" s="113"/>
      <c r="J1497" s="56" t="s">
        <v>7595</v>
      </c>
      <c r="K1497" s="56"/>
      <c r="L1497" s="50" t="s">
        <v>7574</v>
      </c>
      <c r="M1497" s="160">
        <v>0</v>
      </c>
      <c r="N1497" s="50" t="s">
        <v>8705</v>
      </c>
      <c r="O1497" s="50" t="s">
        <v>8710</v>
      </c>
      <c r="P1497" s="113" t="s">
        <v>157</v>
      </c>
      <c r="Q1497" s="113" t="s">
        <v>74</v>
      </c>
      <c r="R1497" s="113"/>
      <c r="S1497" s="113"/>
    </row>
    <row r="1498" spans="1:19" x14ac:dyDescent="0.35">
      <c r="A1498" s="113" t="s">
        <v>73</v>
      </c>
      <c r="B1498" s="112">
        <v>21</v>
      </c>
      <c r="C1498" s="113" t="s">
        <v>4063</v>
      </c>
      <c r="D1498" s="113" t="s">
        <v>4954</v>
      </c>
      <c r="E1498" s="113" t="s">
        <v>8689</v>
      </c>
      <c r="F1498" s="111" t="s">
        <v>8222</v>
      </c>
      <c r="G1498" s="113" t="s">
        <v>4953</v>
      </c>
      <c r="H1498" s="113" t="s">
        <v>4954</v>
      </c>
      <c r="I1498" s="113"/>
      <c r="J1498" s="56" t="s">
        <v>7595</v>
      </c>
      <c r="K1498" s="56"/>
      <c r="L1498" s="50" t="s">
        <v>7574</v>
      </c>
      <c r="M1498" s="160">
        <v>0</v>
      </c>
      <c r="N1498" s="50" t="s">
        <v>8705</v>
      </c>
      <c r="O1498" s="50" t="s">
        <v>8710</v>
      </c>
      <c r="P1498" s="113" t="s">
        <v>157</v>
      </c>
      <c r="Q1498" s="113" t="s">
        <v>74</v>
      </c>
      <c r="R1498" s="113"/>
      <c r="S1498" s="113"/>
    </row>
    <row r="1499" spans="1:19" x14ac:dyDescent="0.35">
      <c r="A1499" s="113" t="s">
        <v>73</v>
      </c>
      <c r="B1499" s="112">
        <v>22</v>
      </c>
      <c r="C1499" s="113" t="s">
        <v>4064</v>
      </c>
      <c r="D1499" s="113" t="s">
        <v>4956</v>
      </c>
      <c r="E1499" s="113" t="s">
        <v>8683</v>
      </c>
      <c r="F1499" s="111" t="s">
        <v>8223</v>
      </c>
      <c r="G1499" s="113" t="s">
        <v>4955</v>
      </c>
      <c r="H1499" s="113" t="s">
        <v>4956</v>
      </c>
      <c r="I1499" s="113"/>
      <c r="J1499" s="56" t="s">
        <v>7595</v>
      </c>
      <c r="K1499" s="56"/>
      <c r="L1499" s="50" t="s">
        <v>7574</v>
      </c>
      <c r="M1499" s="160">
        <v>0</v>
      </c>
      <c r="N1499" s="50" t="s">
        <v>8705</v>
      </c>
      <c r="O1499" s="50" t="s">
        <v>8710</v>
      </c>
      <c r="P1499" s="113" t="s">
        <v>6311</v>
      </c>
      <c r="Q1499" s="113" t="s">
        <v>74</v>
      </c>
      <c r="R1499" s="113"/>
      <c r="S1499" s="113"/>
    </row>
    <row r="1500" spans="1:19" x14ac:dyDescent="0.35">
      <c r="A1500" s="113" t="s">
        <v>73</v>
      </c>
      <c r="B1500" s="112">
        <v>23</v>
      </c>
      <c r="C1500" s="121" t="s">
        <v>4066</v>
      </c>
      <c r="D1500" s="62" t="s">
        <v>7592</v>
      </c>
      <c r="E1500" s="113" t="s">
        <v>8677</v>
      </c>
      <c r="F1500" s="111" t="s">
        <v>8227</v>
      </c>
      <c r="G1500" s="113" t="s">
        <v>4959</v>
      </c>
      <c r="H1500" s="113" t="s">
        <v>4960</v>
      </c>
      <c r="I1500" s="113"/>
      <c r="J1500" s="56" t="s">
        <v>7595</v>
      </c>
      <c r="K1500" s="56"/>
      <c r="L1500" s="113" t="s">
        <v>91</v>
      </c>
      <c r="M1500" s="114">
        <v>0</v>
      </c>
      <c r="N1500" s="113" t="s">
        <v>8705</v>
      </c>
      <c r="O1500" s="113" t="s">
        <v>8710</v>
      </c>
      <c r="P1500" s="113" t="s">
        <v>92</v>
      </c>
      <c r="Q1500" s="113" t="s">
        <v>74</v>
      </c>
      <c r="R1500" s="113"/>
      <c r="S1500" s="113"/>
    </row>
    <row r="1501" spans="1:19" x14ac:dyDescent="0.35">
      <c r="A1501" s="113" t="s">
        <v>73</v>
      </c>
      <c r="B1501" s="112">
        <v>24</v>
      </c>
      <c r="C1501" s="113" t="s">
        <v>4082</v>
      </c>
      <c r="D1501" s="113" t="s">
        <v>6576</v>
      </c>
      <c r="E1501" s="113" t="s">
        <v>8682</v>
      </c>
      <c r="F1501" s="111" t="s">
        <v>8224</v>
      </c>
      <c r="G1501" s="113" t="s">
        <v>4991</v>
      </c>
      <c r="H1501" s="113" t="s">
        <v>4992</v>
      </c>
      <c r="I1501" s="113"/>
      <c r="J1501" s="56" t="s">
        <v>7595</v>
      </c>
      <c r="K1501" s="56"/>
      <c r="L1501" s="50" t="s">
        <v>7574</v>
      </c>
      <c r="M1501" s="160">
        <v>0</v>
      </c>
      <c r="N1501" s="50" t="s">
        <v>8705</v>
      </c>
      <c r="O1501" s="50" t="s">
        <v>8710</v>
      </c>
      <c r="P1501" s="113" t="s">
        <v>6312</v>
      </c>
      <c r="Q1501" s="113" t="s">
        <v>74</v>
      </c>
      <c r="R1501" s="113"/>
      <c r="S1501" s="113"/>
    </row>
    <row r="1502" spans="1:19" x14ac:dyDescent="0.35">
      <c r="A1502" s="113" t="s">
        <v>73</v>
      </c>
      <c r="B1502" s="112">
        <v>25</v>
      </c>
      <c r="C1502" s="113" t="s">
        <v>4065</v>
      </c>
      <c r="D1502" s="62" t="s">
        <v>6577</v>
      </c>
      <c r="E1502" s="113" t="s">
        <v>8685</v>
      </c>
      <c r="G1502" s="113" t="s">
        <v>4957</v>
      </c>
      <c r="H1502" s="113" t="s">
        <v>4958</v>
      </c>
      <c r="I1502" s="113"/>
      <c r="J1502" s="56" t="s">
        <v>7595</v>
      </c>
      <c r="K1502" s="56"/>
      <c r="L1502" s="113" t="s">
        <v>91</v>
      </c>
      <c r="M1502" s="114">
        <v>0</v>
      </c>
      <c r="N1502" s="113" t="s">
        <v>8705</v>
      </c>
      <c r="O1502" s="113" t="s">
        <v>8710</v>
      </c>
      <c r="P1502" s="113" t="s">
        <v>92</v>
      </c>
      <c r="Q1502" s="113" t="s">
        <v>74</v>
      </c>
      <c r="R1502" s="113"/>
      <c r="S1502" s="113"/>
    </row>
    <row r="1503" spans="1:19" x14ac:dyDescent="0.35">
      <c r="A1503" s="111" t="s">
        <v>4030</v>
      </c>
      <c r="B1503" s="112">
        <v>-99</v>
      </c>
      <c r="C1503" s="121" t="s">
        <v>4040</v>
      </c>
      <c r="D1503" s="113" t="s">
        <v>4911</v>
      </c>
      <c r="E1503" s="113"/>
      <c r="F1503" s="111" t="s">
        <v>8228</v>
      </c>
      <c r="G1503" s="113" t="s">
        <v>4910</v>
      </c>
      <c r="H1503" s="113" t="s">
        <v>4911</v>
      </c>
      <c r="I1503" s="113"/>
      <c r="J1503" s="56" t="s">
        <v>7595</v>
      </c>
      <c r="K1503" s="56"/>
      <c r="L1503" s="113" t="s">
        <v>91</v>
      </c>
      <c r="M1503" s="114">
        <v>0</v>
      </c>
      <c r="N1503" s="113" t="s">
        <v>8705</v>
      </c>
      <c r="O1503" s="113"/>
      <c r="P1503" s="113" t="s">
        <v>92</v>
      </c>
      <c r="Q1503" s="113" t="s">
        <v>74</v>
      </c>
      <c r="R1503" s="113"/>
      <c r="S1503" s="113"/>
    </row>
    <row r="1504" spans="1:19" x14ac:dyDescent="0.35">
      <c r="A1504" s="111" t="s">
        <v>4030</v>
      </c>
      <c r="B1504" s="112">
        <v>-99</v>
      </c>
      <c r="C1504" s="121" t="s">
        <v>4041</v>
      </c>
      <c r="D1504" s="113" t="s">
        <v>4913</v>
      </c>
      <c r="E1504" s="113"/>
      <c r="F1504" s="111" t="s">
        <v>8229</v>
      </c>
      <c r="G1504" s="113" t="s">
        <v>4912</v>
      </c>
      <c r="H1504" s="113" t="s">
        <v>4913</v>
      </c>
      <c r="I1504" s="113"/>
      <c r="J1504" s="56" t="s">
        <v>7595</v>
      </c>
      <c r="K1504" s="56"/>
      <c r="L1504" s="113" t="s">
        <v>91</v>
      </c>
      <c r="M1504" s="114">
        <v>0</v>
      </c>
      <c r="N1504" s="113" t="s">
        <v>8705</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8705</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8705</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7595</v>
      </c>
      <c r="K1507" s="56"/>
      <c r="L1507" s="54" t="s">
        <v>7575</v>
      </c>
      <c r="M1507" s="162" t="s">
        <v>8704</v>
      </c>
      <c r="N1507" s="56" t="s">
        <v>8706</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8705</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8705</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8705</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7595</v>
      </c>
      <c r="K1511" s="56"/>
      <c r="L1511" s="54" t="s">
        <v>7575</v>
      </c>
      <c r="M1511" s="162" t="s">
        <v>8704</v>
      </c>
      <c r="N1511" s="56" t="s">
        <v>8706</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7595</v>
      </c>
      <c r="K1512" s="56"/>
      <c r="L1512" s="54" t="s">
        <v>7575</v>
      </c>
      <c r="M1512" s="162" t="s">
        <v>8704</v>
      </c>
      <c r="N1512" s="56" t="s">
        <v>8706</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8705</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8705</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8705</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8705</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8705</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8705</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8705</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8705</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8705</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8705</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8705</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8705</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8705</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8705</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8705</v>
      </c>
      <c r="O1527" s="113"/>
      <c r="P1527" s="113" t="s">
        <v>91</v>
      </c>
      <c r="Q1527" s="113" t="s">
        <v>74</v>
      </c>
      <c r="R1527" s="113"/>
      <c r="S1527" s="113"/>
    </row>
    <row r="1528" spans="1:19" x14ac:dyDescent="0.35">
      <c r="A1528" s="111" t="s">
        <v>4030</v>
      </c>
      <c r="B1528" s="114">
        <v>-99</v>
      </c>
      <c r="C1528" s="113" t="s">
        <v>4039</v>
      </c>
      <c r="D1528" s="50"/>
      <c r="E1528" s="156"/>
      <c r="F1528" s="113"/>
      <c r="G1528" s="113" t="s">
        <v>4908</v>
      </c>
      <c r="H1528" s="113" t="s">
        <v>4909</v>
      </c>
      <c r="I1528" s="113"/>
      <c r="J1528" s="56" t="s">
        <v>7595</v>
      </c>
      <c r="K1528" s="56"/>
      <c r="L1528" s="113" t="s">
        <v>91</v>
      </c>
      <c r="M1528" s="114">
        <v>0</v>
      </c>
      <c r="N1528" s="113" t="s">
        <v>8705</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9" priority="37"/>
  </conditionalFormatting>
  <conditionalFormatting sqref="A1">
    <cfRule type="duplicateValues" dxfId="128" priority="38"/>
  </conditionalFormatting>
  <conditionalFormatting sqref="A1">
    <cfRule type="duplicateValues" dxfId="127" priority="39"/>
  </conditionalFormatting>
  <conditionalFormatting sqref="A1">
    <cfRule type="duplicateValues" dxfId="126" priority="36"/>
  </conditionalFormatting>
  <conditionalFormatting sqref="B1:B1527">
    <cfRule type="cellIs" dxfId="125" priority="35" operator="equal">
      <formula>-99</formula>
    </cfRule>
  </conditionalFormatting>
  <conditionalFormatting sqref="C500 C93:C140 C377 C142:C241 C1:C33 C76:C90 C35:C40 C243:C261 C263:C287 C42:C74">
    <cfRule type="duplicateValues" dxfId="124" priority="40"/>
  </conditionalFormatting>
  <conditionalFormatting sqref="C377 C93:C140 C142:C156 C1:C33 C76:C90 C35:C40 C42:C74">
    <cfRule type="duplicateValues" dxfId="123" priority="41"/>
  </conditionalFormatting>
  <conditionalFormatting sqref="C174">
    <cfRule type="duplicateValues" dxfId="122" priority="42"/>
  </conditionalFormatting>
  <conditionalFormatting sqref="C377 C93:C140 C142:C241 C1:C33 C76:C90 C35:C40 C243:C261 C263:C267 C42:C74">
    <cfRule type="duplicateValues" dxfId="121" priority="43"/>
  </conditionalFormatting>
  <conditionalFormatting sqref="C76:C1048576 C1:C74">
    <cfRule type="duplicateValues" dxfId="120" priority="34"/>
  </conditionalFormatting>
  <conditionalFormatting sqref="G1204">
    <cfRule type="duplicateValues" dxfId="119" priority="33"/>
  </conditionalFormatting>
  <conditionalFormatting sqref="G1371">
    <cfRule type="duplicateValues" dxfId="118" priority="32"/>
  </conditionalFormatting>
  <conditionalFormatting sqref="G647:G648">
    <cfRule type="duplicateValues" dxfId="117" priority="31"/>
  </conditionalFormatting>
  <conditionalFormatting sqref="G635">
    <cfRule type="duplicateValues" dxfId="116" priority="30"/>
  </conditionalFormatting>
  <conditionalFormatting sqref="G522">
    <cfRule type="duplicateValues" dxfId="115" priority="29"/>
  </conditionalFormatting>
  <conditionalFormatting sqref="G451">
    <cfRule type="duplicateValues" dxfId="114" priority="28"/>
  </conditionalFormatting>
  <conditionalFormatting sqref="G1100">
    <cfRule type="duplicateValues" dxfId="113" priority="27"/>
  </conditionalFormatting>
  <conditionalFormatting sqref="G1201">
    <cfRule type="duplicateValues" dxfId="112" priority="26"/>
  </conditionalFormatting>
  <conditionalFormatting sqref="C681">
    <cfRule type="duplicateValues" dxfId="111" priority="23"/>
  </conditionalFormatting>
  <conditionalFormatting sqref="C681">
    <cfRule type="duplicateValues" dxfId="110" priority="24"/>
  </conditionalFormatting>
  <conditionalFormatting sqref="G681">
    <cfRule type="duplicateValues" dxfId="109" priority="25"/>
  </conditionalFormatting>
  <conditionalFormatting sqref="C664">
    <cfRule type="duplicateValues" dxfId="108" priority="20"/>
  </conditionalFormatting>
  <conditionalFormatting sqref="C664">
    <cfRule type="duplicateValues" dxfId="107" priority="21"/>
  </conditionalFormatting>
  <conditionalFormatting sqref="G664">
    <cfRule type="duplicateValues" dxfId="106" priority="22"/>
  </conditionalFormatting>
  <conditionalFormatting sqref="G377 G1:G19 G21:G33 G76:G140 G142:G241 G35:G40 G243:G261 G263:G267 G42:G74">
    <cfRule type="duplicateValues" dxfId="105" priority="44"/>
  </conditionalFormatting>
  <conditionalFormatting sqref="G75">
    <cfRule type="duplicateValues" dxfId="104" priority="19"/>
  </conditionalFormatting>
  <conditionalFormatting sqref="G141">
    <cfRule type="duplicateValues" dxfId="103" priority="18"/>
  </conditionalFormatting>
  <conditionalFormatting sqref="G34">
    <cfRule type="duplicateValues" dxfId="102" priority="17"/>
  </conditionalFormatting>
  <conditionalFormatting sqref="G242">
    <cfRule type="duplicateValues" dxfId="101" priority="16"/>
  </conditionalFormatting>
  <conditionalFormatting sqref="G262">
    <cfRule type="duplicateValues" dxfId="100" priority="15"/>
  </conditionalFormatting>
  <conditionalFormatting sqref="G293">
    <cfRule type="duplicateValues" dxfId="99" priority="14"/>
  </conditionalFormatting>
  <conditionalFormatting sqref="G313">
    <cfRule type="duplicateValues" dxfId="98" priority="13"/>
  </conditionalFormatting>
  <conditionalFormatting sqref="G679">
    <cfRule type="duplicateValues" dxfId="97" priority="12"/>
  </conditionalFormatting>
  <conditionalFormatting sqref="G699">
    <cfRule type="duplicateValues" dxfId="96" priority="11"/>
  </conditionalFormatting>
  <conditionalFormatting sqref="G370">
    <cfRule type="duplicateValues" dxfId="95" priority="10"/>
  </conditionalFormatting>
  <conditionalFormatting sqref="B1">
    <cfRule type="duplicateValues" dxfId="94" priority="45"/>
  </conditionalFormatting>
  <conditionalFormatting sqref="G1200">
    <cfRule type="duplicateValues" dxfId="93" priority="9"/>
  </conditionalFormatting>
  <conditionalFormatting sqref="G1101 G1099">
    <cfRule type="duplicateValues" dxfId="92" priority="46"/>
  </conditionalFormatting>
  <conditionalFormatting sqref="G1243">
    <cfRule type="duplicateValues" dxfId="91" priority="8"/>
  </conditionalFormatting>
  <conditionalFormatting sqref="G1240">
    <cfRule type="duplicateValues" dxfId="90" priority="7"/>
  </conditionalFormatting>
  <conditionalFormatting sqref="G1239">
    <cfRule type="duplicateValues" dxfId="89" priority="6"/>
  </conditionalFormatting>
  <conditionalFormatting sqref="G1377">
    <cfRule type="duplicateValues" dxfId="88" priority="5"/>
  </conditionalFormatting>
  <conditionalFormatting sqref="G1374">
    <cfRule type="duplicateValues" dxfId="87" priority="4"/>
  </conditionalFormatting>
  <conditionalFormatting sqref="G1373">
    <cfRule type="duplicateValues" dxfId="86" priority="3"/>
  </conditionalFormatting>
  <conditionalFormatting sqref="G1093:G1098">
    <cfRule type="duplicateValues" dxfId="85" priority="48"/>
  </conditionalFormatting>
  <conditionalFormatting sqref="G1109:G1114">
    <cfRule type="duplicateValues" dxfId="84" priority="49"/>
  </conditionalFormatting>
  <conditionalFormatting sqref="G1199 G1202">
    <cfRule type="duplicateValues" dxfId="83" priority="50"/>
  </conditionalFormatting>
  <conditionalFormatting sqref="G1238 G1241">
    <cfRule type="duplicateValues" dxfId="82" priority="51"/>
  </conditionalFormatting>
  <conditionalFormatting sqref="G1372 G1375">
    <cfRule type="duplicateValues" dxfId="81" priority="52"/>
  </conditionalFormatting>
  <conditionalFormatting sqref="B1528">
    <cfRule type="cellIs" dxfId="80" priority="2" operator="equal">
      <formula>-99</formula>
    </cfRule>
  </conditionalFormatting>
  <conditionalFormatting sqref="E875 E437:E870 E877:E1470 E1472 E1474:E1048576 E1:E422">
    <cfRule type="duplicateValues" dxfId="79" priority="1"/>
  </conditionalFormatting>
  <conditionalFormatting sqref="G649:G663 G379:G450 G665:G678 G682:G698 G680 G371:G376 G329:G369 G452:G499 G501:G521 G523:G634 G636:G646 G700:G1091">
    <cfRule type="duplicateValues" dxfId="78" priority="5436"/>
  </conditionalFormatting>
  <conditionalFormatting sqref="C76:C90 C93:C1523 C1:C74">
    <cfRule type="duplicateValues" dxfId="77"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6656</v>
      </c>
      <c r="C1" s="74" t="s">
        <v>273</v>
      </c>
      <c r="D1" s="74" t="s">
        <v>1910</v>
      </c>
      <c r="E1" s="74" t="s">
        <v>1514</v>
      </c>
      <c r="F1" s="74" t="s">
        <v>1911</v>
      </c>
      <c r="G1" s="74" t="s">
        <v>274</v>
      </c>
      <c r="H1" s="74" t="s">
        <v>275</v>
      </c>
      <c r="I1" s="74" t="s">
        <v>2470</v>
      </c>
      <c r="J1" s="74" t="s">
        <v>3408</v>
      </c>
      <c r="K1" s="74" t="s">
        <v>7571</v>
      </c>
      <c r="L1" s="74" t="s">
        <v>7573</v>
      </c>
      <c r="M1" s="74" t="s">
        <v>8707</v>
      </c>
      <c r="N1" s="74" t="s">
        <v>8703</v>
      </c>
      <c r="O1" s="74" t="s">
        <v>8715</v>
      </c>
      <c r="P1" s="74" t="s">
        <v>276</v>
      </c>
      <c r="Q1" s="74" t="s">
        <v>3776</v>
      </c>
      <c r="R1" s="74" t="s">
        <v>6657</v>
      </c>
      <c r="S1" s="74" t="s">
        <v>7108</v>
      </c>
    </row>
    <row r="2" spans="1:19" x14ac:dyDescent="0.35">
      <c r="A2" s="111" t="s">
        <v>3799</v>
      </c>
      <c r="B2" s="112">
        <v>1</v>
      </c>
      <c r="C2" s="113" t="s">
        <v>3800</v>
      </c>
      <c r="D2" s="56" t="s">
        <v>6385</v>
      </c>
      <c r="E2" s="113"/>
      <c r="F2" s="113"/>
      <c r="G2" s="113" t="s">
        <v>3885</v>
      </c>
      <c r="H2" s="113" t="s">
        <v>3886</v>
      </c>
      <c r="I2" s="113"/>
      <c r="J2" s="113" t="s">
        <v>7595</v>
      </c>
      <c r="K2" s="113"/>
      <c r="L2" s="113" t="s">
        <v>153</v>
      </c>
      <c r="M2" s="114">
        <v>0</v>
      </c>
      <c r="N2" s="113" t="s">
        <v>8705</v>
      </c>
      <c r="O2" s="113" t="s">
        <v>8710</v>
      </c>
      <c r="P2" s="113" t="s">
        <v>153</v>
      </c>
      <c r="Q2" s="113" t="s">
        <v>45</v>
      </c>
      <c r="R2" s="113"/>
      <c r="S2" s="113"/>
    </row>
    <row r="3" spans="1:19" x14ac:dyDescent="0.35">
      <c r="A3" s="111" t="s">
        <v>3799</v>
      </c>
      <c r="B3" s="112">
        <v>1</v>
      </c>
      <c r="C3" s="113" t="s">
        <v>3811</v>
      </c>
      <c r="D3" s="56" t="s">
        <v>6581</v>
      </c>
      <c r="E3" s="113"/>
      <c r="F3" s="113"/>
      <c r="G3" s="113" t="s">
        <v>3907</v>
      </c>
      <c r="H3" s="113" t="s">
        <v>3908</v>
      </c>
      <c r="I3" s="113"/>
      <c r="J3" s="113" t="s">
        <v>7595</v>
      </c>
      <c r="K3" s="113"/>
      <c r="L3" s="113" t="s">
        <v>91</v>
      </c>
      <c r="M3" s="114">
        <v>0</v>
      </c>
      <c r="N3" s="113" t="s">
        <v>8705</v>
      </c>
      <c r="O3" s="113" t="s">
        <v>8710</v>
      </c>
      <c r="P3" s="113" t="s">
        <v>91</v>
      </c>
      <c r="Q3" s="113" t="s">
        <v>45</v>
      </c>
      <c r="R3" s="113"/>
      <c r="S3" s="113"/>
    </row>
    <row r="4" spans="1:19" x14ac:dyDescent="0.35">
      <c r="A4" s="111" t="s">
        <v>3799</v>
      </c>
      <c r="B4" s="112">
        <v>1</v>
      </c>
      <c r="C4" s="113" t="s">
        <v>3812</v>
      </c>
      <c r="D4" s="56" t="s">
        <v>6582</v>
      </c>
      <c r="E4" s="113"/>
      <c r="F4" s="113"/>
      <c r="G4" s="113" t="s">
        <v>3792</v>
      </c>
      <c r="H4" s="113" t="s">
        <v>3909</v>
      </c>
      <c r="I4" s="113"/>
      <c r="J4" s="113" t="s">
        <v>7595</v>
      </c>
      <c r="K4" s="113"/>
      <c r="L4" s="113" t="s">
        <v>91</v>
      </c>
      <c r="M4" s="114">
        <v>0</v>
      </c>
      <c r="N4" s="113" t="s">
        <v>8705</v>
      </c>
      <c r="O4" s="113" t="s">
        <v>8710</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7595</v>
      </c>
      <c r="K5" s="113"/>
      <c r="L5" s="113" t="s">
        <v>91</v>
      </c>
      <c r="M5" s="114">
        <v>0</v>
      </c>
      <c r="N5" s="113" t="s">
        <v>8705</v>
      </c>
      <c r="O5" s="113" t="s">
        <v>8710</v>
      </c>
      <c r="P5" s="113" t="s">
        <v>91</v>
      </c>
      <c r="Q5" s="113" t="s">
        <v>45</v>
      </c>
      <c r="R5" s="113"/>
      <c r="S5" s="113"/>
    </row>
    <row r="6" spans="1:19" x14ac:dyDescent="0.35">
      <c r="A6" s="111" t="s">
        <v>3799</v>
      </c>
      <c r="B6" s="112">
        <v>3</v>
      </c>
      <c r="C6" s="113" t="s">
        <v>3802</v>
      </c>
      <c r="D6" s="57" t="s">
        <v>6584</v>
      </c>
      <c r="E6" s="113"/>
      <c r="F6" s="113"/>
      <c r="G6" s="113" t="s">
        <v>3889</v>
      </c>
      <c r="H6" s="113" t="s">
        <v>3890</v>
      </c>
      <c r="I6" s="113"/>
      <c r="J6" s="113" t="s">
        <v>7595</v>
      </c>
      <c r="K6" s="113"/>
      <c r="L6" s="113" t="s">
        <v>91</v>
      </c>
      <c r="M6" s="114">
        <v>0</v>
      </c>
      <c r="N6" s="113" t="s">
        <v>8705</v>
      </c>
      <c r="O6" s="113" t="s">
        <v>8710</v>
      </c>
      <c r="P6" s="113" t="s">
        <v>92</v>
      </c>
      <c r="Q6" s="113" t="s">
        <v>45</v>
      </c>
      <c r="R6" s="113"/>
      <c r="S6" s="113"/>
    </row>
    <row r="7" spans="1:19" x14ac:dyDescent="0.35">
      <c r="A7" s="111" t="s">
        <v>3799</v>
      </c>
      <c r="B7" s="112">
        <v>4</v>
      </c>
      <c r="C7" s="113" t="s">
        <v>3803</v>
      </c>
      <c r="D7" s="57" t="s">
        <v>6583</v>
      </c>
      <c r="E7" s="113"/>
      <c r="F7" s="113"/>
      <c r="G7" s="113" t="s">
        <v>3891</v>
      </c>
      <c r="H7" s="113" t="s">
        <v>3892</v>
      </c>
      <c r="I7" s="113"/>
      <c r="J7" s="113" t="s">
        <v>7595</v>
      </c>
      <c r="K7" s="113"/>
      <c r="L7" s="113" t="s">
        <v>91</v>
      </c>
      <c r="M7" s="114">
        <v>0</v>
      </c>
      <c r="N7" s="113" t="s">
        <v>8705</v>
      </c>
      <c r="O7" s="113" t="s">
        <v>8710</v>
      </c>
      <c r="P7" s="113" t="s">
        <v>92</v>
      </c>
      <c r="Q7" s="113" t="s">
        <v>45</v>
      </c>
      <c r="R7" s="113"/>
      <c r="S7" s="113"/>
    </row>
    <row r="8" spans="1:19" x14ac:dyDescent="0.35">
      <c r="A8" s="111" t="s">
        <v>3799</v>
      </c>
      <c r="B8" s="112">
        <v>5</v>
      </c>
      <c r="C8" s="113" t="s">
        <v>3804</v>
      </c>
      <c r="D8" s="56" t="s">
        <v>6585</v>
      </c>
      <c r="E8" s="113"/>
      <c r="F8" s="113"/>
      <c r="G8" s="113" t="s">
        <v>3893</v>
      </c>
      <c r="H8" s="113" t="s">
        <v>3894</v>
      </c>
      <c r="I8" s="113"/>
      <c r="J8" s="113" t="s">
        <v>7595</v>
      </c>
      <c r="K8" s="113"/>
      <c r="L8" s="113" t="s">
        <v>153</v>
      </c>
      <c r="M8" s="114">
        <v>0</v>
      </c>
      <c r="N8" s="113" t="s">
        <v>8705</v>
      </c>
      <c r="O8" s="113" t="s">
        <v>8710</v>
      </c>
      <c r="P8" s="113" t="s">
        <v>153</v>
      </c>
      <c r="Q8" s="113" t="s">
        <v>45</v>
      </c>
      <c r="R8" s="113"/>
      <c r="S8" s="113"/>
    </row>
    <row r="9" spans="1:19" x14ac:dyDescent="0.35">
      <c r="A9" s="111" t="s">
        <v>3799</v>
      </c>
      <c r="B9" s="112">
        <v>6</v>
      </c>
      <c r="C9" s="113" t="s">
        <v>3805</v>
      </c>
      <c r="D9" s="56" t="s">
        <v>6586</v>
      </c>
      <c r="E9" s="113"/>
      <c r="F9" s="113"/>
      <c r="G9" s="113" t="s">
        <v>3895</v>
      </c>
      <c r="H9" s="113" t="s">
        <v>3896</v>
      </c>
      <c r="I9" s="113"/>
      <c r="J9" s="113" t="s">
        <v>7595</v>
      </c>
      <c r="K9" s="113"/>
      <c r="L9" s="113" t="s">
        <v>91</v>
      </c>
      <c r="M9" s="114">
        <v>0</v>
      </c>
      <c r="N9" s="113" t="s">
        <v>8705</v>
      </c>
      <c r="O9" s="113" t="s">
        <v>8710</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7595</v>
      </c>
      <c r="K10" s="113"/>
      <c r="L10" s="113" t="s">
        <v>7575</v>
      </c>
      <c r="M10" s="114">
        <v>0</v>
      </c>
      <c r="N10" s="113" t="s">
        <v>8705</v>
      </c>
      <c r="O10" s="113" t="s">
        <v>8710</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7595</v>
      </c>
      <c r="K11" s="113"/>
      <c r="L11" s="113" t="s">
        <v>7575</v>
      </c>
      <c r="M11" s="114">
        <v>0</v>
      </c>
      <c r="N11" s="113" t="s">
        <v>8705</v>
      </c>
      <c r="O11" s="113" t="s">
        <v>8710</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7595</v>
      </c>
      <c r="K12" s="113"/>
      <c r="L12" s="113" t="s">
        <v>7575</v>
      </c>
      <c r="M12" s="114">
        <v>0</v>
      </c>
      <c r="N12" s="113" t="s">
        <v>8705</v>
      </c>
      <c r="O12" s="113" t="s">
        <v>8710</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7595</v>
      </c>
      <c r="K13" s="113"/>
      <c r="L13" s="113" t="s">
        <v>7575</v>
      </c>
      <c r="M13" s="114">
        <v>0</v>
      </c>
      <c r="N13" s="113" t="s">
        <v>8705</v>
      </c>
      <c r="O13" s="113" t="s">
        <v>8710</v>
      </c>
      <c r="P13" s="113" t="s">
        <v>100</v>
      </c>
      <c r="Q13" s="113" t="s">
        <v>45</v>
      </c>
      <c r="R13" s="113"/>
      <c r="S13" s="113"/>
    </row>
    <row r="14" spans="1:19" x14ac:dyDescent="0.35">
      <c r="A14" s="111" t="s">
        <v>3799</v>
      </c>
      <c r="B14" s="112">
        <v>11</v>
      </c>
      <c r="C14" s="113" t="s">
        <v>3810</v>
      </c>
      <c r="D14" s="113" t="s">
        <v>6587</v>
      </c>
      <c r="E14" s="113"/>
      <c r="F14" s="113"/>
      <c r="G14" s="113" t="s">
        <v>3905</v>
      </c>
      <c r="H14" s="113" t="s">
        <v>3906</v>
      </c>
      <c r="I14" s="113"/>
      <c r="J14" s="113" t="s">
        <v>7595</v>
      </c>
      <c r="K14" s="113"/>
      <c r="L14" s="113" t="s">
        <v>91</v>
      </c>
      <c r="M14" s="114">
        <v>0</v>
      </c>
      <c r="N14" s="113" t="s">
        <v>8705</v>
      </c>
      <c r="O14" s="113" t="s">
        <v>8710</v>
      </c>
      <c r="P14" s="113" t="s">
        <v>91</v>
      </c>
      <c r="Q14" s="113" t="s">
        <v>45</v>
      </c>
      <c r="R14" s="113"/>
      <c r="S14" s="113"/>
    </row>
    <row r="15" spans="1:19" x14ac:dyDescent="0.35">
      <c r="A15" s="141" t="s">
        <v>6781</v>
      </c>
      <c r="B15" s="77">
        <v>-99</v>
      </c>
      <c r="C15" s="62" t="s">
        <v>6700</v>
      </c>
      <c r="D15" s="113"/>
      <c r="E15" s="50"/>
      <c r="F15" s="113"/>
      <c r="G15" s="50" t="s">
        <v>6782</v>
      </c>
      <c r="H15" s="50" t="s">
        <v>6783</v>
      </c>
      <c r="I15" s="113"/>
      <c r="J15" s="50" t="s">
        <v>7595</v>
      </c>
      <c r="K15" s="50"/>
      <c r="L15" s="50" t="s">
        <v>7574</v>
      </c>
      <c r="M15" s="160"/>
      <c r="N15" s="50"/>
      <c r="O15" s="50"/>
      <c r="P15" s="137" t="s">
        <v>165</v>
      </c>
      <c r="Q15" s="137" t="s">
        <v>54</v>
      </c>
      <c r="R15" s="53"/>
      <c r="S15" s="113"/>
    </row>
    <row r="16" spans="1:19" x14ac:dyDescent="0.35">
      <c r="A16" s="141" t="s">
        <v>6781</v>
      </c>
      <c r="B16" s="77">
        <v>-99</v>
      </c>
      <c r="C16" s="62" t="s">
        <v>6707</v>
      </c>
      <c r="D16" s="113"/>
      <c r="E16" s="50"/>
      <c r="F16" s="113"/>
      <c r="G16" s="50" t="s">
        <v>6796</v>
      </c>
      <c r="H16" s="50" t="s">
        <v>6797</v>
      </c>
      <c r="I16" s="113"/>
      <c r="J16" s="50" t="s">
        <v>7595</v>
      </c>
      <c r="K16" s="50"/>
      <c r="L16" s="50" t="s">
        <v>153</v>
      </c>
      <c r="M16" s="160"/>
      <c r="N16" s="50"/>
      <c r="O16" s="50"/>
      <c r="P16" s="137" t="s">
        <v>153</v>
      </c>
      <c r="Q16" s="137" t="s">
        <v>54</v>
      </c>
      <c r="R16" s="53"/>
      <c r="S16" s="113"/>
    </row>
    <row r="17" spans="1:19" x14ac:dyDescent="0.35">
      <c r="A17" s="141" t="s">
        <v>6781</v>
      </c>
      <c r="B17" s="77">
        <v>-99</v>
      </c>
      <c r="C17" s="62" t="s">
        <v>6702</v>
      </c>
      <c r="D17" s="113"/>
      <c r="E17" s="50"/>
      <c r="F17" s="113"/>
      <c r="G17" s="50" t="s">
        <v>6786</v>
      </c>
      <c r="H17" s="50" t="s">
        <v>6787</v>
      </c>
      <c r="I17" s="113"/>
      <c r="J17" s="50" t="s">
        <v>7595</v>
      </c>
      <c r="K17" s="50"/>
      <c r="L17" s="50" t="s">
        <v>91</v>
      </c>
      <c r="M17" s="160"/>
      <c r="N17" s="50"/>
      <c r="O17" s="50"/>
      <c r="P17" s="137" t="s">
        <v>92</v>
      </c>
      <c r="Q17" s="137" t="s">
        <v>54</v>
      </c>
      <c r="R17" s="53"/>
      <c r="S17" s="113"/>
    </row>
    <row r="18" spans="1:19" x14ac:dyDescent="0.35">
      <c r="A18" s="141" t="s">
        <v>6781</v>
      </c>
      <c r="B18" s="77">
        <v>-99</v>
      </c>
      <c r="C18" s="62" t="s">
        <v>6703</v>
      </c>
      <c r="D18" s="113"/>
      <c r="E18" s="50"/>
      <c r="F18" s="113"/>
      <c r="G18" s="50" t="s">
        <v>6788</v>
      </c>
      <c r="H18" s="50" t="s">
        <v>6789</v>
      </c>
      <c r="I18" s="113"/>
      <c r="J18" s="50" t="s">
        <v>7595</v>
      </c>
      <c r="K18" s="50"/>
      <c r="L18" s="50" t="s">
        <v>7574</v>
      </c>
      <c r="M18" s="160"/>
      <c r="N18" s="50"/>
      <c r="O18" s="50"/>
      <c r="P18" s="137" t="s">
        <v>156</v>
      </c>
      <c r="Q18" s="137" t="s">
        <v>54</v>
      </c>
      <c r="R18" s="53"/>
      <c r="S18" s="113"/>
    </row>
    <row r="19" spans="1:19" x14ac:dyDescent="0.35">
      <c r="A19" s="141" t="s">
        <v>6781</v>
      </c>
      <c r="B19" s="77">
        <v>-99</v>
      </c>
      <c r="C19" s="62" t="s">
        <v>6704</v>
      </c>
      <c r="D19" s="113"/>
      <c r="E19" s="50"/>
      <c r="F19" s="113"/>
      <c r="G19" s="50" t="s">
        <v>6790</v>
      </c>
      <c r="H19" s="50" t="s">
        <v>6791</v>
      </c>
      <c r="I19" s="113"/>
      <c r="J19" s="50" t="s">
        <v>7595</v>
      </c>
      <c r="K19" s="50"/>
      <c r="L19" s="50" t="s">
        <v>7574</v>
      </c>
      <c r="M19" s="160"/>
      <c r="N19" s="50"/>
      <c r="O19" s="50"/>
      <c r="P19" s="137" t="s">
        <v>195</v>
      </c>
      <c r="Q19" s="137" t="s">
        <v>54</v>
      </c>
      <c r="R19" s="53"/>
      <c r="S19" s="113"/>
    </row>
    <row r="20" spans="1:19" x14ac:dyDescent="0.35">
      <c r="A20" s="141" t="s">
        <v>6781</v>
      </c>
      <c r="B20" s="77">
        <v>-99</v>
      </c>
      <c r="C20" s="62" t="s">
        <v>6705</v>
      </c>
      <c r="D20" s="113"/>
      <c r="E20" s="50"/>
      <c r="F20" s="113"/>
      <c r="G20" s="50" t="s">
        <v>6792</v>
      </c>
      <c r="H20" s="50" t="s">
        <v>6793</v>
      </c>
      <c r="I20" s="113"/>
      <c r="J20" s="50" t="s">
        <v>7595</v>
      </c>
      <c r="K20" s="50"/>
      <c r="L20" s="50" t="s">
        <v>7574</v>
      </c>
      <c r="M20" s="160"/>
      <c r="N20" s="50"/>
      <c r="O20" s="50"/>
      <c r="P20" s="137" t="s">
        <v>195</v>
      </c>
      <c r="Q20" s="137" t="s">
        <v>54</v>
      </c>
      <c r="R20" s="53"/>
      <c r="S20" s="113"/>
    </row>
    <row r="21" spans="1:19" x14ac:dyDescent="0.35">
      <c r="A21" s="141" t="s">
        <v>6781</v>
      </c>
      <c r="B21" s="77">
        <v>-99</v>
      </c>
      <c r="C21" s="62" t="s">
        <v>6706</v>
      </c>
      <c r="D21" s="113"/>
      <c r="E21" s="50"/>
      <c r="F21" s="113"/>
      <c r="G21" s="50" t="s">
        <v>6794</v>
      </c>
      <c r="H21" s="50" t="s">
        <v>6795</v>
      </c>
      <c r="I21" s="113"/>
      <c r="J21" s="50" t="s">
        <v>7595</v>
      </c>
      <c r="K21" s="50"/>
      <c r="L21" s="50" t="s">
        <v>91</v>
      </c>
      <c r="M21" s="160"/>
      <c r="N21" s="50"/>
      <c r="O21" s="50"/>
      <c r="P21" s="137" t="s">
        <v>92</v>
      </c>
      <c r="Q21" s="137" t="s">
        <v>54</v>
      </c>
      <c r="R21" s="53"/>
      <c r="S21" s="113"/>
    </row>
    <row r="22" spans="1:19" x14ac:dyDescent="0.35">
      <c r="A22" s="141" t="s">
        <v>6781</v>
      </c>
      <c r="B22" s="77">
        <v>-99</v>
      </c>
      <c r="C22" s="62" t="s">
        <v>6701</v>
      </c>
      <c r="D22" s="113"/>
      <c r="E22" s="50"/>
      <c r="F22" s="113"/>
      <c r="G22" s="50" t="s">
        <v>6784</v>
      </c>
      <c r="H22" s="50" t="s">
        <v>6785</v>
      </c>
      <c r="I22" s="113"/>
      <c r="J22" s="50" t="s">
        <v>7595</v>
      </c>
      <c r="K22" s="50"/>
      <c r="L22" s="50" t="s">
        <v>7574</v>
      </c>
      <c r="M22" s="160"/>
      <c r="N22" s="50"/>
      <c r="O22" s="50"/>
      <c r="P22" s="137" t="s">
        <v>157</v>
      </c>
      <c r="Q22" s="137" t="s">
        <v>54</v>
      </c>
      <c r="R22" s="53"/>
      <c r="S22" s="113"/>
    </row>
    <row r="23" spans="1:19" x14ac:dyDescent="0.35">
      <c r="A23" s="141" t="s">
        <v>6781</v>
      </c>
      <c r="B23" s="77">
        <v>-99</v>
      </c>
      <c r="C23" s="62" t="s">
        <v>6699</v>
      </c>
      <c r="D23" s="113"/>
      <c r="E23" s="50"/>
      <c r="F23" s="113"/>
      <c r="G23" s="50" t="s">
        <v>6779</v>
      </c>
      <c r="H23" s="50" t="s">
        <v>6780</v>
      </c>
      <c r="I23" s="113"/>
      <c r="J23" s="50" t="s">
        <v>7595</v>
      </c>
      <c r="K23" s="50"/>
      <c r="L23" s="50" t="s">
        <v>91</v>
      </c>
      <c r="M23" s="160"/>
      <c r="N23" s="50"/>
      <c r="O23" s="50"/>
      <c r="P23" s="137" t="s">
        <v>92</v>
      </c>
      <c r="Q23" s="137" t="s">
        <v>54</v>
      </c>
      <c r="R23" s="53"/>
      <c r="S23" s="113"/>
    </row>
    <row r="24" spans="1:19" x14ac:dyDescent="0.35">
      <c r="A24" s="113" t="s">
        <v>6815</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113"/>
    </row>
    <row r="25" spans="1:19" x14ac:dyDescent="0.35">
      <c r="A25" s="113" t="s">
        <v>6815</v>
      </c>
      <c r="B25" s="77">
        <v>-99</v>
      </c>
      <c r="C25" s="50" t="s">
        <v>6716</v>
      </c>
      <c r="D25" s="113"/>
      <c r="E25" s="50"/>
      <c r="F25" s="113"/>
      <c r="G25" s="50" t="s">
        <v>6816</v>
      </c>
      <c r="H25" s="50" t="s">
        <v>6817</v>
      </c>
      <c r="I25" s="113"/>
      <c r="J25" s="50" t="s">
        <v>7595</v>
      </c>
      <c r="K25" s="50"/>
      <c r="L25" s="50" t="s">
        <v>7576</v>
      </c>
      <c r="M25" s="160"/>
      <c r="N25" s="50"/>
      <c r="O25" s="50"/>
      <c r="P25" s="137" t="s">
        <v>3952</v>
      </c>
      <c r="Q25" s="137" t="s">
        <v>54</v>
      </c>
      <c r="R25" s="53"/>
      <c r="S25" s="113"/>
    </row>
    <row r="26" spans="1:19" x14ac:dyDescent="0.35">
      <c r="A26" s="142" t="s">
        <v>6815</v>
      </c>
      <c r="B26" s="77">
        <v>-99</v>
      </c>
      <c r="C26" s="50" t="s">
        <v>292</v>
      </c>
      <c r="D26" s="113"/>
      <c r="E26" s="50"/>
      <c r="F26" s="113"/>
      <c r="G26" s="50" t="s">
        <v>292</v>
      </c>
      <c r="H26" s="50" t="s">
        <v>292</v>
      </c>
      <c r="I26" s="113"/>
      <c r="J26" s="50" t="s">
        <v>7595</v>
      </c>
      <c r="K26" s="50"/>
      <c r="L26" s="53" t="s">
        <v>7575</v>
      </c>
      <c r="M26" s="114" t="s">
        <v>8704</v>
      </c>
      <c r="N26" s="113" t="s">
        <v>8706</v>
      </c>
      <c r="O26" s="113"/>
      <c r="P26" s="137"/>
      <c r="Q26" s="137" t="s">
        <v>54</v>
      </c>
      <c r="R26" s="53"/>
      <c r="S26" s="113"/>
    </row>
    <row r="27" spans="1:19" x14ac:dyDescent="0.35">
      <c r="A27" s="115" t="s">
        <v>6815</v>
      </c>
      <c r="B27" s="100">
        <v>1</v>
      </c>
      <c r="C27" s="101" t="s">
        <v>93</v>
      </c>
      <c r="D27" s="101" t="s">
        <v>1923</v>
      </c>
      <c r="E27" s="102" t="s">
        <v>2130</v>
      </c>
      <c r="F27" s="101" t="s">
        <v>7896</v>
      </c>
      <c r="G27" s="101" t="s">
        <v>277</v>
      </c>
      <c r="H27" s="101" t="s">
        <v>278</v>
      </c>
      <c r="I27" s="101" t="s">
        <v>2311</v>
      </c>
      <c r="J27" s="103" t="s">
        <v>7595</v>
      </c>
      <c r="K27" s="103"/>
      <c r="L27" s="101" t="s">
        <v>91</v>
      </c>
      <c r="M27" s="161" t="s">
        <v>8704</v>
      </c>
      <c r="N27" s="103" t="s">
        <v>8706</v>
      </c>
      <c r="O27" s="103" t="s">
        <v>8709</v>
      </c>
      <c r="P27" s="115" t="s">
        <v>91</v>
      </c>
      <c r="Q27" s="115" t="s">
        <v>54</v>
      </c>
      <c r="R27" s="115"/>
      <c r="S27" s="113"/>
    </row>
    <row r="28" spans="1:19" x14ac:dyDescent="0.35">
      <c r="A28" s="113" t="s">
        <v>6815</v>
      </c>
      <c r="B28" s="77">
        <v>2</v>
      </c>
      <c r="C28" s="54" t="s">
        <v>126</v>
      </c>
      <c r="D28" s="54" t="s">
        <v>1950</v>
      </c>
      <c r="E28" s="54" t="s">
        <v>7781</v>
      </c>
      <c r="F28" s="54" t="s">
        <v>7854</v>
      </c>
      <c r="G28" s="54" t="s">
        <v>338</v>
      </c>
      <c r="H28" s="56" t="s">
        <v>2118</v>
      </c>
      <c r="I28" s="69" t="s">
        <v>2461</v>
      </c>
      <c r="J28" s="56" t="s">
        <v>7595</v>
      </c>
      <c r="K28" s="56"/>
      <c r="L28" s="113" t="s">
        <v>7575</v>
      </c>
      <c r="M28" s="114" t="s">
        <v>8704</v>
      </c>
      <c r="N28" s="113" t="s">
        <v>8706</v>
      </c>
      <c r="O28" s="113" t="s">
        <v>8709</v>
      </c>
      <c r="P28" s="113" t="s">
        <v>100</v>
      </c>
      <c r="Q28" s="113" t="s">
        <v>54</v>
      </c>
      <c r="R28" s="113"/>
      <c r="S28" s="113"/>
    </row>
    <row r="29" spans="1:19" x14ac:dyDescent="0.35">
      <c r="A29" s="113" t="s">
        <v>6815</v>
      </c>
      <c r="B29" s="77">
        <v>3</v>
      </c>
      <c r="C29" s="54" t="s">
        <v>2030</v>
      </c>
      <c r="D29" s="54" t="s">
        <v>2056</v>
      </c>
      <c r="E29" s="54" t="s">
        <v>7793</v>
      </c>
      <c r="F29" s="54" t="s">
        <v>7783</v>
      </c>
      <c r="G29" s="54" t="s">
        <v>2108</v>
      </c>
      <c r="H29" s="54" t="s">
        <v>2109</v>
      </c>
      <c r="I29" s="68" t="s">
        <v>2462</v>
      </c>
      <c r="J29" s="56" t="s">
        <v>7595</v>
      </c>
      <c r="K29" s="56"/>
      <c r="L29" s="54" t="s">
        <v>153</v>
      </c>
      <c r="M29" s="162" t="s">
        <v>8704</v>
      </c>
      <c r="N29" s="56" t="s">
        <v>8705</v>
      </c>
      <c r="O29" s="56" t="s">
        <v>8709</v>
      </c>
      <c r="P29" s="113" t="s">
        <v>153</v>
      </c>
      <c r="Q29" s="113" t="s">
        <v>54</v>
      </c>
      <c r="R29" s="113"/>
      <c r="S29" s="113"/>
    </row>
    <row r="30" spans="1:19" x14ac:dyDescent="0.35">
      <c r="A30" s="113" t="s">
        <v>6815</v>
      </c>
      <c r="B30" s="77">
        <v>4</v>
      </c>
      <c r="C30" s="54" t="s">
        <v>2031</v>
      </c>
      <c r="D30" s="54" t="s">
        <v>7572</v>
      </c>
      <c r="E30" s="54" t="s">
        <v>7788</v>
      </c>
      <c r="F30" s="54" t="s">
        <v>7782</v>
      </c>
      <c r="G30" s="54" t="s">
        <v>2114</v>
      </c>
      <c r="H30" s="54" t="s">
        <v>2112</v>
      </c>
      <c r="I30" s="68" t="s">
        <v>2464</v>
      </c>
      <c r="J30" s="56" t="s">
        <v>3424</v>
      </c>
      <c r="K30" s="56" t="s">
        <v>7593</v>
      </c>
      <c r="L30" s="54" t="s">
        <v>91</v>
      </c>
      <c r="M30" s="162">
        <v>0</v>
      </c>
      <c r="N30" s="56" t="s">
        <v>8705</v>
      </c>
      <c r="O30" s="56" t="s">
        <v>8710</v>
      </c>
      <c r="P30" s="113" t="s">
        <v>92</v>
      </c>
      <c r="Q30" s="113" t="s">
        <v>54</v>
      </c>
      <c r="R30" s="113"/>
      <c r="S30" s="113"/>
    </row>
    <row r="31" spans="1:19" x14ac:dyDescent="0.35">
      <c r="A31" s="113" t="s">
        <v>6815</v>
      </c>
      <c r="B31" s="77">
        <v>5</v>
      </c>
      <c r="C31" s="54" t="s">
        <v>2033</v>
      </c>
      <c r="D31" s="54" t="s">
        <v>1952</v>
      </c>
      <c r="E31" s="54" t="s">
        <v>7794</v>
      </c>
      <c r="F31" s="54" t="s">
        <v>7883</v>
      </c>
      <c r="G31" s="54" t="s">
        <v>2115</v>
      </c>
      <c r="H31" s="54" t="s">
        <v>2113</v>
      </c>
      <c r="I31" s="68" t="s">
        <v>2465</v>
      </c>
      <c r="J31" s="56" t="s">
        <v>3409</v>
      </c>
      <c r="K31" s="56" t="s">
        <v>7594</v>
      </c>
      <c r="L31" s="54" t="s">
        <v>91</v>
      </c>
      <c r="M31" s="162">
        <v>0</v>
      </c>
      <c r="N31" s="56" t="s">
        <v>8705</v>
      </c>
      <c r="O31" s="56" t="s">
        <v>8710</v>
      </c>
      <c r="P31" s="113" t="s">
        <v>92</v>
      </c>
      <c r="Q31" s="113" t="s">
        <v>54</v>
      </c>
      <c r="R31" s="113"/>
      <c r="S31" s="113"/>
    </row>
    <row r="32" spans="1:19" x14ac:dyDescent="0.35">
      <c r="A32" s="113" t="s">
        <v>6815</v>
      </c>
      <c r="B32" s="77">
        <v>6</v>
      </c>
      <c r="C32" s="56" t="s">
        <v>2755</v>
      </c>
      <c r="D32" s="50" t="s">
        <v>1885</v>
      </c>
      <c r="E32" s="56" t="s">
        <v>7795</v>
      </c>
      <c r="F32" s="56" t="s">
        <v>7884</v>
      </c>
      <c r="G32" s="56" t="s">
        <v>3187</v>
      </c>
      <c r="H32" s="50" t="s">
        <v>2959</v>
      </c>
      <c r="I32" s="56"/>
      <c r="J32" s="56" t="s">
        <v>7595</v>
      </c>
      <c r="K32" s="56"/>
      <c r="L32" s="50" t="s">
        <v>7574</v>
      </c>
      <c r="M32" s="160">
        <v>0</v>
      </c>
      <c r="N32" s="50" t="s">
        <v>8705</v>
      </c>
      <c r="O32" s="50" t="s">
        <v>8710</v>
      </c>
      <c r="P32" s="113" t="s">
        <v>156</v>
      </c>
      <c r="Q32" s="113" t="s">
        <v>54</v>
      </c>
      <c r="R32" s="113"/>
      <c r="S32" s="113"/>
    </row>
    <row r="33" spans="1:19" x14ac:dyDescent="0.35">
      <c r="A33" s="113" t="s">
        <v>6815</v>
      </c>
      <c r="B33" s="77">
        <v>7</v>
      </c>
      <c r="C33" s="54" t="s">
        <v>2034</v>
      </c>
      <c r="D33" s="54" t="s">
        <v>2032</v>
      </c>
      <c r="E33" s="54" t="s">
        <v>7796</v>
      </c>
      <c r="F33" s="54" t="s">
        <v>2266</v>
      </c>
      <c r="G33" s="54" t="s">
        <v>2117</v>
      </c>
      <c r="H33" s="54" t="s">
        <v>2116</v>
      </c>
      <c r="I33" s="68" t="s">
        <v>2466</v>
      </c>
      <c r="J33" s="56" t="s">
        <v>7595</v>
      </c>
      <c r="K33" s="56"/>
      <c r="L33" s="50" t="s">
        <v>7574</v>
      </c>
      <c r="M33" s="160">
        <v>0</v>
      </c>
      <c r="N33" s="50" t="s">
        <v>8705</v>
      </c>
      <c r="O33" s="50" t="s">
        <v>8710</v>
      </c>
      <c r="P33" s="113" t="s">
        <v>262</v>
      </c>
      <c r="Q33" s="113" t="s">
        <v>54</v>
      </c>
      <c r="R33" s="113"/>
      <c r="S33" s="113"/>
    </row>
    <row r="34" spans="1:19" x14ac:dyDescent="0.35">
      <c r="A34" s="113" t="s">
        <v>6815</v>
      </c>
      <c r="B34" s="77">
        <v>8</v>
      </c>
      <c r="C34" s="55" t="s">
        <v>2035</v>
      </c>
      <c r="D34" s="54" t="s">
        <v>2036</v>
      </c>
      <c r="E34" s="54" t="s">
        <v>7797</v>
      </c>
      <c r="F34" s="54" t="s">
        <v>2263</v>
      </c>
      <c r="G34" s="54" t="s">
        <v>2111</v>
      </c>
      <c r="H34" s="54" t="s">
        <v>2110</v>
      </c>
      <c r="I34" s="68" t="s">
        <v>2463</v>
      </c>
      <c r="J34" s="57" t="s">
        <v>7595</v>
      </c>
      <c r="K34" s="57"/>
      <c r="L34" s="54" t="s">
        <v>91</v>
      </c>
      <c r="M34" s="162">
        <v>0</v>
      </c>
      <c r="N34" s="56" t="s">
        <v>8705</v>
      </c>
      <c r="O34" s="56" t="s">
        <v>8710</v>
      </c>
      <c r="P34" s="113" t="s">
        <v>92</v>
      </c>
      <c r="Q34" s="113" t="s">
        <v>54</v>
      </c>
      <c r="R34" s="113"/>
      <c r="S34" s="113"/>
    </row>
    <row r="35" spans="1:19" x14ac:dyDescent="0.35">
      <c r="A35" s="115" t="s">
        <v>6815</v>
      </c>
      <c r="B35" s="100">
        <v>9</v>
      </c>
      <c r="C35" s="101" t="s">
        <v>2038</v>
      </c>
      <c r="D35" s="101" t="s">
        <v>1895</v>
      </c>
      <c r="E35" s="102" t="s">
        <v>7789</v>
      </c>
      <c r="F35" s="101" t="s">
        <v>2172</v>
      </c>
      <c r="G35" s="101"/>
      <c r="H35" s="101"/>
      <c r="I35" s="101"/>
      <c r="J35" s="103" t="s">
        <v>7595</v>
      </c>
      <c r="K35" s="103"/>
      <c r="L35" s="101" t="s">
        <v>91</v>
      </c>
      <c r="M35" s="161">
        <v>0</v>
      </c>
      <c r="N35" s="103" t="s">
        <v>8705</v>
      </c>
      <c r="O35" s="103" t="s">
        <v>8710</v>
      </c>
      <c r="P35" s="115" t="s">
        <v>91</v>
      </c>
      <c r="Q35" s="115" t="s">
        <v>54</v>
      </c>
      <c r="R35" s="115"/>
      <c r="S35" s="113"/>
    </row>
    <row r="36" spans="1:19" x14ac:dyDescent="0.35">
      <c r="A36" s="141" t="s">
        <v>2040</v>
      </c>
      <c r="B36" s="77">
        <v>-99</v>
      </c>
      <c r="C36" s="50" t="s">
        <v>292</v>
      </c>
      <c r="D36" s="113"/>
      <c r="E36" s="50"/>
      <c r="F36" s="113"/>
      <c r="G36" s="50" t="s">
        <v>292</v>
      </c>
      <c r="H36" s="50" t="s">
        <v>292</v>
      </c>
      <c r="I36" s="113"/>
      <c r="J36" s="50" t="s">
        <v>7595</v>
      </c>
      <c r="K36" s="50"/>
      <c r="L36" s="53" t="s">
        <v>7575</v>
      </c>
      <c r="M36" s="114" t="s">
        <v>8704</v>
      </c>
      <c r="N36" s="113" t="s">
        <v>8706</v>
      </c>
      <c r="O36" s="113"/>
      <c r="P36" s="137"/>
      <c r="Q36" s="137" t="s">
        <v>54</v>
      </c>
      <c r="R36" s="53"/>
      <c r="S36" s="113"/>
    </row>
    <row r="37" spans="1:19" x14ac:dyDescent="0.35">
      <c r="A37" s="115" t="s">
        <v>2040</v>
      </c>
      <c r="B37" s="100">
        <v>1</v>
      </c>
      <c r="C37" s="101" t="s">
        <v>93</v>
      </c>
      <c r="D37" s="101" t="s">
        <v>1923</v>
      </c>
      <c r="E37" s="102" t="s">
        <v>2130</v>
      </c>
      <c r="F37" s="101" t="s">
        <v>7896</v>
      </c>
      <c r="G37" s="101" t="s">
        <v>277</v>
      </c>
      <c r="H37" s="101" t="s">
        <v>278</v>
      </c>
      <c r="I37" s="101" t="s">
        <v>2311</v>
      </c>
      <c r="J37" s="103" t="s">
        <v>7595</v>
      </c>
      <c r="K37" s="103"/>
      <c r="L37" s="101" t="s">
        <v>91</v>
      </c>
      <c r="M37" s="161" t="s">
        <v>8704</v>
      </c>
      <c r="N37" s="103" t="s">
        <v>8706</v>
      </c>
      <c r="O37" s="103" t="s">
        <v>8709</v>
      </c>
      <c r="P37" s="115" t="s">
        <v>91</v>
      </c>
      <c r="Q37" s="115" t="s">
        <v>54</v>
      </c>
      <c r="R37" s="115"/>
      <c r="S37" s="113"/>
    </row>
    <row r="38" spans="1:19" x14ac:dyDescent="0.35">
      <c r="A38" s="113" t="s">
        <v>2040</v>
      </c>
      <c r="B38" s="77">
        <v>2</v>
      </c>
      <c r="C38" s="54" t="s">
        <v>126</v>
      </c>
      <c r="D38" s="54" t="s">
        <v>1922</v>
      </c>
      <c r="E38" s="54" t="s">
        <v>7792</v>
      </c>
      <c r="F38" s="54" t="s">
        <v>2146</v>
      </c>
      <c r="G38" s="54" t="s">
        <v>338</v>
      </c>
      <c r="H38" s="54" t="s">
        <v>339</v>
      </c>
      <c r="I38" s="68" t="s">
        <v>2335</v>
      </c>
      <c r="J38" s="56" t="s">
        <v>7595</v>
      </c>
      <c r="K38" s="56"/>
      <c r="L38" s="113" t="s">
        <v>7575</v>
      </c>
      <c r="M38" s="114" t="s">
        <v>8704</v>
      </c>
      <c r="N38" s="113" t="s">
        <v>8706</v>
      </c>
      <c r="O38" s="113" t="s">
        <v>8709</v>
      </c>
      <c r="P38" s="113" t="s">
        <v>100</v>
      </c>
      <c r="Q38" s="113" t="s">
        <v>54</v>
      </c>
      <c r="R38" s="113"/>
      <c r="S38" s="113"/>
    </row>
    <row r="39" spans="1:19" x14ac:dyDescent="0.35">
      <c r="A39" s="113" t="s">
        <v>2040</v>
      </c>
      <c r="B39" s="77">
        <v>3</v>
      </c>
      <c r="C39" s="55" t="s">
        <v>2037</v>
      </c>
      <c r="D39" s="54" t="s">
        <v>6435</v>
      </c>
      <c r="E39" s="54" t="s">
        <v>7790</v>
      </c>
      <c r="F39" s="54" t="s">
        <v>2174</v>
      </c>
      <c r="G39" s="54" t="s">
        <v>2106</v>
      </c>
      <c r="H39" s="54" t="s">
        <v>2104</v>
      </c>
      <c r="I39" s="68" t="s">
        <v>2459</v>
      </c>
      <c r="J39" s="56" t="s">
        <v>7595</v>
      </c>
      <c r="K39" s="56"/>
      <c r="L39" s="54" t="s">
        <v>91</v>
      </c>
      <c r="M39" s="162" t="s">
        <v>8704</v>
      </c>
      <c r="N39" s="56" t="s">
        <v>8705</v>
      </c>
      <c r="O39" s="56" t="s">
        <v>8709</v>
      </c>
      <c r="P39" s="113" t="s">
        <v>91</v>
      </c>
      <c r="Q39" s="113" t="s">
        <v>54</v>
      </c>
      <c r="R39" s="113"/>
      <c r="S39" s="113"/>
    </row>
    <row r="40" spans="1:19" x14ac:dyDescent="0.35">
      <c r="A40" s="113" t="s">
        <v>2040</v>
      </c>
      <c r="B40" s="77">
        <v>4</v>
      </c>
      <c r="C40" s="55" t="s">
        <v>7679</v>
      </c>
      <c r="D40" s="54" t="s">
        <v>1895</v>
      </c>
      <c r="E40" s="54" t="s">
        <v>7791</v>
      </c>
      <c r="F40" s="54" t="s">
        <v>2172</v>
      </c>
      <c r="G40" s="54" t="s">
        <v>2107</v>
      </c>
      <c r="H40" s="54" t="s">
        <v>2105</v>
      </c>
      <c r="I40" s="68" t="s">
        <v>2460</v>
      </c>
      <c r="J40" s="56" t="s">
        <v>7595</v>
      </c>
      <c r="K40" s="56"/>
      <c r="L40" s="54" t="s">
        <v>91</v>
      </c>
      <c r="M40" s="162">
        <v>0</v>
      </c>
      <c r="N40" s="56" t="s">
        <v>8705</v>
      </c>
      <c r="O40" s="56" t="s">
        <v>8710</v>
      </c>
      <c r="P40" s="113" t="s">
        <v>91</v>
      </c>
      <c r="Q40" s="113" t="s">
        <v>54</v>
      </c>
      <c r="R40" s="113" t="s">
        <v>7680</v>
      </c>
      <c r="S40" s="113"/>
    </row>
    <row r="41" spans="1:19" x14ac:dyDescent="0.35">
      <c r="A41" s="143" t="s">
        <v>52</v>
      </c>
      <c r="B41" s="76">
        <v>1</v>
      </c>
      <c r="C41" s="66" t="s">
        <v>6659</v>
      </c>
      <c r="D41" s="66" t="s">
        <v>6661</v>
      </c>
      <c r="E41" s="67" t="s">
        <v>7798</v>
      </c>
      <c r="F41" s="66" t="s">
        <v>7897</v>
      </c>
      <c r="G41" s="66"/>
      <c r="H41" s="66"/>
      <c r="I41" s="66"/>
      <c r="J41" s="97" t="s">
        <v>7595</v>
      </c>
      <c r="K41" s="97"/>
      <c r="L41" s="66" t="s">
        <v>91</v>
      </c>
      <c r="M41" s="164" t="s">
        <v>8704</v>
      </c>
      <c r="N41" s="97" t="s">
        <v>8706</v>
      </c>
      <c r="O41" s="97" t="s">
        <v>8709</v>
      </c>
      <c r="P41" s="143" t="s">
        <v>91</v>
      </c>
      <c r="Q41" s="143" t="s">
        <v>45</v>
      </c>
      <c r="R41" s="113" t="s">
        <v>6658</v>
      </c>
      <c r="S41" s="113"/>
    </row>
    <row r="42" spans="1:19" x14ac:dyDescent="0.35">
      <c r="A42" s="143" t="s">
        <v>52</v>
      </c>
      <c r="B42" s="76">
        <v>2</v>
      </c>
      <c r="C42" s="66" t="s">
        <v>6660</v>
      </c>
      <c r="D42" s="66" t="s">
        <v>7563</v>
      </c>
      <c r="E42" s="67" t="s">
        <v>7799</v>
      </c>
      <c r="F42" s="67" t="s">
        <v>7800</v>
      </c>
      <c r="G42" s="66"/>
      <c r="H42" s="66"/>
      <c r="I42" s="66"/>
      <c r="J42" s="97" t="s">
        <v>7595</v>
      </c>
      <c r="K42" s="97"/>
      <c r="L42" s="66" t="s">
        <v>91</v>
      </c>
      <c r="M42" s="164" t="s">
        <v>8704</v>
      </c>
      <c r="N42" s="97" t="s">
        <v>8705</v>
      </c>
      <c r="O42" s="97" t="s">
        <v>8709</v>
      </c>
      <c r="P42" s="143" t="s">
        <v>91</v>
      </c>
      <c r="Q42" s="143" t="s">
        <v>45</v>
      </c>
      <c r="R42" s="113" t="s">
        <v>6658</v>
      </c>
      <c r="S42" s="113"/>
    </row>
    <row r="43" spans="1:19" x14ac:dyDescent="0.35">
      <c r="A43" s="113" t="s">
        <v>52</v>
      </c>
      <c r="B43" s="76">
        <v>3</v>
      </c>
      <c r="C43" s="54" t="s">
        <v>110</v>
      </c>
      <c r="D43" s="54" t="s">
        <v>1922</v>
      </c>
      <c r="E43" s="70" t="s">
        <v>7805</v>
      </c>
      <c r="F43" s="54" t="s">
        <v>2146</v>
      </c>
      <c r="G43" s="54" t="s">
        <v>308</v>
      </c>
      <c r="H43" s="55" t="s">
        <v>292</v>
      </c>
      <c r="I43" s="55" t="s">
        <v>2322</v>
      </c>
      <c r="J43" s="56" t="s">
        <v>7595</v>
      </c>
      <c r="K43" s="56"/>
      <c r="L43" s="113" t="s">
        <v>7575</v>
      </c>
      <c r="M43" s="114" t="s">
        <v>8704</v>
      </c>
      <c r="N43" s="113" t="s">
        <v>8706</v>
      </c>
      <c r="O43" s="113" t="s">
        <v>8709</v>
      </c>
      <c r="P43" s="113" t="s">
        <v>100</v>
      </c>
      <c r="Q43" s="113" t="s">
        <v>45</v>
      </c>
      <c r="R43" s="113"/>
      <c r="S43" s="113"/>
    </row>
    <row r="44" spans="1:19" x14ac:dyDescent="0.35">
      <c r="A44" s="113" t="s">
        <v>52</v>
      </c>
      <c r="B44" s="76">
        <v>4</v>
      </c>
      <c r="C44" s="54" t="s">
        <v>114</v>
      </c>
      <c r="D44" s="55" t="s">
        <v>2501</v>
      </c>
      <c r="E44" s="70" t="s">
        <v>7806</v>
      </c>
      <c r="F44" s="54" t="s">
        <v>2500</v>
      </c>
      <c r="G44" s="54" t="s">
        <v>315</v>
      </c>
      <c r="H44" s="54" t="s">
        <v>2498</v>
      </c>
      <c r="I44" s="54" t="s">
        <v>2499</v>
      </c>
      <c r="J44" s="56" t="s">
        <v>7595</v>
      </c>
      <c r="K44" s="56"/>
      <c r="L44" s="54" t="s">
        <v>153</v>
      </c>
      <c r="M44" s="162">
        <v>0</v>
      </c>
      <c r="N44" s="56" t="s">
        <v>8705</v>
      </c>
      <c r="O44" s="56" t="s">
        <v>8710</v>
      </c>
      <c r="P44" s="113" t="s">
        <v>153</v>
      </c>
      <c r="Q44" s="113" t="s">
        <v>45</v>
      </c>
      <c r="R44" s="113"/>
      <c r="S44" s="113"/>
    </row>
    <row r="45" spans="1:19" x14ac:dyDescent="0.35">
      <c r="A45" s="113" t="s">
        <v>52</v>
      </c>
      <c r="B45" s="76">
        <v>5</v>
      </c>
      <c r="C45" s="86" t="s">
        <v>111</v>
      </c>
      <c r="D45" s="54" t="s">
        <v>1927</v>
      </c>
      <c r="E45" s="70" t="s">
        <v>7807</v>
      </c>
      <c r="F45" s="54" t="s">
        <v>2155</v>
      </c>
      <c r="G45" s="54" t="s">
        <v>309</v>
      </c>
      <c r="H45" s="54" t="s">
        <v>310</v>
      </c>
      <c r="I45" s="54" t="s">
        <v>2326</v>
      </c>
      <c r="J45" s="56" t="s">
        <v>7595</v>
      </c>
      <c r="K45" s="56"/>
      <c r="L45" s="54" t="s">
        <v>91</v>
      </c>
      <c r="M45" s="162">
        <v>0</v>
      </c>
      <c r="N45" s="56" t="s">
        <v>8705</v>
      </c>
      <c r="O45" s="56" t="s">
        <v>8710</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7595</v>
      </c>
      <c r="K46" s="56"/>
      <c r="L46" s="54" t="s">
        <v>91</v>
      </c>
      <c r="M46" s="162">
        <v>0</v>
      </c>
      <c r="N46" s="56" t="s">
        <v>8705</v>
      </c>
      <c r="O46" s="56" t="s">
        <v>8710</v>
      </c>
      <c r="P46" s="113" t="s">
        <v>91</v>
      </c>
      <c r="Q46" s="113" t="s">
        <v>45</v>
      </c>
      <c r="R46" s="113"/>
      <c r="S46" s="113"/>
    </row>
    <row r="47" spans="1:19" x14ac:dyDescent="0.35">
      <c r="A47" s="113" t="s">
        <v>52</v>
      </c>
      <c r="B47" s="76">
        <v>7</v>
      </c>
      <c r="C47" s="54" t="s">
        <v>112</v>
      </c>
      <c r="D47" s="54" t="s">
        <v>1928</v>
      </c>
      <c r="E47" s="70" t="s">
        <v>7809</v>
      </c>
      <c r="F47" s="54" t="s">
        <v>1928</v>
      </c>
      <c r="G47" s="54" t="s">
        <v>311</v>
      </c>
      <c r="H47" s="54" t="s">
        <v>312</v>
      </c>
      <c r="I47" s="54" t="s">
        <v>2327</v>
      </c>
      <c r="J47" s="56" t="s">
        <v>7595</v>
      </c>
      <c r="K47" s="56"/>
      <c r="L47" s="54" t="s">
        <v>91</v>
      </c>
      <c r="M47" s="162">
        <v>0</v>
      </c>
      <c r="N47" s="56" t="s">
        <v>8705</v>
      </c>
      <c r="O47" s="56" t="s">
        <v>8710</v>
      </c>
      <c r="P47" s="113" t="s">
        <v>91</v>
      </c>
      <c r="Q47" s="113" t="s">
        <v>45</v>
      </c>
      <c r="R47" s="113"/>
      <c r="S47" s="113"/>
    </row>
    <row r="48" spans="1:19" x14ac:dyDescent="0.35">
      <c r="A48" s="113" t="s">
        <v>52</v>
      </c>
      <c r="B48" s="76">
        <v>8</v>
      </c>
      <c r="C48" s="55" t="s">
        <v>115</v>
      </c>
      <c r="D48" s="55" t="s">
        <v>1930</v>
      </c>
      <c r="E48" s="62" t="s">
        <v>7808</v>
      </c>
      <c r="F48" s="55" t="s">
        <v>1930</v>
      </c>
      <c r="G48" s="55" t="s">
        <v>316</v>
      </c>
      <c r="H48" s="55" t="s">
        <v>317</v>
      </c>
      <c r="I48" s="55" t="s">
        <v>2329</v>
      </c>
      <c r="J48" s="57" t="s">
        <v>7595</v>
      </c>
      <c r="K48" s="57"/>
      <c r="L48" s="55" t="s">
        <v>91</v>
      </c>
      <c r="M48" s="165">
        <v>0</v>
      </c>
      <c r="N48" s="57" t="s">
        <v>8705</v>
      </c>
      <c r="O48" s="57" t="s">
        <v>8710</v>
      </c>
      <c r="P48" s="113" t="s">
        <v>91</v>
      </c>
      <c r="Q48" s="113" t="s">
        <v>45</v>
      </c>
      <c r="R48" s="113"/>
      <c r="S48" s="113"/>
    </row>
    <row r="49" spans="1:19" x14ac:dyDescent="0.35">
      <c r="A49" s="142" t="s">
        <v>6820</v>
      </c>
      <c r="B49" s="94">
        <v>-99</v>
      </c>
      <c r="C49" s="50" t="s">
        <v>2766</v>
      </c>
      <c r="D49" s="113"/>
      <c r="F49" s="113"/>
      <c r="G49" s="50" t="s">
        <v>3198</v>
      </c>
      <c r="H49" s="50" t="s">
        <v>2968</v>
      </c>
      <c r="I49" s="113"/>
      <c r="J49" s="50" t="s">
        <v>7595</v>
      </c>
      <c r="K49" s="50"/>
      <c r="L49" s="113" t="s">
        <v>7575</v>
      </c>
      <c r="M49" s="114"/>
      <c r="N49" s="113"/>
      <c r="O49" s="113"/>
      <c r="P49" s="137" t="s">
        <v>3000</v>
      </c>
      <c r="Q49" s="137" t="s">
        <v>54</v>
      </c>
      <c r="R49" s="53"/>
      <c r="S49" s="113"/>
    </row>
    <row r="50" spans="1:19" x14ac:dyDescent="0.35">
      <c r="A50" s="142" t="s">
        <v>6820</v>
      </c>
      <c r="B50" s="94">
        <v>-99</v>
      </c>
      <c r="C50" s="50" t="s">
        <v>2765</v>
      </c>
      <c r="D50" s="113"/>
      <c r="F50" s="113"/>
      <c r="G50" s="50" t="s">
        <v>3197</v>
      </c>
      <c r="H50" s="50" t="s">
        <v>2969</v>
      </c>
      <c r="I50" s="113"/>
      <c r="J50" s="50" t="s">
        <v>7595</v>
      </c>
      <c r="K50" s="50"/>
      <c r="L50" s="50" t="s">
        <v>7576</v>
      </c>
      <c r="M50" s="160"/>
      <c r="N50" s="50"/>
      <c r="O50" s="50"/>
      <c r="P50" s="137" t="s">
        <v>3952</v>
      </c>
      <c r="Q50" s="137" t="s">
        <v>54</v>
      </c>
      <c r="R50" s="53"/>
      <c r="S50" s="113"/>
    </row>
    <row r="51" spans="1:19" x14ac:dyDescent="0.35">
      <c r="A51" s="142" t="s">
        <v>6820</v>
      </c>
      <c r="B51" s="94">
        <v>-99</v>
      </c>
      <c r="C51" s="50" t="s">
        <v>292</v>
      </c>
      <c r="D51" s="113"/>
      <c r="F51" s="113"/>
      <c r="G51" s="50" t="s">
        <v>292</v>
      </c>
      <c r="H51" s="50" t="s">
        <v>292</v>
      </c>
      <c r="I51" s="113"/>
      <c r="J51" s="50" t="s">
        <v>7595</v>
      </c>
      <c r="K51" s="50"/>
      <c r="L51" s="53" t="s">
        <v>7575</v>
      </c>
      <c r="M51" s="114" t="s">
        <v>8704</v>
      </c>
      <c r="N51" s="113" t="s">
        <v>8706</v>
      </c>
      <c r="O51" s="113"/>
      <c r="P51" s="137"/>
      <c r="Q51" s="137" t="s">
        <v>54</v>
      </c>
      <c r="R51" s="53"/>
      <c r="S51" s="113"/>
    </row>
    <row r="52" spans="1:19" x14ac:dyDescent="0.35">
      <c r="A52" s="113" t="s">
        <v>6820</v>
      </c>
      <c r="B52" s="94">
        <v>-1</v>
      </c>
      <c r="C52" s="56" t="s">
        <v>2778</v>
      </c>
      <c r="D52" s="50" t="s">
        <v>6601</v>
      </c>
      <c r="E52" s="56"/>
      <c r="F52" s="56" t="s">
        <v>3397</v>
      </c>
      <c r="G52" s="56" t="s">
        <v>3210</v>
      </c>
      <c r="H52" s="50" t="s">
        <v>2981</v>
      </c>
      <c r="I52" s="56"/>
      <c r="J52" s="56" t="s">
        <v>7595</v>
      </c>
      <c r="K52" s="56"/>
      <c r="L52" s="50" t="s">
        <v>7574</v>
      </c>
      <c r="M52" s="160">
        <v>0</v>
      </c>
      <c r="N52" s="50" t="s">
        <v>8705</v>
      </c>
      <c r="O52" s="50"/>
      <c r="P52" s="113" t="s">
        <v>3002</v>
      </c>
      <c r="Q52" s="113" t="s">
        <v>54</v>
      </c>
      <c r="R52" s="113"/>
      <c r="S52" s="113"/>
    </row>
    <row r="53" spans="1:19" x14ac:dyDescent="0.35">
      <c r="A53" s="113" t="s">
        <v>6820</v>
      </c>
      <c r="B53" s="94">
        <v>-1</v>
      </c>
      <c r="C53" s="56" t="s">
        <v>2777</v>
      </c>
      <c r="D53" s="50" t="s">
        <v>6596</v>
      </c>
      <c r="E53" s="56"/>
      <c r="F53" s="56" t="s">
        <v>7861</v>
      </c>
      <c r="G53" s="56" t="s">
        <v>3209</v>
      </c>
      <c r="H53" s="50" t="s">
        <v>2980</v>
      </c>
      <c r="I53" s="56"/>
      <c r="J53" s="56" t="s">
        <v>3411</v>
      </c>
      <c r="K53" s="56" t="s">
        <v>7594</v>
      </c>
      <c r="L53" s="50" t="s">
        <v>91</v>
      </c>
      <c r="M53" s="160">
        <v>0</v>
      </c>
      <c r="N53" s="50" t="s">
        <v>8705</v>
      </c>
      <c r="O53" s="50"/>
      <c r="P53" s="113" t="s">
        <v>92</v>
      </c>
      <c r="Q53" s="113" t="s">
        <v>54</v>
      </c>
      <c r="R53" s="113"/>
      <c r="S53" s="113"/>
    </row>
    <row r="54" spans="1:19" x14ac:dyDescent="0.35">
      <c r="A54" s="113" t="s">
        <v>6820</v>
      </c>
      <c r="B54" s="94">
        <v>-1</v>
      </c>
      <c r="C54" s="57" t="s">
        <v>8734</v>
      </c>
      <c r="D54" s="50" t="s">
        <v>6591</v>
      </c>
      <c r="E54" s="56"/>
      <c r="F54" s="56" t="s">
        <v>7856</v>
      </c>
      <c r="G54" s="56" t="s">
        <v>3199</v>
      </c>
      <c r="H54" s="50" t="s">
        <v>2970</v>
      </c>
      <c r="I54" s="56"/>
      <c r="J54" s="56" t="s">
        <v>3411</v>
      </c>
      <c r="K54" s="56" t="s">
        <v>7594</v>
      </c>
      <c r="L54" s="50" t="s">
        <v>91</v>
      </c>
      <c r="M54" s="160">
        <v>0</v>
      </c>
      <c r="N54" s="50" t="s">
        <v>8705</v>
      </c>
      <c r="O54" s="50"/>
      <c r="P54" s="113" t="s">
        <v>92</v>
      </c>
      <c r="Q54" s="113" t="s">
        <v>54</v>
      </c>
      <c r="R54" s="113" t="s">
        <v>8733</v>
      </c>
      <c r="S54" s="113"/>
    </row>
    <row r="55" spans="1:19" x14ac:dyDescent="0.35">
      <c r="A55" s="113" t="s">
        <v>6820</v>
      </c>
      <c r="B55" s="94">
        <v>-1</v>
      </c>
      <c r="C55" s="57" t="s">
        <v>8735</v>
      </c>
      <c r="D55" s="50" t="s">
        <v>6597</v>
      </c>
      <c r="E55" s="56"/>
      <c r="F55" s="56" t="s">
        <v>7857</v>
      </c>
      <c r="G55" s="56" t="s">
        <v>3211</v>
      </c>
      <c r="H55" s="50" t="s">
        <v>2982</v>
      </c>
      <c r="I55" s="56"/>
      <c r="J55" s="56" t="s">
        <v>3411</v>
      </c>
      <c r="K55" s="56" t="s">
        <v>7594</v>
      </c>
      <c r="L55" s="50" t="s">
        <v>91</v>
      </c>
      <c r="M55" s="160">
        <v>0</v>
      </c>
      <c r="N55" s="50" t="s">
        <v>8705</v>
      </c>
      <c r="O55" s="50"/>
      <c r="P55" s="113" t="s">
        <v>92</v>
      </c>
      <c r="Q55" s="113" t="s">
        <v>54</v>
      </c>
      <c r="R55" s="113" t="s">
        <v>8732</v>
      </c>
      <c r="S55" s="113"/>
    </row>
    <row r="56" spans="1:19" x14ac:dyDescent="0.35">
      <c r="A56" s="113" t="s">
        <v>6820</v>
      </c>
      <c r="B56" s="94">
        <v>-1</v>
      </c>
      <c r="C56" s="57" t="s">
        <v>8736</v>
      </c>
      <c r="D56" s="50" t="s">
        <v>6592</v>
      </c>
      <c r="E56" s="56"/>
      <c r="F56" s="56" t="s">
        <v>7858</v>
      </c>
      <c r="G56" s="56" t="s">
        <v>3201</v>
      </c>
      <c r="H56" s="50" t="s">
        <v>2972</v>
      </c>
      <c r="I56" s="56"/>
      <c r="J56" s="56" t="s">
        <v>3411</v>
      </c>
      <c r="K56" s="56" t="s">
        <v>7594</v>
      </c>
      <c r="L56" s="50" t="s">
        <v>91</v>
      </c>
      <c r="M56" s="160">
        <v>0</v>
      </c>
      <c r="N56" s="50" t="s">
        <v>8705</v>
      </c>
      <c r="O56" s="50"/>
      <c r="P56" s="113" t="s">
        <v>92</v>
      </c>
      <c r="Q56" s="113" t="s">
        <v>54</v>
      </c>
      <c r="R56" s="113" t="s">
        <v>8731</v>
      </c>
      <c r="S56" s="113"/>
    </row>
    <row r="57" spans="1:19" x14ac:dyDescent="0.35">
      <c r="A57" s="113" t="s">
        <v>6820</v>
      </c>
      <c r="B57" s="94">
        <v>-1</v>
      </c>
      <c r="C57" s="56" t="s">
        <v>2775</v>
      </c>
      <c r="D57" s="50" t="s">
        <v>6595</v>
      </c>
      <c r="E57" s="56"/>
      <c r="F57" s="56" t="s">
        <v>7862</v>
      </c>
      <c r="G57" s="56" t="s">
        <v>3207</v>
      </c>
      <c r="H57" s="50" t="s">
        <v>2978</v>
      </c>
      <c r="I57" s="56"/>
      <c r="J57" s="56" t="s">
        <v>3411</v>
      </c>
      <c r="K57" s="56" t="s">
        <v>7594</v>
      </c>
      <c r="L57" s="50" t="s">
        <v>91</v>
      </c>
      <c r="M57" s="160">
        <v>0</v>
      </c>
      <c r="N57" s="50" t="s">
        <v>8705</v>
      </c>
      <c r="O57" s="50"/>
      <c r="P57" s="113" t="s">
        <v>92</v>
      </c>
      <c r="Q57" s="113" t="s">
        <v>54</v>
      </c>
      <c r="R57" s="113"/>
      <c r="S57" s="113"/>
    </row>
    <row r="58" spans="1:19" x14ac:dyDescent="0.35">
      <c r="A58" s="113" t="s">
        <v>6820</v>
      </c>
      <c r="B58" s="94">
        <v>-1</v>
      </c>
      <c r="C58" s="57" t="s">
        <v>8737</v>
      </c>
      <c r="D58" s="50" t="s">
        <v>6593</v>
      </c>
      <c r="E58" s="56"/>
      <c r="F58" s="56" t="s">
        <v>7859</v>
      </c>
      <c r="G58" s="56" t="s">
        <v>3203</v>
      </c>
      <c r="H58" s="50" t="s">
        <v>2974</v>
      </c>
      <c r="I58" s="56"/>
      <c r="J58" s="56" t="s">
        <v>3411</v>
      </c>
      <c r="K58" s="56" t="s">
        <v>7594</v>
      </c>
      <c r="L58" s="50" t="s">
        <v>91</v>
      </c>
      <c r="M58" s="160">
        <v>0</v>
      </c>
      <c r="N58" s="50" t="s">
        <v>8705</v>
      </c>
      <c r="O58" s="50"/>
      <c r="P58" s="113" t="s">
        <v>92</v>
      </c>
      <c r="Q58" s="113" t="s">
        <v>54</v>
      </c>
      <c r="R58" s="113" t="s">
        <v>8730</v>
      </c>
      <c r="S58" s="113"/>
    </row>
    <row r="59" spans="1:19" x14ac:dyDescent="0.35">
      <c r="A59" s="113" t="s">
        <v>6820</v>
      </c>
      <c r="B59" s="94">
        <v>-1</v>
      </c>
      <c r="C59" s="57" t="s">
        <v>8738</v>
      </c>
      <c r="D59" s="50" t="s">
        <v>6594</v>
      </c>
      <c r="E59" s="56"/>
      <c r="F59" s="56" t="s">
        <v>7860</v>
      </c>
      <c r="G59" s="56" t="s">
        <v>3205</v>
      </c>
      <c r="H59" s="50" t="s">
        <v>2976</v>
      </c>
      <c r="I59" s="56"/>
      <c r="J59" s="56" t="s">
        <v>3411</v>
      </c>
      <c r="K59" s="56" t="s">
        <v>7594</v>
      </c>
      <c r="L59" s="50" t="s">
        <v>91</v>
      </c>
      <c r="M59" s="160">
        <v>0</v>
      </c>
      <c r="N59" s="50" t="s">
        <v>8705</v>
      </c>
      <c r="O59" s="50"/>
      <c r="P59" s="113" t="s">
        <v>92</v>
      </c>
      <c r="Q59" s="113" t="s">
        <v>54</v>
      </c>
      <c r="R59" s="113" t="s">
        <v>8729</v>
      </c>
      <c r="S59" s="113"/>
    </row>
    <row r="60" spans="1:19" x14ac:dyDescent="0.35">
      <c r="A60" s="113" t="s">
        <v>6820</v>
      </c>
      <c r="B60" s="94">
        <v>-1</v>
      </c>
      <c r="C60" s="56" t="s">
        <v>2781</v>
      </c>
      <c r="D60" s="50" t="s">
        <v>6598</v>
      </c>
      <c r="E60" s="56"/>
      <c r="F60" s="56" t="s">
        <v>7863</v>
      </c>
      <c r="G60" s="56" t="s">
        <v>3213</v>
      </c>
      <c r="H60" s="50" t="s">
        <v>2984</v>
      </c>
      <c r="I60" s="56"/>
      <c r="J60" s="56" t="s">
        <v>3411</v>
      </c>
      <c r="K60" s="56" t="s">
        <v>7594</v>
      </c>
      <c r="L60" s="50" t="s">
        <v>91</v>
      </c>
      <c r="M60" s="160">
        <v>0</v>
      </c>
      <c r="N60" s="50" t="s">
        <v>8705</v>
      </c>
      <c r="O60" s="50"/>
      <c r="P60" s="113" t="s">
        <v>92</v>
      </c>
      <c r="Q60" s="113" t="s">
        <v>54</v>
      </c>
      <c r="R60" s="113"/>
      <c r="S60" s="113"/>
    </row>
    <row r="61" spans="1:19" x14ac:dyDescent="0.35">
      <c r="A61" s="113" t="s">
        <v>6820</v>
      </c>
      <c r="B61" s="94">
        <v>-1</v>
      </c>
      <c r="C61" s="56" t="s">
        <v>2768</v>
      </c>
      <c r="D61" s="50" t="s">
        <v>6606</v>
      </c>
      <c r="E61" s="56"/>
      <c r="F61" s="56" t="s">
        <v>3396</v>
      </c>
      <c r="G61" s="56" t="s">
        <v>3200</v>
      </c>
      <c r="H61" s="50" t="s">
        <v>2971</v>
      </c>
      <c r="I61" s="56"/>
      <c r="J61" s="56" t="s">
        <v>7595</v>
      </c>
      <c r="K61" s="56"/>
      <c r="L61" s="50" t="s">
        <v>7574</v>
      </c>
      <c r="M61" s="160">
        <v>0</v>
      </c>
      <c r="N61" s="50" t="s">
        <v>8705</v>
      </c>
      <c r="O61" s="50"/>
      <c r="P61" s="113" t="s">
        <v>3013</v>
      </c>
      <c r="Q61" s="113" t="s">
        <v>54</v>
      </c>
      <c r="S61" s="113"/>
    </row>
    <row r="62" spans="1:19" x14ac:dyDescent="0.35">
      <c r="A62" s="113" t="s">
        <v>6820</v>
      </c>
      <c r="B62" s="94">
        <v>-1</v>
      </c>
      <c r="C62" s="57" t="s">
        <v>8728</v>
      </c>
      <c r="D62" s="50" t="s">
        <v>6600</v>
      </c>
      <c r="E62" s="56" t="s">
        <v>6</v>
      </c>
      <c r="F62" s="56" t="s">
        <v>3399</v>
      </c>
      <c r="G62" s="56" t="s">
        <v>3212</v>
      </c>
      <c r="H62" s="50" t="s">
        <v>2983</v>
      </c>
      <c r="I62" s="56"/>
      <c r="J62" s="56" t="s">
        <v>7595</v>
      </c>
      <c r="K62" s="56"/>
      <c r="L62" s="50" t="s">
        <v>7574</v>
      </c>
      <c r="M62" s="160">
        <v>0</v>
      </c>
      <c r="N62" s="50" t="s">
        <v>8705</v>
      </c>
      <c r="O62" s="50"/>
      <c r="P62" s="113" t="s">
        <v>235</v>
      </c>
      <c r="Q62" s="113" t="s">
        <v>54</v>
      </c>
      <c r="R62" s="113" t="s">
        <v>8727</v>
      </c>
      <c r="S62" s="113"/>
    </row>
    <row r="63" spans="1:19" x14ac:dyDescent="0.35">
      <c r="A63" s="113" t="s">
        <v>6820</v>
      </c>
      <c r="B63" s="94">
        <v>-1</v>
      </c>
      <c r="C63" s="57" t="s">
        <v>8744</v>
      </c>
      <c r="D63" s="50" t="s">
        <v>6605</v>
      </c>
      <c r="E63" s="56" t="s">
        <v>6</v>
      </c>
      <c r="F63" s="56" t="s">
        <v>3395</v>
      </c>
      <c r="G63" s="56" t="s">
        <v>3202</v>
      </c>
      <c r="H63" s="50" t="s">
        <v>2973</v>
      </c>
      <c r="I63" s="56"/>
      <c r="J63" s="56" t="s">
        <v>7595</v>
      </c>
      <c r="K63" s="56"/>
      <c r="L63" s="50" t="s">
        <v>7574</v>
      </c>
      <c r="M63" s="160">
        <v>0</v>
      </c>
      <c r="N63" s="50" t="s">
        <v>8705</v>
      </c>
      <c r="O63" s="50"/>
      <c r="P63" s="113" t="s">
        <v>249</v>
      </c>
      <c r="Q63" s="113" t="s">
        <v>54</v>
      </c>
      <c r="R63" s="113" t="s">
        <v>8743</v>
      </c>
      <c r="S63" s="113"/>
    </row>
    <row r="64" spans="1:19" x14ac:dyDescent="0.35">
      <c r="A64" s="113" t="s">
        <v>6820</v>
      </c>
      <c r="B64" s="94">
        <v>-1</v>
      </c>
      <c r="C64" s="56" t="s">
        <v>2776</v>
      </c>
      <c r="D64" s="50" t="s">
        <v>6602</v>
      </c>
      <c r="E64" s="56" t="s">
        <v>6</v>
      </c>
      <c r="F64" s="56" t="s">
        <v>3393</v>
      </c>
      <c r="G64" s="56" t="s">
        <v>3208</v>
      </c>
      <c r="H64" s="50" t="s">
        <v>2979</v>
      </c>
      <c r="I64" s="56"/>
      <c r="J64" s="56" t="s">
        <v>7595</v>
      </c>
      <c r="K64" s="56"/>
      <c r="L64" s="50" t="s">
        <v>7574</v>
      </c>
      <c r="M64" s="160">
        <v>0</v>
      </c>
      <c r="N64" s="50" t="s">
        <v>8705</v>
      </c>
      <c r="O64" s="50"/>
      <c r="P64" s="113" t="s">
        <v>165</v>
      </c>
      <c r="Q64" s="113" t="s">
        <v>54</v>
      </c>
      <c r="R64" s="113"/>
      <c r="S64" s="113"/>
    </row>
    <row r="65" spans="1:19" x14ac:dyDescent="0.35">
      <c r="A65" s="113" t="s">
        <v>6820</v>
      </c>
      <c r="B65" s="94">
        <v>-1</v>
      </c>
      <c r="C65" s="57" t="s">
        <v>8740</v>
      </c>
      <c r="D65" s="50" t="s">
        <v>6604</v>
      </c>
      <c r="E65" s="56" t="s">
        <v>6</v>
      </c>
      <c r="F65" s="56" t="s">
        <v>3394</v>
      </c>
      <c r="G65" s="56" t="s">
        <v>3204</v>
      </c>
      <c r="H65" s="50" t="s">
        <v>2975</v>
      </c>
      <c r="I65" s="56"/>
      <c r="J65" s="56" t="s">
        <v>7595</v>
      </c>
      <c r="K65" s="56"/>
      <c r="L65" s="50" t="s">
        <v>7574</v>
      </c>
      <c r="M65" s="160">
        <v>0</v>
      </c>
      <c r="N65" s="50" t="s">
        <v>8705</v>
      </c>
      <c r="O65" s="50"/>
      <c r="P65" s="113" t="s">
        <v>235</v>
      </c>
      <c r="Q65" s="113" t="s">
        <v>54</v>
      </c>
      <c r="R65" s="113" t="s">
        <v>8739</v>
      </c>
      <c r="S65" s="113"/>
    </row>
    <row r="66" spans="1:19" x14ac:dyDescent="0.35">
      <c r="A66" s="113" t="s">
        <v>6820</v>
      </c>
      <c r="B66" s="94">
        <v>-1</v>
      </c>
      <c r="C66" s="57" t="s">
        <v>8742</v>
      </c>
      <c r="D66" s="50" t="s">
        <v>6603</v>
      </c>
      <c r="E66" s="56" t="s">
        <v>6</v>
      </c>
      <c r="F66" s="56" t="s">
        <v>7653</v>
      </c>
      <c r="G66" s="56" t="s">
        <v>3206</v>
      </c>
      <c r="H66" s="50" t="s">
        <v>2977</v>
      </c>
      <c r="I66" s="56"/>
      <c r="J66" s="56" t="s">
        <v>7595</v>
      </c>
      <c r="K66" s="56"/>
      <c r="L66" s="50" t="s">
        <v>7574</v>
      </c>
      <c r="M66" s="160">
        <v>0</v>
      </c>
      <c r="N66" s="50" t="s">
        <v>8705</v>
      </c>
      <c r="O66" s="50"/>
      <c r="P66" s="113" t="s">
        <v>235</v>
      </c>
      <c r="Q66" s="113" t="s">
        <v>54</v>
      </c>
      <c r="R66" s="113" t="s">
        <v>8741</v>
      </c>
      <c r="S66" s="113"/>
    </row>
    <row r="67" spans="1:19" x14ac:dyDescent="0.35">
      <c r="A67" s="113" t="s">
        <v>6820</v>
      </c>
      <c r="B67" s="94">
        <v>-1</v>
      </c>
      <c r="C67" s="56" t="s">
        <v>2782</v>
      </c>
      <c r="D67" s="50" t="s">
        <v>6599</v>
      </c>
      <c r="F67" s="56" t="s">
        <v>3398</v>
      </c>
      <c r="G67" s="56" t="s">
        <v>3214</v>
      </c>
      <c r="H67" s="50" t="s">
        <v>2985</v>
      </c>
      <c r="I67" s="56"/>
      <c r="J67" s="56" t="s">
        <v>7595</v>
      </c>
      <c r="K67" s="56"/>
      <c r="L67" s="50" t="s">
        <v>7574</v>
      </c>
      <c r="M67" s="160">
        <v>0</v>
      </c>
      <c r="N67" s="50" t="s">
        <v>8705</v>
      </c>
      <c r="O67" s="50"/>
      <c r="P67" s="113" t="s">
        <v>250</v>
      </c>
      <c r="Q67" s="113" t="s">
        <v>54</v>
      </c>
      <c r="R67" s="113"/>
      <c r="S67" s="113"/>
    </row>
    <row r="68" spans="1:19" x14ac:dyDescent="0.35">
      <c r="A68" s="115" t="s">
        <v>6820</v>
      </c>
      <c r="B68" s="100">
        <v>1</v>
      </c>
      <c r="C68" s="101" t="s">
        <v>93</v>
      </c>
      <c r="D68" s="101" t="s">
        <v>1923</v>
      </c>
      <c r="E68" s="102" t="s">
        <v>2130</v>
      </c>
      <c r="F68" s="101" t="s">
        <v>7896</v>
      </c>
      <c r="G68" s="101" t="s">
        <v>277</v>
      </c>
      <c r="H68" s="101" t="s">
        <v>278</v>
      </c>
      <c r="I68" s="101" t="s">
        <v>2311</v>
      </c>
      <c r="J68" s="103" t="s">
        <v>7595</v>
      </c>
      <c r="K68" s="103"/>
      <c r="L68" s="101" t="s">
        <v>91</v>
      </c>
      <c r="M68" s="161" t="s">
        <v>8704</v>
      </c>
      <c r="N68" s="103" t="s">
        <v>8706</v>
      </c>
      <c r="O68" s="103" t="s">
        <v>8709</v>
      </c>
      <c r="P68" s="115" t="s">
        <v>91</v>
      </c>
      <c r="Q68" s="115" t="s">
        <v>54</v>
      </c>
      <c r="R68" s="115"/>
      <c r="S68" s="113"/>
    </row>
    <row r="69" spans="1:19" x14ac:dyDescent="0.35">
      <c r="A69" s="113" t="s">
        <v>6820</v>
      </c>
      <c r="B69" s="94">
        <v>2</v>
      </c>
      <c r="C69" s="50" t="s">
        <v>128</v>
      </c>
      <c r="D69" s="54" t="s">
        <v>1922</v>
      </c>
      <c r="E69" s="54" t="s">
        <v>3400</v>
      </c>
      <c r="F69" s="54" t="s">
        <v>2146</v>
      </c>
      <c r="G69" s="50" t="s">
        <v>342</v>
      </c>
      <c r="H69" s="50" t="s">
        <v>6821</v>
      </c>
      <c r="I69" s="113"/>
      <c r="J69" s="50" t="s">
        <v>7595</v>
      </c>
      <c r="K69" s="50"/>
      <c r="L69" s="113" t="s">
        <v>7575</v>
      </c>
      <c r="M69" s="114" t="s">
        <v>8704</v>
      </c>
      <c r="N69" s="113" t="s">
        <v>8706</v>
      </c>
      <c r="O69" s="113" t="s">
        <v>8709</v>
      </c>
      <c r="P69" s="137" t="s">
        <v>100</v>
      </c>
      <c r="Q69" s="137" t="s">
        <v>54</v>
      </c>
      <c r="R69" s="53"/>
      <c r="S69" s="113"/>
    </row>
    <row r="70" spans="1:19" x14ac:dyDescent="0.35">
      <c r="A70" s="113" t="s">
        <v>6820</v>
      </c>
      <c r="B70" s="77">
        <v>3</v>
      </c>
      <c r="C70" s="56" t="s">
        <v>2764</v>
      </c>
      <c r="D70" s="50" t="s">
        <v>2056</v>
      </c>
      <c r="E70" s="56" t="s">
        <v>7810</v>
      </c>
      <c r="F70" s="54" t="s">
        <v>7783</v>
      </c>
      <c r="G70" s="56" t="s">
        <v>3196</v>
      </c>
      <c r="H70" s="50" t="s">
        <v>2968</v>
      </c>
      <c r="I70" s="56"/>
      <c r="J70" s="56" t="s">
        <v>7595</v>
      </c>
      <c r="K70" s="56"/>
      <c r="L70" s="50" t="s">
        <v>153</v>
      </c>
      <c r="M70" s="160" t="s">
        <v>8704</v>
      </c>
      <c r="N70" s="50" t="s">
        <v>8705</v>
      </c>
      <c r="O70" s="50" t="s">
        <v>8709</v>
      </c>
      <c r="P70" s="113" t="s">
        <v>153</v>
      </c>
      <c r="Q70" s="113" t="s">
        <v>54</v>
      </c>
      <c r="R70" s="113"/>
      <c r="S70" s="113"/>
    </row>
    <row r="71" spans="1:19" x14ac:dyDescent="0.35">
      <c r="A71" s="143" t="s">
        <v>6820</v>
      </c>
      <c r="B71" s="98">
        <v>4</v>
      </c>
      <c r="C71" s="97" t="s">
        <v>6662</v>
      </c>
      <c r="D71" s="67" t="s">
        <v>6664</v>
      </c>
      <c r="E71" s="97" t="s">
        <v>7811</v>
      </c>
      <c r="F71" s="66" t="s">
        <v>7864</v>
      </c>
      <c r="G71" s="97"/>
      <c r="H71" s="67"/>
      <c r="I71" s="97"/>
      <c r="J71" s="97" t="s">
        <v>7595</v>
      </c>
      <c r="K71" s="97"/>
      <c r="L71" s="67" t="s">
        <v>91</v>
      </c>
      <c r="M71" s="166" t="s">
        <v>8704</v>
      </c>
      <c r="N71" s="67" t="s">
        <v>8705</v>
      </c>
      <c r="O71" s="67" t="s">
        <v>8709</v>
      </c>
      <c r="P71" s="143" t="s">
        <v>92</v>
      </c>
      <c r="Q71" s="143" t="s">
        <v>54</v>
      </c>
      <c r="R71" s="143"/>
      <c r="S71" s="113"/>
    </row>
    <row r="72" spans="1:19" x14ac:dyDescent="0.35">
      <c r="A72" s="143" t="s">
        <v>6820</v>
      </c>
      <c r="B72" s="98">
        <v>5</v>
      </c>
      <c r="C72" s="97" t="s">
        <v>8745</v>
      </c>
      <c r="D72" s="67" t="s">
        <v>6665</v>
      </c>
      <c r="E72" s="97" t="s">
        <v>7812</v>
      </c>
      <c r="F72" s="66" t="s">
        <v>7814</v>
      </c>
      <c r="G72" s="97"/>
      <c r="H72" s="67"/>
      <c r="I72" s="97"/>
      <c r="J72" s="97" t="s">
        <v>7595</v>
      </c>
      <c r="K72" s="97"/>
      <c r="L72" s="67" t="s">
        <v>91</v>
      </c>
      <c r="M72" s="166" t="s">
        <v>8704</v>
      </c>
      <c r="N72" s="67" t="s">
        <v>8705</v>
      </c>
      <c r="O72" s="67" t="s">
        <v>8709</v>
      </c>
      <c r="P72" s="143" t="s">
        <v>92</v>
      </c>
      <c r="Q72" s="143" t="s">
        <v>54</v>
      </c>
      <c r="R72" s="143"/>
      <c r="S72" s="113"/>
    </row>
    <row r="73" spans="1:19" x14ac:dyDescent="0.35">
      <c r="A73" s="143" t="s">
        <v>6820</v>
      </c>
      <c r="B73" s="98">
        <v>6</v>
      </c>
      <c r="C73" s="97" t="s">
        <v>6663</v>
      </c>
      <c r="D73" s="67" t="s">
        <v>6668</v>
      </c>
      <c r="E73" s="97" t="s">
        <v>7813</v>
      </c>
      <c r="F73" s="66" t="s">
        <v>7815</v>
      </c>
      <c r="G73" s="97"/>
      <c r="H73" s="67"/>
      <c r="I73" s="97"/>
      <c r="J73" s="97" t="s">
        <v>7595</v>
      </c>
      <c r="K73" s="97"/>
      <c r="L73" s="67" t="s">
        <v>7574</v>
      </c>
      <c r="M73" s="166" t="s">
        <v>8704</v>
      </c>
      <c r="N73" s="67" t="s">
        <v>8705</v>
      </c>
      <c r="O73" s="67" t="s">
        <v>8709</v>
      </c>
      <c r="P73" s="143" t="s">
        <v>100</v>
      </c>
      <c r="Q73" s="143" t="s">
        <v>54</v>
      </c>
      <c r="R73" s="143"/>
      <c r="S73" s="113"/>
    </row>
    <row r="74" spans="1:19" x14ac:dyDescent="0.35">
      <c r="A74" s="143" t="s">
        <v>6820</v>
      </c>
      <c r="B74" s="98">
        <v>7</v>
      </c>
      <c r="C74" s="97" t="s">
        <v>6667</v>
      </c>
      <c r="D74" s="67" t="s">
        <v>6669</v>
      </c>
      <c r="E74" s="97" t="s">
        <v>7817</v>
      </c>
      <c r="F74" s="66" t="s">
        <v>7816</v>
      </c>
      <c r="G74" s="97"/>
      <c r="H74" s="67"/>
      <c r="I74" s="97"/>
      <c r="J74" s="97" t="s">
        <v>7595</v>
      </c>
      <c r="K74" s="97"/>
      <c r="L74" s="67" t="s">
        <v>91</v>
      </c>
      <c r="M74" s="166" t="s">
        <v>8704</v>
      </c>
      <c r="N74" s="67" t="s">
        <v>8705</v>
      </c>
      <c r="O74" s="67" t="s">
        <v>8709</v>
      </c>
      <c r="P74" s="143" t="s">
        <v>92</v>
      </c>
      <c r="Q74" s="143" t="s">
        <v>54</v>
      </c>
      <c r="R74" s="143"/>
      <c r="S74" s="113"/>
    </row>
    <row r="75" spans="1:19" x14ac:dyDescent="0.35">
      <c r="A75" s="115" t="s">
        <v>6820</v>
      </c>
      <c r="B75" s="100">
        <v>8</v>
      </c>
      <c r="C75" s="101" t="s">
        <v>7678</v>
      </c>
      <c r="D75" s="101" t="s">
        <v>1895</v>
      </c>
      <c r="E75" s="102" t="s">
        <v>7818</v>
      </c>
      <c r="F75" s="101" t="s">
        <v>2172</v>
      </c>
      <c r="G75" s="101"/>
      <c r="H75" s="101"/>
      <c r="I75" s="101"/>
      <c r="J75" s="103" t="s">
        <v>7595</v>
      </c>
      <c r="K75" s="103"/>
      <c r="L75" s="101" t="s">
        <v>91</v>
      </c>
      <c r="M75" s="161">
        <v>0</v>
      </c>
      <c r="N75" s="103" t="s">
        <v>8705</v>
      </c>
      <c r="O75" s="103" t="s">
        <v>8710</v>
      </c>
      <c r="P75" s="115" t="s">
        <v>91</v>
      </c>
      <c r="Q75" s="115" t="s">
        <v>54</v>
      </c>
      <c r="R75" s="115"/>
      <c r="S75" s="113"/>
    </row>
    <row r="76" spans="1:19" x14ac:dyDescent="0.35">
      <c r="A76" s="141" t="s">
        <v>2793</v>
      </c>
      <c r="B76" s="77">
        <v>-99</v>
      </c>
      <c r="C76" s="50" t="s">
        <v>292</v>
      </c>
      <c r="D76" s="113"/>
      <c r="E76" s="50" t="s">
        <v>6</v>
      </c>
      <c r="F76" s="113"/>
      <c r="G76" s="50" t="s">
        <v>292</v>
      </c>
      <c r="H76" s="50" t="s">
        <v>292</v>
      </c>
      <c r="I76" s="113"/>
      <c r="J76" s="50" t="s">
        <v>7595</v>
      </c>
      <c r="K76" s="50"/>
      <c r="L76" s="53" t="s">
        <v>7575</v>
      </c>
      <c r="M76" s="114" t="s">
        <v>8704</v>
      </c>
      <c r="N76" s="113" t="s">
        <v>8706</v>
      </c>
      <c r="O76" s="113"/>
      <c r="P76" s="137"/>
      <c r="Q76" s="137" t="s">
        <v>54</v>
      </c>
      <c r="R76" s="53"/>
      <c r="S76" s="113"/>
    </row>
    <row r="77" spans="1:19" x14ac:dyDescent="0.35">
      <c r="A77" s="115" t="s">
        <v>2793</v>
      </c>
      <c r="B77" s="100">
        <v>1</v>
      </c>
      <c r="C77" s="101" t="s">
        <v>93</v>
      </c>
      <c r="D77" s="101" t="s">
        <v>1923</v>
      </c>
      <c r="E77" s="102" t="s">
        <v>2130</v>
      </c>
      <c r="F77" s="101" t="s">
        <v>7896</v>
      </c>
      <c r="G77" s="101" t="s">
        <v>277</v>
      </c>
      <c r="H77" s="101" t="s">
        <v>278</v>
      </c>
      <c r="I77" s="101" t="s">
        <v>2311</v>
      </c>
      <c r="J77" s="103" t="s">
        <v>7595</v>
      </c>
      <c r="K77" s="103"/>
      <c r="L77" s="101" t="s">
        <v>91</v>
      </c>
      <c r="M77" s="161" t="s">
        <v>8704</v>
      </c>
      <c r="N77" s="103" t="s">
        <v>8706</v>
      </c>
      <c r="O77" s="103" t="s">
        <v>8709</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7595</v>
      </c>
      <c r="K78" s="56"/>
      <c r="L78" s="54" t="s">
        <v>7575</v>
      </c>
      <c r="M78" s="162" t="s">
        <v>8704</v>
      </c>
      <c r="N78" s="56" t="s">
        <v>8706</v>
      </c>
      <c r="O78" s="56" t="s">
        <v>8709</v>
      </c>
      <c r="P78" s="113" t="s">
        <v>100</v>
      </c>
      <c r="Q78" s="113" t="s">
        <v>54</v>
      </c>
      <c r="R78" s="113"/>
      <c r="S78" s="113"/>
    </row>
    <row r="79" spans="1:19" x14ac:dyDescent="0.35">
      <c r="A79" s="113" t="s">
        <v>2793</v>
      </c>
      <c r="B79" s="77">
        <v>3</v>
      </c>
      <c r="C79" s="85" t="s">
        <v>2762</v>
      </c>
      <c r="D79" s="54" t="s">
        <v>6419</v>
      </c>
      <c r="E79" s="56" t="s">
        <v>7819</v>
      </c>
      <c r="F79" s="54" t="s">
        <v>2174</v>
      </c>
      <c r="G79" s="56" t="s">
        <v>3194</v>
      </c>
      <c r="H79" s="50" t="s">
        <v>2966</v>
      </c>
      <c r="I79" s="56"/>
      <c r="J79" s="56" t="s">
        <v>7595</v>
      </c>
      <c r="K79" s="56"/>
      <c r="L79" s="50" t="s">
        <v>91</v>
      </c>
      <c r="M79" s="160" t="s">
        <v>8704</v>
      </c>
      <c r="N79" s="50" t="s">
        <v>8705</v>
      </c>
      <c r="O79" s="50" t="s">
        <v>8709</v>
      </c>
      <c r="P79" s="113" t="s">
        <v>91</v>
      </c>
      <c r="Q79" s="113" t="s">
        <v>54</v>
      </c>
      <c r="R79" s="113"/>
      <c r="S79" s="113"/>
    </row>
    <row r="80" spans="1:19" x14ac:dyDescent="0.35">
      <c r="A80" s="53" t="s">
        <v>2793</v>
      </c>
      <c r="B80" s="94">
        <v>4</v>
      </c>
      <c r="C80" s="56" t="s">
        <v>2763</v>
      </c>
      <c r="D80" s="50" t="s">
        <v>1895</v>
      </c>
      <c r="E80" s="57" t="s">
        <v>7818</v>
      </c>
      <c r="F80" s="54" t="s">
        <v>2172</v>
      </c>
      <c r="G80" s="56" t="s">
        <v>3195</v>
      </c>
      <c r="H80" s="50" t="s">
        <v>2967</v>
      </c>
      <c r="I80" s="56"/>
      <c r="J80" s="56" t="s">
        <v>7595</v>
      </c>
      <c r="K80" s="56"/>
      <c r="L80" s="50" t="s">
        <v>91</v>
      </c>
      <c r="M80" s="160">
        <v>0</v>
      </c>
      <c r="N80" s="50" t="s">
        <v>8705</v>
      </c>
      <c r="O80" s="50" t="s">
        <v>8710</v>
      </c>
      <c r="P80" s="113" t="s">
        <v>91</v>
      </c>
      <c r="Q80" s="113" t="s">
        <v>54</v>
      </c>
      <c r="R80" s="113"/>
      <c r="S80" s="113"/>
    </row>
    <row r="81" spans="1:19" x14ac:dyDescent="0.35">
      <c r="A81" s="111" t="s">
        <v>2791</v>
      </c>
      <c r="B81" s="94">
        <v>-99</v>
      </c>
      <c r="C81" s="56" t="s">
        <v>2686</v>
      </c>
      <c r="D81" s="50" t="s">
        <v>7780</v>
      </c>
      <c r="E81" s="56" t="s">
        <v>6</v>
      </c>
      <c r="F81" s="56"/>
      <c r="G81" s="56" t="s">
        <v>3112</v>
      </c>
      <c r="H81" s="50" t="s">
        <v>2890</v>
      </c>
      <c r="I81" s="56"/>
      <c r="J81" s="56" t="s">
        <v>7595</v>
      </c>
      <c r="K81" s="56"/>
      <c r="L81" s="50" t="s">
        <v>153</v>
      </c>
      <c r="M81" s="160">
        <v>2</v>
      </c>
      <c r="N81" s="50" t="s">
        <v>8705</v>
      </c>
      <c r="O81" s="50"/>
      <c r="P81" s="113" t="s">
        <v>153</v>
      </c>
      <c r="Q81" s="113" t="s">
        <v>54</v>
      </c>
      <c r="R81" s="113"/>
      <c r="S81" s="113"/>
    </row>
    <row r="82" spans="1:19" x14ac:dyDescent="0.35">
      <c r="A82" s="111" t="s">
        <v>2791</v>
      </c>
      <c r="B82" s="94">
        <v>-99</v>
      </c>
      <c r="C82" s="56" t="s">
        <v>2687</v>
      </c>
      <c r="D82" s="56" t="s">
        <v>7778</v>
      </c>
      <c r="E82" s="56" t="s">
        <v>6</v>
      </c>
      <c r="F82" s="54" t="s">
        <v>2172</v>
      </c>
      <c r="G82" s="56" t="s">
        <v>3113</v>
      </c>
      <c r="H82" s="50" t="s">
        <v>2891</v>
      </c>
      <c r="I82" s="56"/>
      <c r="J82" s="56" t="s">
        <v>7595</v>
      </c>
      <c r="K82" s="56"/>
      <c r="L82" s="53" t="s">
        <v>91</v>
      </c>
      <c r="M82" s="163">
        <v>0</v>
      </c>
      <c r="N82" s="53" t="s">
        <v>8705</v>
      </c>
      <c r="O82" s="53"/>
      <c r="P82" s="113" t="s">
        <v>91</v>
      </c>
      <c r="Q82" s="113" t="s">
        <v>54</v>
      </c>
      <c r="R82" s="113"/>
      <c r="S82" s="113"/>
    </row>
    <row r="83" spans="1:19" x14ac:dyDescent="0.35">
      <c r="A83" s="111" t="s">
        <v>2791</v>
      </c>
      <c r="B83" s="94">
        <v>-99</v>
      </c>
      <c r="C83" s="56" t="s">
        <v>2685</v>
      </c>
      <c r="D83" s="50" t="s">
        <v>7779</v>
      </c>
      <c r="E83" s="56" t="s">
        <v>6</v>
      </c>
      <c r="F83" s="56"/>
      <c r="G83" s="56" t="s">
        <v>3111</v>
      </c>
      <c r="H83" s="50" t="s">
        <v>2889</v>
      </c>
      <c r="I83" s="56"/>
      <c r="J83" s="56" t="s">
        <v>7595</v>
      </c>
      <c r="K83" s="56"/>
      <c r="L83" s="50" t="s">
        <v>91</v>
      </c>
      <c r="M83" s="160">
        <v>0</v>
      </c>
      <c r="N83" s="50" t="s">
        <v>8705</v>
      </c>
      <c r="O83" s="50"/>
      <c r="P83" s="113" t="s">
        <v>92</v>
      </c>
      <c r="Q83" s="113" t="s">
        <v>54</v>
      </c>
      <c r="R83" s="113"/>
      <c r="S83" s="113"/>
    </row>
    <row r="84" spans="1:19" x14ac:dyDescent="0.35">
      <c r="A84" s="113" t="s">
        <v>43</v>
      </c>
      <c r="B84" s="76">
        <v>1</v>
      </c>
      <c r="C84" s="56" t="s">
        <v>93</v>
      </c>
      <c r="D84" s="54" t="s">
        <v>1887</v>
      </c>
      <c r="E84" s="56" t="s">
        <v>2130</v>
      </c>
      <c r="F84" s="54" t="s">
        <v>7898</v>
      </c>
      <c r="G84" s="54" t="s">
        <v>277</v>
      </c>
      <c r="H84" s="54" t="s">
        <v>278</v>
      </c>
      <c r="I84" s="54" t="s">
        <v>2311</v>
      </c>
      <c r="J84" s="56" t="s">
        <v>7595</v>
      </c>
      <c r="K84" s="56"/>
      <c r="L84" s="54" t="s">
        <v>91</v>
      </c>
      <c r="M84" s="162" t="s">
        <v>8704</v>
      </c>
      <c r="N84" s="56" t="s">
        <v>8706</v>
      </c>
      <c r="O84" s="56" t="s">
        <v>8709</v>
      </c>
      <c r="P84" s="113" t="s">
        <v>91</v>
      </c>
      <c r="Q84" s="113" t="s">
        <v>45</v>
      </c>
      <c r="R84" s="113"/>
      <c r="S84" s="113"/>
    </row>
    <row r="85" spans="1:19" x14ac:dyDescent="0.35">
      <c r="A85" s="113" t="s">
        <v>43</v>
      </c>
      <c r="B85" s="76">
        <v>2</v>
      </c>
      <c r="C85" s="56" t="s">
        <v>94</v>
      </c>
      <c r="D85" s="54" t="s">
        <v>1912</v>
      </c>
      <c r="E85" s="50" t="s">
        <v>8231</v>
      </c>
      <c r="F85" s="54" t="s">
        <v>2132</v>
      </c>
      <c r="G85" s="54" t="s">
        <v>279</v>
      </c>
      <c r="H85" s="54" t="s">
        <v>280</v>
      </c>
      <c r="I85" s="54" t="s">
        <v>2132</v>
      </c>
      <c r="J85" s="56" t="s">
        <v>7595</v>
      </c>
      <c r="K85" s="56"/>
      <c r="L85" s="54" t="s">
        <v>91</v>
      </c>
      <c r="M85" s="162">
        <v>0</v>
      </c>
      <c r="N85" s="56" t="s">
        <v>8705</v>
      </c>
      <c r="O85" s="56" t="s">
        <v>8710</v>
      </c>
      <c r="P85" s="113" t="s">
        <v>91</v>
      </c>
      <c r="Q85" s="113" t="s">
        <v>45</v>
      </c>
      <c r="R85" s="113"/>
      <c r="S85" s="113"/>
    </row>
    <row r="86" spans="1:19" x14ac:dyDescent="0.35">
      <c r="A86" s="113" t="s">
        <v>43</v>
      </c>
      <c r="B86" s="76">
        <v>3</v>
      </c>
      <c r="C86" s="56" t="s">
        <v>95</v>
      </c>
      <c r="D86" s="54" t="s">
        <v>6884</v>
      </c>
      <c r="E86" s="50" t="s">
        <v>8233</v>
      </c>
      <c r="F86" s="54" t="s">
        <v>2137</v>
      </c>
      <c r="G86" s="54" t="s">
        <v>281</v>
      </c>
      <c r="H86" s="54" t="s">
        <v>282</v>
      </c>
      <c r="I86" s="54" t="s">
        <v>2467</v>
      </c>
      <c r="J86" s="56" t="s">
        <v>7595</v>
      </c>
      <c r="K86" s="56"/>
      <c r="L86" s="54" t="s">
        <v>91</v>
      </c>
      <c r="M86" s="162">
        <v>0</v>
      </c>
      <c r="N86" s="56" t="s">
        <v>8705</v>
      </c>
      <c r="O86" s="56" t="s">
        <v>8710</v>
      </c>
      <c r="P86" s="113" t="s">
        <v>91</v>
      </c>
      <c r="Q86" s="113" t="s">
        <v>45</v>
      </c>
      <c r="R86" s="113"/>
      <c r="S86" s="113"/>
    </row>
    <row r="87" spans="1:19" x14ac:dyDescent="0.35">
      <c r="A87" s="113" t="s">
        <v>43</v>
      </c>
      <c r="B87" s="76">
        <v>4</v>
      </c>
      <c r="C87" s="56" t="s">
        <v>96</v>
      </c>
      <c r="D87" s="54" t="s">
        <v>6885</v>
      </c>
      <c r="E87" s="50" t="s">
        <v>8232</v>
      </c>
      <c r="F87" s="54" t="s">
        <v>3407</v>
      </c>
      <c r="G87" s="54" t="s">
        <v>283</v>
      </c>
      <c r="H87" s="54" t="s">
        <v>284</v>
      </c>
      <c r="I87" s="54" t="s">
        <v>2468</v>
      </c>
      <c r="J87" s="56" t="s">
        <v>7595</v>
      </c>
      <c r="K87" s="56"/>
      <c r="L87" s="54" t="s">
        <v>91</v>
      </c>
      <c r="M87" s="162">
        <v>0</v>
      </c>
      <c r="N87" s="56" t="s">
        <v>8705</v>
      </c>
      <c r="O87" s="56" t="s">
        <v>8710</v>
      </c>
      <c r="P87" s="113" t="s">
        <v>91</v>
      </c>
      <c r="Q87" s="113" t="s">
        <v>45</v>
      </c>
      <c r="R87" s="113"/>
      <c r="S87" s="113"/>
    </row>
    <row r="88" spans="1:19" x14ac:dyDescent="0.35">
      <c r="A88" s="113" t="s">
        <v>43</v>
      </c>
      <c r="B88" s="76">
        <v>5</v>
      </c>
      <c r="C88" s="56" t="s">
        <v>97</v>
      </c>
      <c r="D88" s="54" t="s">
        <v>6882</v>
      </c>
      <c r="E88" s="50" t="s">
        <v>2134</v>
      </c>
      <c r="F88" s="54" t="s">
        <v>8234</v>
      </c>
      <c r="G88" s="54" t="s">
        <v>285</v>
      </c>
      <c r="H88" s="54" t="s">
        <v>286</v>
      </c>
      <c r="I88" s="54" t="s">
        <v>2312</v>
      </c>
      <c r="J88" s="56" t="s">
        <v>6886</v>
      </c>
      <c r="K88" s="56" t="s">
        <v>7594</v>
      </c>
      <c r="L88" s="54" t="s">
        <v>91</v>
      </c>
      <c r="M88" s="162">
        <v>0</v>
      </c>
      <c r="N88" s="56" t="s">
        <v>8705</v>
      </c>
      <c r="O88" s="56" t="s">
        <v>8710</v>
      </c>
      <c r="P88" s="113" t="s">
        <v>92</v>
      </c>
      <c r="Q88" s="113" t="s">
        <v>45</v>
      </c>
      <c r="R88" s="113"/>
      <c r="S88" s="113"/>
    </row>
    <row r="89" spans="1:19" x14ac:dyDescent="0.35">
      <c r="A89" s="113" t="s">
        <v>43</v>
      </c>
      <c r="B89" s="76">
        <v>6</v>
      </c>
      <c r="C89" s="56" t="s">
        <v>98</v>
      </c>
      <c r="D89" s="54" t="s">
        <v>6883</v>
      </c>
      <c r="E89" s="50" t="s">
        <v>2288</v>
      </c>
      <c r="F89" s="55" t="s">
        <v>8235</v>
      </c>
      <c r="G89" s="54" t="s">
        <v>287</v>
      </c>
      <c r="H89" s="54" t="s">
        <v>288</v>
      </c>
      <c r="I89" s="54" t="s">
        <v>2313</v>
      </c>
      <c r="J89" s="56" t="s">
        <v>6887</v>
      </c>
      <c r="K89" s="56" t="s">
        <v>7594</v>
      </c>
      <c r="L89" s="54" t="s">
        <v>91</v>
      </c>
      <c r="M89" s="162">
        <v>0</v>
      </c>
      <c r="N89" s="56" t="s">
        <v>8705</v>
      </c>
      <c r="O89" s="56" t="s">
        <v>8710</v>
      </c>
      <c r="P89" s="113" t="s">
        <v>92</v>
      </c>
      <c r="Q89" s="113" t="s">
        <v>45</v>
      </c>
      <c r="R89" s="113"/>
      <c r="S89" s="113"/>
    </row>
    <row r="90" spans="1:19" x14ac:dyDescent="0.35">
      <c r="A90" s="113" t="s">
        <v>43</v>
      </c>
      <c r="B90" s="114">
        <v>7</v>
      </c>
      <c r="C90" s="56" t="s">
        <v>3777</v>
      </c>
      <c r="D90" s="56" t="s">
        <v>6364</v>
      </c>
      <c r="E90" s="113" t="s">
        <v>8236</v>
      </c>
      <c r="F90" s="111" t="s">
        <v>8237</v>
      </c>
      <c r="G90" s="113" t="s">
        <v>3844</v>
      </c>
      <c r="H90" s="113" t="s">
        <v>3845</v>
      </c>
      <c r="I90" s="113"/>
      <c r="J90" s="56" t="s">
        <v>7595</v>
      </c>
      <c r="K90" s="56"/>
      <c r="L90" s="113" t="s">
        <v>91</v>
      </c>
      <c r="M90" s="114">
        <v>0</v>
      </c>
      <c r="N90" s="113" t="s">
        <v>8705</v>
      </c>
      <c r="O90" s="113" t="s">
        <v>8710</v>
      </c>
      <c r="P90" s="113" t="s">
        <v>91</v>
      </c>
      <c r="Q90" s="113" t="s">
        <v>45</v>
      </c>
      <c r="R90" s="113"/>
      <c r="S90" s="113"/>
    </row>
    <row r="91" spans="1:19" x14ac:dyDescent="0.35">
      <c r="A91" s="113" t="s">
        <v>43</v>
      </c>
      <c r="B91" s="114">
        <v>8</v>
      </c>
      <c r="C91" s="56" t="s">
        <v>3778</v>
      </c>
      <c r="D91" s="56" t="s">
        <v>6366</v>
      </c>
      <c r="E91" s="113" t="s">
        <v>8238</v>
      </c>
      <c r="F91" s="111" t="s">
        <v>7820</v>
      </c>
      <c r="G91" s="113" t="s">
        <v>3846</v>
      </c>
      <c r="H91" s="113" t="s">
        <v>3847</v>
      </c>
      <c r="I91" s="113"/>
      <c r="J91" s="56" t="s">
        <v>7595</v>
      </c>
      <c r="K91" s="56"/>
      <c r="L91" s="113" t="s">
        <v>91</v>
      </c>
      <c r="M91" s="114">
        <v>0</v>
      </c>
      <c r="N91" s="113" t="s">
        <v>8705</v>
      </c>
      <c r="O91" s="113" t="s">
        <v>8710</v>
      </c>
      <c r="P91" s="113" t="s">
        <v>91</v>
      </c>
      <c r="Q91" s="113" t="s">
        <v>45</v>
      </c>
      <c r="R91" s="113"/>
      <c r="S91" s="113"/>
    </row>
    <row r="92" spans="1:19" x14ac:dyDescent="0.35">
      <c r="A92" s="113" t="s">
        <v>43</v>
      </c>
      <c r="B92" s="114">
        <v>9</v>
      </c>
      <c r="C92" s="56" t="s">
        <v>3781</v>
      </c>
      <c r="D92" s="56" t="s">
        <v>6370</v>
      </c>
      <c r="E92" s="113" t="s">
        <v>8239</v>
      </c>
      <c r="F92" s="111" t="s">
        <v>7821</v>
      </c>
      <c r="G92" s="113" t="s">
        <v>3852</v>
      </c>
      <c r="H92" s="113" t="s">
        <v>3853</v>
      </c>
      <c r="I92" s="113"/>
      <c r="J92" s="56" t="s">
        <v>7595</v>
      </c>
      <c r="K92" s="56"/>
      <c r="L92" s="113" t="s">
        <v>7575</v>
      </c>
      <c r="M92" s="114">
        <v>0</v>
      </c>
      <c r="N92" s="113" t="s">
        <v>8705</v>
      </c>
      <c r="O92" s="113" t="s">
        <v>8710</v>
      </c>
      <c r="P92" s="113" t="s">
        <v>100</v>
      </c>
      <c r="Q92" s="113" t="s">
        <v>45</v>
      </c>
      <c r="R92" s="113"/>
      <c r="S92" s="113"/>
    </row>
    <row r="93" spans="1:19" x14ac:dyDescent="0.35">
      <c r="A93" s="113" t="s">
        <v>43</v>
      </c>
      <c r="B93" s="114">
        <v>10</v>
      </c>
      <c r="C93" s="56" t="s">
        <v>3782</v>
      </c>
      <c r="D93" s="56" t="s">
        <v>3855</v>
      </c>
      <c r="E93" s="113" t="s">
        <v>8240</v>
      </c>
      <c r="F93" s="111" t="s">
        <v>7822</v>
      </c>
      <c r="G93" s="113" t="s">
        <v>3854</v>
      </c>
      <c r="H93" s="113" t="s">
        <v>3855</v>
      </c>
      <c r="I93" s="113"/>
      <c r="J93" s="56" t="s">
        <v>7595</v>
      </c>
      <c r="K93" s="56"/>
      <c r="L93" s="113" t="s">
        <v>7575</v>
      </c>
      <c r="M93" s="114">
        <v>0</v>
      </c>
      <c r="N93" s="113" t="s">
        <v>8705</v>
      </c>
      <c r="O93" s="113" t="s">
        <v>8710</v>
      </c>
      <c r="P93" s="113" t="s">
        <v>100</v>
      </c>
      <c r="Q93" s="113" t="s">
        <v>45</v>
      </c>
      <c r="R93" s="113"/>
      <c r="S93" s="113"/>
    </row>
    <row r="94" spans="1:19" x14ac:dyDescent="0.35">
      <c r="A94" s="113" t="s">
        <v>43</v>
      </c>
      <c r="B94" s="76">
        <v>11</v>
      </c>
      <c r="C94" s="56" t="s">
        <v>99</v>
      </c>
      <c r="D94" s="54" t="s">
        <v>290</v>
      </c>
      <c r="E94" s="113" t="s">
        <v>7839</v>
      </c>
      <c r="F94" s="68" t="s">
        <v>7839</v>
      </c>
      <c r="G94" s="54" t="s">
        <v>289</v>
      </c>
      <c r="H94" s="54" t="s">
        <v>290</v>
      </c>
      <c r="I94" s="54" t="s">
        <v>2128</v>
      </c>
      <c r="J94" s="56" t="s">
        <v>7595</v>
      </c>
      <c r="K94" s="56"/>
      <c r="L94" s="54" t="s">
        <v>91</v>
      </c>
      <c r="M94" s="162">
        <v>0</v>
      </c>
      <c r="N94" s="56" t="s">
        <v>8705</v>
      </c>
      <c r="O94" s="56" t="s">
        <v>8710</v>
      </c>
      <c r="P94" s="113" t="s">
        <v>91</v>
      </c>
      <c r="Q94" s="113" t="s">
        <v>45</v>
      </c>
      <c r="R94" s="113"/>
      <c r="S94" s="113"/>
    </row>
    <row r="95" spans="1:19" x14ac:dyDescent="0.35">
      <c r="A95" s="113" t="s">
        <v>43</v>
      </c>
      <c r="B95" s="114">
        <v>12</v>
      </c>
      <c r="C95" s="56" t="s">
        <v>3779</v>
      </c>
      <c r="D95" s="56" t="s">
        <v>6365</v>
      </c>
      <c r="E95" s="113" t="s">
        <v>7840</v>
      </c>
      <c r="F95" s="111" t="s">
        <v>7840</v>
      </c>
      <c r="G95" s="113" t="s">
        <v>3848</v>
      </c>
      <c r="H95" s="113" t="s">
        <v>3849</v>
      </c>
      <c r="I95" s="113"/>
      <c r="J95" s="56" t="s">
        <v>7595</v>
      </c>
      <c r="K95" s="56"/>
      <c r="L95" s="113" t="s">
        <v>91</v>
      </c>
      <c r="M95" s="114">
        <v>0</v>
      </c>
      <c r="N95" s="113" t="s">
        <v>8705</v>
      </c>
      <c r="O95" s="113" t="s">
        <v>8710</v>
      </c>
      <c r="P95" s="113" t="s">
        <v>91</v>
      </c>
      <c r="Q95" s="113" t="s">
        <v>45</v>
      </c>
      <c r="R95" s="113"/>
      <c r="S95" s="113"/>
    </row>
    <row r="96" spans="1:19" x14ac:dyDescent="0.35">
      <c r="A96" s="113" t="s">
        <v>43</v>
      </c>
      <c r="B96" s="114">
        <v>13</v>
      </c>
      <c r="C96" s="56" t="s">
        <v>3780</v>
      </c>
      <c r="D96" s="56" t="s">
        <v>3851</v>
      </c>
      <c r="E96" s="113" t="s">
        <v>7841</v>
      </c>
      <c r="F96" s="111" t="s">
        <v>7841</v>
      </c>
      <c r="G96" s="113" t="s">
        <v>3850</v>
      </c>
      <c r="H96" s="113" t="s">
        <v>3851</v>
      </c>
      <c r="I96" s="113"/>
      <c r="J96" s="56" t="s">
        <v>7595</v>
      </c>
      <c r="K96" s="56"/>
      <c r="L96" s="113" t="s">
        <v>91</v>
      </c>
      <c r="M96" s="114">
        <v>0</v>
      </c>
      <c r="N96" s="113" t="s">
        <v>8705</v>
      </c>
      <c r="O96" s="113" t="s">
        <v>8710</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8705</v>
      </c>
      <c r="O97" s="113" t="s">
        <v>8710</v>
      </c>
      <c r="P97" s="113" t="s">
        <v>91</v>
      </c>
      <c r="Q97" s="113" t="s">
        <v>45</v>
      </c>
      <c r="R97" s="113"/>
      <c r="S97" s="113"/>
    </row>
    <row r="98" spans="1:19" x14ac:dyDescent="0.35">
      <c r="A98" s="113" t="s">
        <v>43</v>
      </c>
      <c r="B98" s="114">
        <v>15</v>
      </c>
      <c r="C98" s="56" t="s">
        <v>3785</v>
      </c>
      <c r="D98" s="56" t="s">
        <v>6371</v>
      </c>
      <c r="E98" s="113" t="s">
        <v>7823</v>
      </c>
      <c r="F98" s="111" t="s">
        <v>7823</v>
      </c>
      <c r="G98" s="113" t="s">
        <v>3859</v>
      </c>
      <c r="H98" s="113" t="s">
        <v>3860</v>
      </c>
      <c r="I98" s="113"/>
      <c r="J98" s="56" t="s">
        <v>7595</v>
      </c>
      <c r="K98" s="56"/>
      <c r="L98" s="113" t="s">
        <v>91</v>
      </c>
      <c r="M98" s="114">
        <v>0</v>
      </c>
      <c r="N98" s="113" t="s">
        <v>8705</v>
      </c>
      <c r="O98" s="113" t="s">
        <v>8710</v>
      </c>
      <c r="P98" s="113" t="s">
        <v>92</v>
      </c>
      <c r="Q98" s="113" t="s">
        <v>45</v>
      </c>
      <c r="R98" s="113"/>
      <c r="S98" s="113"/>
    </row>
    <row r="99" spans="1:19" x14ac:dyDescent="0.35">
      <c r="A99" s="113" t="s">
        <v>43</v>
      </c>
      <c r="B99" s="114">
        <v>16</v>
      </c>
      <c r="C99" s="56" t="s">
        <v>3788</v>
      </c>
      <c r="D99" s="56" t="s">
        <v>6374</v>
      </c>
      <c r="E99" s="113" t="s">
        <v>8241</v>
      </c>
      <c r="F99" s="111" t="s">
        <v>7843</v>
      </c>
      <c r="G99" s="113" t="s">
        <v>3865</v>
      </c>
      <c r="H99" s="113" t="s">
        <v>3866</v>
      </c>
      <c r="I99" s="113"/>
      <c r="J99" s="56" t="s">
        <v>7595</v>
      </c>
      <c r="K99" s="56"/>
      <c r="L99" s="113" t="s">
        <v>7575</v>
      </c>
      <c r="M99" s="114">
        <v>0</v>
      </c>
      <c r="N99" s="113" t="s">
        <v>8705</v>
      </c>
      <c r="O99" s="113" t="s">
        <v>8710</v>
      </c>
      <c r="P99" s="113" t="s">
        <v>100</v>
      </c>
      <c r="Q99" s="113" t="s">
        <v>45</v>
      </c>
      <c r="R99" s="113"/>
      <c r="S99" s="113"/>
    </row>
    <row r="100" spans="1:19" x14ac:dyDescent="0.35">
      <c r="A100" s="113" t="s">
        <v>43</v>
      </c>
      <c r="B100" s="114">
        <v>17</v>
      </c>
      <c r="C100" s="56" t="s">
        <v>3787</v>
      </c>
      <c r="D100" s="56" t="s">
        <v>6373</v>
      </c>
      <c r="E100" s="113" t="s">
        <v>8242</v>
      </c>
      <c r="F100" s="111" t="s">
        <v>7824</v>
      </c>
      <c r="G100" s="113" t="s">
        <v>3863</v>
      </c>
      <c r="H100" s="113" t="s">
        <v>3864</v>
      </c>
      <c r="I100" s="113"/>
      <c r="J100" s="56" t="s">
        <v>7595</v>
      </c>
      <c r="K100" s="56"/>
      <c r="L100" s="113" t="s">
        <v>7575</v>
      </c>
      <c r="M100" s="114">
        <v>0</v>
      </c>
      <c r="N100" s="113" t="s">
        <v>8705</v>
      </c>
      <c r="O100" s="113" t="s">
        <v>8710</v>
      </c>
      <c r="P100" s="113" t="s">
        <v>7577</v>
      </c>
      <c r="Q100" s="113" t="s">
        <v>45</v>
      </c>
      <c r="R100" s="113"/>
      <c r="S100" s="113"/>
    </row>
    <row r="101" spans="1:19" x14ac:dyDescent="0.35">
      <c r="A101" s="113" t="s">
        <v>43</v>
      </c>
      <c r="B101" s="114">
        <v>18</v>
      </c>
      <c r="C101" s="56" t="s">
        <v>3786</v>
      </c>
      <c r="D101" s="56" t="s">
        <v>6372</v>
      </c>
      <c r="E101" s="113" t="s">
        <v>7825</v>
      </c>
      <c r="F101" s="111" t="s">
        <v>7825</v>
      </c>
      <c r="G101" s="113" t="s">
        <v>3861</v>
      </c>
      <c r="H101" s="113" t="s">
        <v>3862</v>
      </c>
      <c r="I101" s="113"/>
      <c r="J101" s="56" t="s">
        <v>7595</v>
      </c>
      <c r="K101" s="56"/>
      <c r="L101" s="113" t="s">
        <v>7576</v>
      </c>
      <c r="M101" s="114">
        <v>0</v>
      </c>
      <c r="N101" s="113" t="s">
        <v>8705</v>
      </c>
      <c r="O101" s="113" t="s">
        <v>8710</v>
      </c>
      <c r="P101" s="113" t="s">
        <v>3952</v>
      </c>
      <c r="Q101" s="113" t="s">
        <v>45</v>
      </c>
      <c r="R101" s="113"/>
      <c r="S101" s="113"/>
    </row>
    <row r="102" spans="1:19" x14ac:dyDescent="0.35">
      <c r="A102" s="113" t="s">
        <v>43</v>
      </c>
      <c r="B102" s="114">
        <v>19</v>
      </c>
      <c r="C102" s="56" t="s">
        <v>3791</v>
      </c>
      <c r="D102" s="56" t="s">
        <v>6376</v>
      </c>
      <c r="E102" s="113" t="s">
        <v>8243</v>
      </c>
      <c r="F102" s="111" t="s">
        <v>7826</v>
      </c>
      <c r="G102" s="113" t="s">
        <v>3871</v>
      </c>
      <c r="H102" s="113" t="s">
        <v>3872</v>
      </c>
      <c r="I102" s="113"/>
      <c r="J102" s="56" t="s">
        <v>7595</v>
      </c>
      <c r="K102" s="56"/>
      <c r="L102" s="113" t="s">
        <v>91</v>
      </c>
      <c r="M102" s="114">
        <v>0</v>
      </c>
      <c r="N102" s="113" t="s">
        <v>8705</v>
      </c>
      <c r="O102" s="113" t="s">
        <v>8710</v>
      </c>
      <c r="P102" s="113" t="s">
        <v>91</v>
      </c>
      <c r="Q102" s="113" t="s">
        <v>45</v>
      </c>
      <c r="R102" s="113"/>
      <c r="S102" s="113"/>
    </row>
    <row r="103" spans="1:19" x14ac:dyDescent="0.35">
      <c r="A103" s="113" t="s">
        <v>43</v>
      </c>
      <c r="B103" s="114">
        <v>20</v>
      </c>
      <c r="C103" s="56" t="s">
        <v>3790</v>
      </c>
      <c r="D103" s="56" t="s">
        <v>6367</v>
      </c>
      <c r="E103" s="113" t="s">
        <v>7827</v>
      </c>
      <c r="F103" s="111" t="s">
        <v>7827</v>
      </c>
      <c r="G103" s="113" t="s">
        <v>3869</v>
      </c>
      <c r="H103" s="113" t="s">
        <v>3870</v>
      </c>
      <c r="I103" s="113"/>
      <c r="J103" s="121" t="s">
        <v>7595</v>
      </c>
      <c r="K103" s="121"/>
      <c r="L103" s="113" t="s">
        <v>91</v>
      </c>
      <c r="M103" s="114">
        <v>0</v>
      </c>
      <c r="N103" s="113" t="s">
        <v>8705</v>
      </c>
      <c r="O103" s="113" t="s">
        <v>8710</v>
      </c>
      <c r="P103" s="113" t="s">
        <v>92</v>
      </c>
      <c r="Q103" s="113" t="s">
        <v>45</v>
      </c>
      <c r="R103" s="113"/>
      <c r="S103" s="113"/>
    </row>
    <row r="104" spans="1:19" x14ac:dyDescent="0.35">
      <c r="A104" s="113" t="s">
        <v>43</v>
      </c>
      <c r="B104" s="114">
        <v>21</v>
      </c>
      <c r="C104" s="56" t="s">
        <v>3822</v>
      </c>
      <c r="D104" s="56" t="s">
        <v>6588</v>
      </c>
      <c r="E104" s="113" t="s">
        <v>8244</v>
      </c>
      <c r="F104" s="111" t="s">
        <v>7828</v>
      </c>
      <c r="G104" s="113" t="s">
        <v>3927</v>
      </c>
      <c r="H104" s="113" t="s">
        <v>3928</v>
      </c>
      <c r="I104" s="113"/>
      <c r="J104" s="56" t="s">
        <v>7595</v>
      </c>
      <c r="K104" s="56"/>
      <c r="L104" s="113" t="s">
        <v>91</v>
      </c>
      <c r="M104" s="114">
        <v>0</v>
      </c>
      <c r="N104" s="113" t="s">
        <v>8705</v>
      </c>
      <c r="O104" s="113" t="s">
        <v>8710</v>
      </c>
      <c r="P104" s="113" t="s">
        <v>91</v>
      </c>
      <c r="Q104" s="113" t="s">
        <v>45</v>
      </c>
      <c r="R104" s="113"/>
      <c r="S104" s="113"/>
    </row>
    <row r="105" spans="1:19" x14ac:dyDescent="0.35">
      <c r="A105" s="113" t="s">
        <v>43</v>
      </c>
      <c r="B105" s="114">
        <v>22</v>
      </c>
      <c r="C105" s="56" t="s">
        <v>3823</v>
      </c>
      <c r="D105" s="56" t="s">
        <v>6589</v>
      </c>
      <c r="E105" s="113" t="s">
        <v>8245</v>
      </c>
      <c r="F105" s="111" t="s">
        <v>7829</v>
      </c>
      <c r="G105" s="113" t="s">
        <v>3929</v>
      </c>
      <c r="H105" s="113" t="s">
        <v>3930</v>
      </c>
      <c r="I105" s="113"/>
      <c r="J105" s="56" t="s">
        <v>7595</v>
      </c>
      <c r="K105" s="56"/>
      <c r="L105" s="113" t="s">
        <v>91</v>
      </c>
      <c r="M105" s="114">
        <v>0</v>
      </c>
      <c r="N105" s="113" t="s">
        <v>8705</v>
      </c>
      <c r="O105" s="113" t="s">
        <v>8710</v>
      </c>
      <c r="P105" s="113" t="s">
        <v>91</v>
      </c>
      <c r="Q105" s="113" t="s">
        <v>45</v>
      </c>
      <c r="R105" s="113"/>
      <c r="S105" s="113"/>
    </row>
    <row r="106" spans="1:19" x14ac:dyDescent="0.35">
      <c r="A106" s="113" t="s">
        <v>43</v>
      </c>
      <c r="B106" s="114">
        <v>23</v>
      </c>
      <c r="C106" s="56" t="s">
        <v>3794</v>
      </c>
      <c r="D106" s="56" t="s">
        <v>6369</v>
      </c>
      <c r="E106" s="113" t="s">
        <v>7830</v>
      </c>
      <c r="F106" s="111" t="s">
        <v>7830</v>
      </c>
      <c r="G106" s="113" t="s">
        <v>3794</v>
      </c>
      <c r="H106" s="113" t="s">
        <v>3876</v>
      </c>
      <c r="I106" s="113"/>
      <c r="J106" s="56" t="s">
        <v>7595</v>
      </c>
      <c r="K106" s="56"/>
      <c r="L106" s="113" t="s">
        <v>91</v>
      </c>
      <c r="M106" s="114">
        <v>0</v>
      </c>
      <c r="N106" s="113" t="s">
        <v>8705</v>
      </c>
      <c r="O106" s="113" t="s">
        <v>8710</v>
      </c>
      <c r="P106" s="113" t="s">
        <v>91</v>
      </c>
      <c r="Q106" s="113" t="s">
        <v>45</v>
      </c>
      <c r="R106" s="113"/>
      <c r="S106" s="113"/>
    </row>
    <row r="107" spans="1:19" x14ac:dyDescent="0.35">
      <c r="A107" s="113" t="s">
        <v>43</v>
      </c>
      <c r="B107" s="114">
        <v>23</v>
      </c>
      <c r="C107" s="56" t="s">
        <v>3783</v>
      </c>
      <c r="D107" s="56" t="s">
        <v>6670</v>
      </c>
      <c r="E107" s="113" t="s">
        <v>8246</v>
      </c>
      <c r="F107" s="111" t="s">
        <v>7831</v>
      </c>
      <c r="G107" s="113" t="s">
        <v>3569</v>
      </c>
      <c r="H107" s="113" t="s">
        <v>3856</v>
      </c>
      <c r="I107" s="113"/>
      <c r="J107" s="56" t="s">
        <v>7595</v>
      </c>
      <c r="K107" s="56"/>
      <c r="L107" s="113" t="s">
        <v>91</v>
      </c>
      <c r="M107" s="114">
        <v>0</v>
      </c>
      <c r="N107" s="113" t="s">
        <v>8705</v>
      </c>
      <c r="O107" s="113" t="s">
        <v>8710</v>
      </c>
      <c r="P107" s="113" t="s">
        <v>91</v>
      </c>
      <c r="Q107" s="113" t="s">
        <v>45</v>
      </c>
      <c r="R107" s="113"/>
      <c r="S107" s="113"/>
    </row>
    <row r="108" spans="1:19" x14ac:dyDescent="0.35">
      <c r="A108" s="113" t="s">
        <v>43</v>
      </c>
      <c r="B108" s="114">
        <v>24</v>
      </c>
      <c r="C108" s="56" t="s">
        <v>3792</v>
      </c>
      <c r="D108" s="56" t="s">
        <v>6377</v>
      </c>
      <c r="E108" s="113" t="s">
        <v>8247</v>
      </c>
      <c r="F108" s="111" t="s">
        <v>7832</v>
      </c>
      <c r="G108" s="113" t="s">
        <v>3792</v>
      </c>
      <c r="H108" s="113" t="s">
        <v>3873</v>
      </c>
      <c r="I108" s="113"/>
      <c r="J108" s="56" t="s">
        <v>7595</v>
      </c>
      <c r="K108" s="56"/>
      <c r="L108" s="113" t="s">
        <v>91</v>
      </c>
      <c r="M108" s="114">
        <v>0</v>
      </c>
      <c r="N108" s="113" t="s">
        <v>8705</v>
      </c>
      <c r="O108" s="113" t="s">
        <v>8710</v>
      </c>
      <c r="P108" s="113" t="s">
        <v>91</v>
      </c>
      <c r="Q108" s="113" t="s">
        <v>45</v>
      </c>
      <c r="R108" s="113"/>
      <c r="S108" s="113"/>
    </row>
    <row r="109" spans="1:19" x14ac:dyDescent="0.35">
      <c r="A109" s="113" t="s">
        <v>43</v>
      </c>
      <c r="B109" s="114">
        <v>25</v>
      </c>
      <c r="C109" s="56" t="s">
        <v>3793</v>
      </c>
      <c r="D109" s="56" t="s">
        <v>6368</v>
      </c>
      <c r="E109" s="113" t="s">
        <v>7833</v>
      </c>
      <c r="F109" s="111" t="s">
        <v>7833</v>
      </c>
      <c r="G109" s="113" t="s">
        <v>3874</v>
      </c>
      <c r="H109" s="113" t="s">
        <v>3875</v>
      </c>
      <c r="I109" s="113"/>
      <c r="J109" s="56" t="s">
        <v>7595</v>
      </c>
      <c r="K109" s="56"/>
      <c r="L109" s="113" t="s">
        <v>91</v>
      </c>
      <c r="M109" s="114">
        <v>0</v>
      </c>
      <c r="N109" s="113" t="s">
        <v>8705</v>
      </c>
      <c r="O109" s="113" t="s">
        <v>8710</v>
      </c>
      <c r="P109" s="113" t="s">
        <v>91</v>
      </c>
      <c r="Q109" s="113" t="s">
        <v>45</v>
      </c>
      <c r="R109" s="113"/>
      <c r="S109" s="113"/>
    </row>
    <row r="110" spans="1:19" x14ac:dyDescent="0.35">
      <c r="A110" s="113" t="s">
        <v>43</v>
      </c>
      <c r="B110" s="114">
        <v>26</v>
      </c>
      <c r="C110" s="56" t="s">
        <v>3789</v>
      </c>
      <c r="D110" s="57" t="s">
        <v>6375</v>
      </c>
      <c r="E110" s="113" t="s">
        <v>7834</v>
      </c>
      <c r="F110" s="111" t="s">
        <v>7834</v>
      </c>
      <c r="G110" s="113" t="s">
        <v>3867</v>
      </c>
      <c r="H110" s="113" t="s">
        <v>3868</v>
      </c>
      <c r="I110" s="113"/>
      <c r="J110" s="121" t="s">
        <v>7595</v>
      </c>
      <c r="K110" s="121"/>
      <c r="L110" s="113" t="s">
        <v>91</v>
      </c>
      <c r="M110" s="114">
        <v>0</v>
      </c>
      <c r="N110" s="113" t="s">
        <v>8705</v>
      </c>
      <c r="O110" s="113" t="s">
        <v>8710</v>
      </c>
      <c r="P110" s="113" t="s">
        <v>91</v>
      </c>
      <c r="Q110" s="113" t="s">
        <v>45</v>
      </c>
      <c r="R110" s="113"/>
      <c r="S110" s="113"/>
    </row>
    <row r="111" spans="1:19" x14ac:dyDescent="0.35">
      <c r="A111" s="113" t="s">
        <v>43</v>
      </c>
      <c r="B111" s="114">
        <v>27</v>
      </c>
      <c r="C111" s="56" t="s">
        <v>3795</v>
      </c>
      <c r="D111" s="56" t="s">
        <v>6378</v>
      </c>
      <c r="E111" s="113" t="s">
        <v>7835</v>
      </c>
      <c r="F111" s="111" t="s">
        <v>7835</v>
      </c>
      <c r="G111" s="113" t="s">
        <v>3877</v>
      </c>
      <c r="H111" s="113" t="s">
        <v>3878</v>
      </c>
      <c r="I111" s="113"/>
      <c r="J111" s="56" t="s">
        <v>7595</v>
      </c>
      <c r="K111" s="56"/>
      <c r="L111" s="113" t="s">
        <v>91</v>
      </c>
      <c r="M111" s="114">
        <v>0</v>
      </c>
      <c r="N111" s="113" t="s">
        <v>8705</v>
      </c>
      <c r="O111" s="113" t="s">
        <v>8710</v>
      </c>
      <c r="P111" s="113" t="s">
        <v>91</v>
      </c>
      <c r="Q111" s="113" t="s">
        <v>45</v>
      </c>
      <c r="R111" s="113"/>
      <c r="S111" s="113"/>
    </row>
    <row r="112" spans="1:19" x14ac:dyDescent="0.35">
      <c r="A112" s="113" t="s">
        <v>43</v>
      </c>
      <c r="B112" s="114">
        <v>28</v>
      </c>
      <c r="C112" s="56" t="s">
        <v>3796</v>
      </c>
      <c r="D112" s="56" t="s">
        <v>6379</v>
      </c>
      <c r="E112" s="113" t="s">
        <v>8248</v>
      </c>
      <c r="F112" s="111" t="s">
        <v>7836</v>
      </c>
      <c r="G112" s="113" t="s">
        <v>3879</v>
      </c>
      <c r="H112" s="113" t="s">
        <v>3880</v>
      </c>
      <c r="I112" s="113"/>
      <c r="J112" s="56" t="s">
        <v>7595</v>
      </c>
      <c r="K112" s="56"/>
      <c r="L112" s="113" t="s">
        <v>153</v>
      </c>
      <c r="M112" s="114">
        <v>0</v>
      </c>
      <c r="N112" s="113" t="s">
        <v>8705</v>
      </c>
      <c r="O112" s="113" t="s">
        <v>8710</v>
      </c>
      <c r="P112" s="113" t="s">
        <v>153</v>
      </c>
      <c r="Q112" s="113" t="s">
        <v>45</v>
      </c>
      <c r="R112" s="113"/>
      <c r="S112" s="113"/>
    </row>
    <row r="113" spans="1:19" x14ac:dyDescent="0.35">
      <c r="A113" s="113" t="s">
        <v>43</v>
      </c>
      <c r="B113" s="114">
        <v>29</v>
      </c>
      <c r="C113" s="56" t="s">
        <v>3797</v>
      </c>
      <c r="D113" s="56" t="s">
        <v>6380</v>
      </c>
      <c r="E113" s="113" t="s">
        <v>8249</v>
      </c>
      <c r="F113" s="111" t="s">
        <v>7837</v>
      </c>
      <c r="G113" s="113" t="s">
        <v>3881</v>
      </c>
      <c r="H113" s="113" t="s">
        <v>3882</v>
      </c>
      <c r="I113" s="113"/>
      <c r="J113" s="56" t="s">
        <v>7595</v>
      </c>
      <c r="K113" s="56"/>
      <c r="L113" s="113" t="s">
        <v>153</v>
      </c>
      <c r="M113" s="114">
        <v>0</v>
      </c>
      <c r="N113" s="113" t="s">
        <v>8705</v>
      </c>
      <c r="O113" s="113" t="s">
        <v>8710</v>
      </c>
      <c r="P113" s="113" t="s">
        <v>153</v>
      </c>
      <c r="Q113" s="113" t="s">
        <v>45</v>
      </c>
      <c r="R113" s="113"/>
      <c r="S113" s="113"/>
    </row>
    <row r="114" spans="1:19" x14ac:dyDescent="0.35">
      <c r="A114" s="113" t="s">
        <v>43</v>
      </c>
      <c r="B114" s="114">
        <v>30</v>
      </c>
      <c r="C114" s="56" t="s">
        <v>3798</v>
      </c>
      <c r="D114" s="56" t="s">
        <v>7842</v>
      </c>
      <c r="E114" s="113" t="s">
        <v>7838</v>
      </c>
      <c r="F114" s="111" t="s">
        <v>7838</v>
      </c>
      <c r="G114" s="113" t="s">
        <v>3883</v>
      </c>
      <c r="H114" s="113" t="s">
        <v>3884</v>
      </c>
      <c r="I114" s="113"/>
      <c r="J114" s="56" t="s">
        <v>7595</v>
      </c>
      <c r="K114" s="56"/>
      <c r="L114" s="113" t="s">
        <v>91</v>
      </c>
      <c r="M114" s="114">
        <v>0</v>
      </c>
      <c r="N114" s="113" t="s">
        <v>8705</v>
      </c>
      <c r="O114" s="113" t="s">
        <v>8710</v>
      </c>
      <c r="P114" s="113" t="s">
        <v>91</v>
      </c>
      <c r="Q114" s="113" t="s">
        <v>45</v>
      </c>
      <c r="R114" s="113"/>
      <c r="S114" s="113"/>
    </row>
    <row r="115" spans="1:19" x14ac:dyDescent="0.3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113"/>
    </row>
    <row r="116" spans="1:19" x14ac:dyDescent="0.35">
      <c r="A116" s="142" t="s">
        <v>64</v>
      </c>
      <c r="B116" s="77">
        <v>-99</v>
      </c>
      <c r="C116" s="50" t="s">
        <v>6708</v>
      </c>
      <c r="D116" s="113"/>
      <c r="E116" s="50" t="s">
        <v>6</v>
      </c>
      <c r="F116" s="113"/>
      <c r="G116" s="50" t="s">
        <v>6798</v>
      </c>
      <c r="H116" s="50" t="s">
        <v>6799</v>
      </c>
      <c r="I116" s="113"/>
      <c r="J116" s="50" t="s">
        <v>7595</v>
      </c>
      <c r="K116" s="50"/>
      <c r="L116" s="50" t="s">
        <v>7576</v>
      </c>
      <c r="M116" s="160"/>
      <c r="N116" s="50"/>
      <c r="O116" s="50"/>
      <c r="P116" s="137" t="s">
        <v>3952</v>
      </c>
      <c r="Q116" s="137" t="s">
        <v>54</v>
      </c>
      <c r="R116" s="53"/>
      <c r="S116" s="113"/>
    </row>
    <row r="117" spans="1:19" x14ac:dyDescent="0.35">
      <c r="A117" s="142" t="s">
        <v>64</v>
      </c>
      <c r="B117" s="77">
        <v>-99</v>
      </c>
      <c r="C117" s="50" t="s">
        <v>292</v>
      </c>
      <c r="D117" s="113"/>
      <c r="E117" s="50" t="s">
        <v>6</v>
      </c>
      <c r="F117" s="113"/>
      <c r="G117" s="50" t="s">
        <v>292</v>
      </c>
      <c r="H117" s="50" t="s">
        <v>292</v>
      </c>
      <c r="I117" s="113"/>
      <c r="J117" s="50" t="s">
        <v>7595</v>
      </c>
      <c r="K117" s="50"/>
      <c r="L117" s="53" t="s">
        <v>7575</v>
      </c>
      <c r="M117" s="114" t="s">
        <v>8704</v>
      </c>
      <c r="N117" s="113" t="s">
        <v>8706</v>
      </c>
      <c r="O117" s="113"/>
      <c r="P117" s="137"/>
      <c r="Q117" s="137" t="s">
        <v>54</v>
      </c>
      <c r="R117" s="53"/>
      <c r="S117" s="113"/>
    </row>
    <row r="118" spans="1:19" x14ac:dyDescent="0.35">
      <c r="A118" s="115" t="s">
        <v>64</v>
      </c>
      <c r="B118" s="100">
        <v>1</v>
      </c>
      <c r="C118" s="101" t="s">
        <v>93</v>
      </c>
      <c r="D118" s="101" t="s">
        <v>1923</v>
      </c>
      <c r="E118" s="102" t="s">
        <v>2130</v>
      </c>
      <c r="F118" s="101" t="s">
        <v>7896</v>
      </c>
      <c r="G118" s="101" t="s">
        <v>277</v>
      </c>
      <c r="H118" s="101" t="s">
        <v>278</v>
      </c>
      <c r="I118" s="101" t="s">
        <v>2311</v>
      </c>
      <c r="J118" s="103" t="s">
        <v>7595</v>
      </c>
      <c r="K118" s="103"/>
      <c r="L118" s="101" t="s">
        <v>91</v>
      </c>
      <c r="M118" s="161" t="s">
        <v>8704</v>
      </c>
      <c r="N118" s="103" t="s">
        <v>8706</v>
      </c>
      <c r="O118" s="103" t="s">
        <v>8709</v>
      </c>
      <c r="P118" s="115" t="s">
        <v>91</v>
      </c>
      <c r="Q118" s="115" t="s">
        <v>54</v>
      </c>
      <c r="R118" s="115"/>
      <c r="S118" s="113"/>
    </row>
    <row r="119" spans="1:19" x14ac:dyDescent="0.35">
      <c r="A119" s="113" t="s">
        <v>64</v>
      </c>
      <c r="B119" s="77">
        <v>2</v>
      </c>
      <c r="C119" s="54" t="s">
        <v>124</v>
      </c>
      <c r="D119" s="54" t="s">
        <v>1950</v>
      </c>
      <c r="E119" s="50" t="s">
        <v>8609</v>
      </c>
      <c r="F119" s="54" t="s">
        <v>7854</v>
      </c>
      <c r="G119" s="54" t="s">
        <v>334</v>
      </c>
      <c r="H119" s="54" t="s">
        <v>335</v>
      </c>
      <c r="I119" s="68" t="s">
        <v>2333</v>
      </c>
      <c r="J119" s="56" t="s">
        <v>7595</v>
      </c>
      <c r="K119" s="56"/>
      <c r="L119" s="113" t="s">
        <v>7575</v>
      </c>
      <c r="M119" s="114" t="s">
        <v>8704</v>
      </c>
      <c r="N119" s="113" t="s">
        <v>8706</v>
      </c>
      <c r="O119" s="113" t="s">
        <v>8709</v>
      </c>
      <c r="P119" s="113" t="s">
        <v>100</v>
      </c>
      <c r="Q119" s="113" t="s">
        <v>54</v>
      </c>
      <c r="R119" s="113"/>
      <c r="S119" s="113"/>
    </row>
    <row r="120" spans="1:19" x14ac:dyDescent="0.35">
      <c r="A120" s="113" t="s">
        <v>64</v>
      </c>
      <c r="B120" s="77">
        <v>3</v>
      </c>
      <c r="C120" s="84" t="s">
        <v>192</v>
      </c>
      <c r="D120" s="54" t="s">
        <v>6430</v>
      </c>
      <c r="E120" s="56" t="s">
        <v>8610</v>
      </c>
      <c r="F120" s="54" t="s">
        <v>2174</v>
      </c>
      <c r="G120" s="54" t="s">
        <v>446</v>
      </c>
      <c r="H120" s="54" t="s">
        <v>447</v>
      </c>
      <c r="I120" s="68" t="s">
        <v>2383</v>
      </c>
      <c r="J120" s="56" t="s">
        <v>7595</v>
      </c>
      <c r="K120" s="56"/>
      <c r="L120" s="54" t="s">
        <v>91</v>
      </c>
      <c r="M120" s="162" t="s">
        <v>8704</v>
      </c>
      <c r="N120" s="56" t="s">
        <v>8705</v>
      </c>
      <c r="O120" s="56" t="s">
        <v>8709</v>
      </c>
      <c r="P120" s="113" t="s">
        <v>91</v>
      </c>
      <c r="Q120" s="113" t="s">
        <v>54</v>
      </c>
      <c r="R120" s="113"/>
      <c r="S120" s="113"/>
    </row>
    <row r="121" spans="1:19" x14ac:dyDescent="0.35">
      <c r="A121" s="113" t="s">
        <v>64</v>
      </c>
      <c r="B121" s="77">
        <v>4</v>
      </c>
      <c r="C121" s="54" t="s">
        <v>185</v>
      </c>
      <c r="D121" s="54" t="s">
        <v>2056</v>
      </c>
      <c r="E121" s="56" t="s">
        <v>8611</v>
      </c>
      <c r="F121" s="54" t="s">
        <v>7783</v>
      </c>
      <c r="G121" s="54" t="s">
        <v>432</v>
      </c>
      <c r="H121" s="54" t="s">
        <v>433</v>
      </c>
      <c r="I121" s="68" t="s">
        <v>2376</v>
      </c>
      <c r="J121" s="56" t="s">
        <v>7595</v>
      </c>
      <c r="K121" s="56"/>
      <c r="L121" s="54" t="s">
        <v>153</v>
      </c>
      <c r="M121" s="162" t="s">
        <v>8704</v>
      </c>
      <c r="N121" s="56" t="s">
        <v>8705</v>
      </c>
      <c r="O121" s="56" t="s">
        <v>8709</v>
      </c>
      <c r="P121" s="113" t="s">
        <v>153</v>
      </c>
      <c r="Q121" s="113" t="s">
        <v>54</v>
      </c>
      <c r="R121" s="113"/>
      <c r="S121" s="113"/>
    </row>
    <row r="122" spans="1:19" x14ac:dyDescent="0.35">
      <c r="A122" s="113" t="s">
        <v>64</v>
      </c>
      <c r="B122" s="77">
        <v>5</v>
      </c>
      <c r="C122" s="54" t="s">
        <v>186</v>
      </c>
      <c r="D122" s="54" t="s">
        <v>2013</v>
      </c>
      <c r="E122" s="50" t="s">
        <v>8250</v>
      </c>
      <c r="F122" s="54" t="s">
        <v>7865</v>
      </c>
      <c r="G122" s="54" t="s">
        <v>434</v>
      </c>
      <c r="H122" s="54" t="s">
        <v>435</v>
      </c>
      <c r="I122" s="68" t="s">
        <v>2377</v>
      </c>
      <c r="J122" s="56" t="s">
        <v>3412</v>
      </c>
      <c r="K122" s="56" t="s">
        <v>7594</v>
      </c>
      <c r="L122" s="54" t="s">
        <v>91</v>
      </c>
      <c r="M122" s="162">
        <v>2</v>
      </c>
      <c r="N122" s="56" t="s">
        <v>8705</v>
      </c>
      <c r="O122" s="56" t="s">
        <v>8710</v>
      </c>
      <c r="P122" s="113" t="s">
        <v>92</v>
      </c>
      <c r="Q122" s="113" t="s">
        <v>54</v>
      </c>
      <c r="R122" s="113"/>
      <c r="S122" s="113"/>
    </row>
    <row r="123" spans="1:19" x14ac:dyDescent="0.35">
      <c r="A123" s="113" t="s">
        <v>64</v>
      </c>
      <c r="B123" s="77">
        <v>6</v>
      </c>
      <c r="C123" s="54" t="s">
        <v>187</v>
      </c>
      <c r="D123" s="54" t="s">
        <v>1952</v>
      </c>
      <c r="E123" s="50" t="s">
        <v>8612</v>
      </c>
      <c r="F123" s="54" t="s">
        <v>7885</v>
      </c>
      <c r="G123" s="54" t="s">
        <v>436</v>
      </c>
      <c r="H123" s="54" t="s">
        <v>437</v>
      </c>
      <c r="I123" s="68" t="s">
        <v>2378</v>
      </c>
      <c r="J123" s="56" t="s">
        <v>3409</v>
      </c>
      <c r="K123" s="56" t="s">
        <v>7594</v>
      </c>
      <c r="L123" s="54" t="s">
        <v>91</v>
      </c>
      <c r="M123" s="162">
        <v>2</v>
      </c>
      <c r="N123" s="56" t="s">
        <v>8705</v>
      </c>
      <c r="O123" s="56" t="s">
        <v>8710</v>
      </c>
      <c r="P123" s="113" t="s">
        <v>92</v>
      </c>
      <c r="Q123" s="113" t="s">
        <v>54</v>
      </c>
      <c r="R123" s="113"/>
      <c r="S123" s="113"/>
    </row>
    <row r="124" spans="1:19" x14ac:dyDescent="0.35">
      <c r="A124" s="113" t="s">
        <v>64</v>
      </c>
      <c r="B124" s="77">
        <v>7</v>
      </c>
      <c r="C124" s="54" t="s">
        <v>188</v>
      </c>
      <c r="D124" s="54" t="s">
        <v>1885</v>
      </c>
      <c r="E124" s="50" t="s">
        <v>8613</v>
      </c>
      <c r="F124" s="54" t="s">
        <v>7884</v>
      </c>
      <c r="G124" s="54" t="s">
        <v>438</v>
      </c>
      <c r="H124" s="54" t="s">
        <v>439</v>
      </c>
      <c r="I124" s="68" t="s">
        <v>2379</v>
      </c>
      <c r="J124" s="56" t="s">
        <v>7595</v>
      </c>
      <c r="K124" s="56"/>
      <c r="L124" s="50" t="s">
        <v>7574</v>
      </c>
      <c r="M124" s="160">
        <v>2</v>
      </c>
      <c r="N124" s="50" t="s">
        <v>8705</v>
      </c>
      <c r="O124" s="50" t="s">
        <v>8710</v>
      </c>
      <c r="P124" s="113" t="s">
        <v>156</v>
      </c>
      <c r="Q124" s="113" t="s">
        <v>54</v>
      </c>
      <c r="R124" s="113"/>
      <c r="S124" s="113"/>
    </row>
    <row r="125" spans="1:19" x14ac:dyDescent="0.35">
      <c r="A125" s="113" t="s">
        <v>64</v>
      </c>
      <c r="B125" s="77">
        <v>8</v>
      </c>
      <c r="C125" s="56" t="s">
        <v>2728</v>
      </c>
      <c r="D125" s="50" t="s">
        <v>3401</v>
      </c>
      <c r="E125" s="50" t="s">
        <v>8628</v>
      </c>
      <c r="F125" s="56" t="s">
        <v>3402</v>
      </c>
      <c r="G125" s="56" t="s">
        <v>3157</v>
      </c>
      <c r="H125" s="50" t="s">
        <v>2933</v>
      </c>
      <c r="I125" s="56"/>
      <c r="J125" s="56" t="s">
        <v>7595</v>
      </c>
      <c r="K125" s="56"/>
      <c r="L125" s="50" t="s">
        <v>7574</v>
      </c>
      <c r="M125" s="160">
        <v>2</v>
      </c>
      <c r="N125" s="50" t="s">
        <v>8705</v>
      </c>
      <c r="O125" s="50" t="s">
        <v>8710</v>
      </c>
      <c r="P125" s="113" t="s">
        <v>3003</v>
      </c>
      <c r="Q125" s="113" t="s">
        <v>54</v>
      </c>
      <c r="R125" s="113"/>
      <c r="S125" s="113"/>
    </row>
    <row r="126" spans="1:19" x14ac:dyDescent="0.35">
      <c r="A126" s="113" t="s">
        <v>64</v>
      </c>
      <c r="B126" s="77">
        <v>9</v>
      </c>
      <c r="C126" s="54" t="s">
        <v>189</v>
      </c>
      <c r="D126" s="54" t="s">
        <v>1886</v>
      </c>
      <c r="E126" s="50" t="s">
        <v>8629</v>
      </c>
      <c r="F126" s="54" t="s">
        <v>2210</v>
      </c>
      <c r="G126" s="54" t="s">
        <v>440</v>
      </c>
      <c r="H126" s="54" t="s">
        <v>441</v>
      </c>
      <c r="I126" s="68" t="s">
        <v>2380</v>
      </c>
      <c r="J126" s="56" t="s">
        <v>7595</v>
      </c>
      <c r="K126" s="56"/>
      <c r="L126" s="50" t="s">
        <v>7574</v>
      </c>
      <c r="M126" s="160">
        <v>2</v>
      </c>
      <c r="N126" s="50" t="s">
        <v>8705</v>
      </c>
      <c r="O126" s="50" t="s">
        <v>8710</v>
      </c>
      <c r="P126" s="113" t="s">
        <v>158</v>
      </c>
      <c r="Q126" s="113" t="s">
        <v>54</v>
      </c>
      <c r="R126" s="113"/>
      <c r="S126" s="113"/>
    </row>
    <row r="127" spans="1:19" x14ac:dyDescent="0.35">
      <c r="A127" s="113" t="s">
        <v>64</v>
      </c>
      <c r="B127" s="77">
        <v>10</v>
      </c>
      <c r="C127" s="56" t="s">
        <v>2729</v>
      </c>
      <c r="D127" s="50" t="s">
        <v>3253</v>
      </c>
      <c r="E127" s="50" t="s">
        <v>8614</v>
      </c>
      <c r="F127" s="56" t="s">
        <v>3403</v>
      </c>
      <c r="G127" s="56" t="s">
        <v>3158</v>
      </c>
      <c r="H127" s="50" t="s">
        <v>2934</v>
      </c>
      <c r="I127" s="56"/>
      <c r="J127" s="56" t="s">
        <v>7595</v>
      </c>
      <c r="K127" s="56"/>
      <c r="L127" s="50" t="s">
        <v>7574</v>
      </c>
      <c r="M127" s="160">
        <v>2</v>
      </c>
      <c r="N127" s="50" t="s">
        <v>8705</v>
      </c>
      <c r="O127" s="50" t="s">
        <v>8710</v>
      </c>
      <c r="P127" s="113" t="s">
        <v>158</v>
      </c>
      <c r="Q127" s="113" t="s">
        <v>54</v>
      </c>
      <c r="R127" s="113"/>
      <c r="S127" s="113"/>
    </row>
    <row r="128" spans="1:19" x14ac:dyDescent="0.35">
      <c r="A128" s="113" t="s">
        <v>64</v>
      </c>
      <c r="B128" s="77">
        <v>11</v>
      </c>
      <c r="C128" s="56" t="s">
        <v>2730</v>
      </c>
      <c r="D128" s="50" t="s">
        <v>3255</v>
      </c>
      <c r="E128" s="50" t="s">
        <v>8615</v>
      </c>
      <c r="F128" s="56" t="s">
        <v>3404</v>
      </c>
      <c r="G128" s="56" t="s">
        <v>3159</v>
      </c>
      <c r="H128" s="50" t="s">
        <v>2935</v>
      </c>
      <c r="I128" s="56"/>
      <c r="J128" s="56" t="s">
        <v>7595</v>
      </c>
      <c r="K128" s="56"/>
      <c r="L128" s="50" t="s">
        <v>7574</v>
      </c>
      <c r="M128" s="160">
        <v>2</v>
      </c>
      <c r="N128" s="50" t="s">
        <v>8705</v>
      </c>
      <c r="O128" s="50" t="s">
        <v>8710</v>
      </c>
      <c r="P128" s="113" t="s">
        <v>158</v>
      </c>
      <c r="Q128" s="113" t="s">
        <v>54</v>
      </c>
      <c r="R128" s="113"/>
      <c r="S128" s="113"/>
    </row>
    <row r="129" spans="1:19" x14ac:dyDescent="0.35">
      <c r="A129" s="113" t="s">
        <v>64</v>
      </c>
      <c r="B129" s="77">
        <v>12</v>
      </c>
      <c r="C129" s="56" t="s">
        <v>2731</v>
      </c>
      <c r="D129" s="50" t="s">
        <v>3254</v>
      </c>
      <c r="E129" s="50" t="s">
        <v>8616</v>
      </c>
      <c r="F129" s="56" t="s">
        <v>3405</v>
      </c>
      <c r="G129" s="56" t="s">
        <v>3160</v>
      </c>
      <c r="H129" s="50" t="s">
        <v>2936</v>
      </c>
      <c r="I129" s="56"/>
      <c r="J129" s="56" t="s">
        <v>7595</v>
      </c>
      <c r="K129" s="56"/>
      <c r="L129" s="50" t="s">
        <v>7574</v>
      </c>
      <c r="M129" s="160">
        <v>2</v>
      </c>
      <c r="N129" s="50" t="s">
        <v>8705</v>
      </c>
      <c r="O129" s="50" t="s">
        <v>8710</v>
      </c>
      <c r="P129" s="113" t="s">
        <v>158</v>
      </c>
      <c r="Q129" s="113" t="s">
        <v>54</v>
      </c>
      <c r="R129" s="113"/>
      <c r="S129" s="113"/>
    </row>
    <row r="130" spans="1:19" x14ac:dyDescent="0.35">
      <c r="A130" s="113" t="s">
        <v>64</v>
      </c>
      <c r="B130" s="77">
        <v>13</v>
      </c>
      <c r="C130" s="54" t="s">
        <v>190</v>
      </c>
      <c r="D130" s="54" t="s">
        <v>3256</v>
      </c>
      <c r="E130" s="50" t="s">
        <v>8617</v>
      </c>
      <c r="F130" s="54" t="s">
        <v>7943</v>
      </c>
      <c r="G130" s="54" t="s">
        <v>442</v>
      </c>
      <c r="H130" s="54" t="s">
        <v>443</v>
      </c>
      <c r="I130" s="68" t="s">
        <v>2381</v>
      </c>
      <c r="J130" s="56" t="s">
        <v>7595</v>
      </c>
      <c r="K130" s="56"/>
      <c r="L130" s="50" t="s">
        <v>7574</v>
      </c>
      <c r="M130" s="160">
        <v>0</v>
      </c>
      <c r="N130" s="50" t="s">
        <v>8705</v>
      </c>
      <c r="O130" s="50" t="s">
        <v>8710</v>
      </c>
      <c r="P130" s="113" t="s">
        <v>183</v>
      </c>
      <c r="Q130" s="113" t="s">
        <v>54</v>
      </c>
      <c r="R130" s="113"/>
      <c r="S130" s="113"/>
    </row>
    <row r="131" spans="1:19" x14ac:dyDescent="0.35">
      <c r="A131" s="113" t="s">
        <v>64</v>
      </c>
      <c r="B131" s="77">
        <v>14</v>
      </c>
      <c r="C131" s="54" t="s">
        <v>191</v>
      </c>
      <c r="D131" s="54" t="s">
        <v>3257</v>
      </c>
      <c r="E131" s="50" t="s">
        <v>8618</v>
      </c>
      <c r="F131" s="54" t="s">
        <v>7944</v>
      </c>
      <c r="G131" s="54" t="s">
        <v>444</v>
      </c>
      <c r="H131" s="54" t="s">
        <v>445</v>
      </c>
      <c r="I131" s="68" t="s">
        <v>2382</v>
      </c>
      <c r="J131" s="56" t="s">
        <v>7595</v>
      </c>
      <c r="K131" s="56"/>
      <c r="L131" s="50" t="s">
        <v>7574</v>
      </c>
      <c r="M131" s="160">
        <v>0</v>
      </c>
      <c r="N131" s="50" t="s">
        <v>8705</v>
      </c>
      <c r="O131" s="50" t="s">
        <v>8710</v>
      </c>
      <c r="P131" s="113" t="s">
        <v>184</v>
      </c>
      <c r="Q131" s="113" t="s">
        <v>54</v>
      </c>
      <c r="R131" s="113"/>
      <c r="S131" s="113"/>
    </row>
    <row r="132" spans="1:19" x14ac:dyDescent="0.35">
      <c r="A132" s="113" t="s">
        <v>64</v>
      </c>
      <c r="B132" s="77">
        <v>15</v>
      </c>
      <c r="C132" s="56" t="s">
        <v>2735</v>
      </c>
      <c r="D132" s="54" t="s">
        <v>3258</v>
      </c>
      <c r="E132" s="50" t="s">
        <v>8619</v>
      </c>
      <c r="F132" s="54" t="s">
        <v>7945</v>
      </c>
      <c r="G132" s="56" t="s">
        <v>3164</v>
      </c>
      <c r="H132" s="50" t="s">
        <v>2940</v>
      </c>
      <c r="I132" s="56"/>
      <c r="J132" s="56" t="s">
        <v>7595</v>
      </c>
      <c r="K132" s="56"/>
      <c r="L132" s="50" t="s">
        <v>7574</v>
      </c>
      <c r="M132" s="160">
        <v>0</v>
      </c>
      <c r="N132" s="50" t="s">
        <v>8705</v>
      </c>
      <c r="O132" s="50" t="s">
        <v>8710</v>
      </c>
      <c r="P132" s="113" t="s">
        <v>3007</v>
      </c>
      <c r="Q132" s="113" t="s">
        <v>54</v>
      </c>
      <c r="R132" s="113"/>
      <c r="S132" s="113"/>
    </row>
    <row r="133" spans="1:19" x14ac:dyDescent="0.35">
      <c r="A133" s="113" t="s">
        <v>64</v>
      </c>
      <c r="B133" s="77">
        <v>16</v>
      </c>
      <c r="C133" s="56" t="s">
        <v>2733</v>
      </c>
      <c r="D133" s="54" t="s">
        <v>3259</v>
      </c>
      <c r="E133" s="50" t="s">
        <v>8620</v>
      </c>
      <c r="F133" s="54" t="s">
        <v>7944</v>
      </c>
      <c r="G133" s="56" t="s">
        <v>3162</v>
      </c>
      <c r="H133" s="50" t="s">
        <v>2938</v>
      </c>
      <c r="I133" s="56"/>
      <c r="J133" s="56" t="s">
        <v>7595</v>
      </c>
      <c r="K133" s="56"/>
      <c r="L133" s="50" t="s">
        <v>7574</v>
      </c>
      <c r="M133" s="160">
        <v>0</v>
      </c>
      <c r="N133" s="50" t="s">
        <v>8705</v>
      </c>
      <c r="O133" s="50" t="s">
        <v>8710</v>
      </c>
      <c r="P133" s="113" t="s">
        <v>3005</v>
      </c>
      <c r="Q133" s="113" t="s">
        <v>54</v>
      </c>
      <c r="R133" s="113"/>
      <c r="S133" s="113"/>
    </row>
    <row r="134" spans="1:19" x14ac:dyDescent="0.35">
      <c r="A134" s="113" t="s">
        <v>64</v>
      </c>
      <c r="B134" s="77">
        <v>17</v>
      </c>
      <c r="C134" s="56" t="s">
        <v>2738</v>
      </c>
      <c r="D134" s="54" t="s">
        <v>3260</v>
      </c>
      <c r="E134" s="50" t="s">
        <v>8621</v>
      </c>
      <c r="F134" s="54" t="s">
        <v>7946</v>
      </c>
      <c r="G134" s="56" t="s">
        <v>3167</v>
      </c>
      <c r="H134" s="50" t="s">
        <v>2943</v>
      </c>
      <c r="I134" s="56"/>
      <c r="J134" s="56" t="s">
        <v>7595</v>
      </c>
      <c r="K134" s="56"/>
      <c r="L134" s="50" t="s">
        <v>7574</v>
      </c>
      <c r="M134" s="160">
        <v>0</v>
      </c>
      <c r="N134" s="50" t="s">
        <v>8705</v>
      </c>
      <c r="O134" s="50" t="s">
        <v>8710</v>
      </c>
      <c r="P134" s="113" t="s">
        <v>3010</v>
      </c>
      <c r="Q134" s="113" t="s">
        <v>54</v>
      </c>
      <c r="R134" s="113"/>
      <c r="S134" s="113"/>
    </row>
    <row r="135" spans="1:19" x14ac:dyDescent="0.35">
      <c r="A135" s="113" t="s">
        <v>64</v>
      </c>
      <c r="B135" s="77">
        <v>18</v>
      </c>
      <c r="C135" s="56" t="s">
        <v>2734</v>
      </c>
      <c r="D135" s="54" t="s">
        <v>3261</v>
      </c>
      <c r="E135" s="50" t="s">
        <v>8622</v>
      </c>
      <c r="F135" s="54" t="s">
        <v>7947</v>
      </c>
      <c r="G135" s="56" t="s">
        <v>3163</v>
      </c>
      <c r="H135" s="50" t="s">
        <v>2939</v>
      </c>
      <c r="I135" s="56"/>
      <c r="J135" s="56" t="s">
        <v>7595</v>
      </c>
      <c r="K135" s="56"/>
      <c r="L135" s="50" t="s">
        <v>7574</v>
      </c>
      <c r="M135" s="160">
        <v>0</v>
      </c>
      <c r="N135" s="50" t="s">
        <v>8705</v>
      </c>
      <c r="O135" s="50" t="s">
        <v>8710</v>
      </c>
      <c r="P135" s="113" t="s">
        <v>3006</v>
      </c>
      <c r="Q135" s="113" t="s">
        <v>54</v>
      </c>
      <c r="R135" s="113"/>
      <c r="S135" s="113"/>
    </row>
    <row r="136" spans="1:19" x14ac:dyDescent="0.35">
      <c r="A136" s="113" t="s">
        <v>64</v>
      </c>
      <c r="B136" s="77">
        <v>19</v>
      </c>
      <c r="C136" s="56" t="s">
        <v>2737</v>
      </c>
      <c r="D136" s="54" t="s">
        <v>3262</v>
      </c>
      <c r="E136" s="50" t="s">
        <v>8623</v>
      </c>
      <c r="F136" s="54" t="s">
        <v>7948</v>
      </c>
      <c r="G136" s="56" t="s">
        <v>3166</v>
      </c>
      <c r="H136" s="50" t="s">
        <v>2942</v>
      </c>
      <c r="I136" s="56"/>
      <c r="J136" s="56" t="s">
        <v>7595</v>
      </c>
      <c r="K136" s="56"/>
      <c r="L136" s="50" t="s">
        <v>7574</v>
      </c>
      <c r="M136" s="160">
        <v>0</v>
      </c>
      <c r="N136" s="50" t="s">
        <v>8705</v>
      </c>
      <c r="O136" s="50" t="s">
        <v>8710</v>
      </c>
      <c r="P136" s="113" t="s">
        <v>3009</v>
      </c>
      <c r="Q136" s="113" t="s">
        <v>54</v>
      </c>
      <c r="R136" s="113"/>
      <c r="S136" s="113"/>
    </row>
    <row r="137" spans="1:19" x14ac:dyDescent="0.35">
      <c r="A137" s="113" t="s">
        <v>64</v>
      </c>
      <c r="B137" s="77">
        <v>20</v>
      </c>
      <c r="C137" s="56" t="s">
        <v>2732</v>
      </c>
      <c r="D137" s="54" t="s">
        <v>3263</v>
      </c>
      <c r="E137" s="50" t="s">
        <v>8624</v>
      </c>
      <c r="F137" s="54" t="s">
        <v>7949</v>
      </c>
      <c r="G137" s="56" t="s">
        <v>3161</v>
      </c>
      <c r="H137" s="50" t="s">
        <v>2937</v>
      </c>
      <c r="I137" s="56"/>
      <c r="J137" s="56" t="s">
        <v>7595</v>
      </c>
      <c r="K137" s="56"/>
      <c r="L137" s="50" t="s">
        <v>7574</v>
      </c>
      <c r="M137" s="160">
        <v>0</v>
      </c>
      <c r="N137" s="50" t="s">
        <v>8705</v>
      </c>
      <c r="O137" s="50" t="s">
        <v>8710</v>
      </c>
      <c r="P137" s="113" t="s">
        <v>3004</v>
      </c>
      <c r="Q137" s="113" t="s">
        <v>54</v>
      </c>
      <c r="R137" s="113"/>
      <c r="S137" s="113"/>
    </row>
    <row r="138" spans="1:19" x14ac:dyDescent="0.35">
      <c r="A138" s="113" t="s">
        <v>64</v>
      </c>
      <c r="B138" s="77">
        <v>21</v>
      </c>
      <c r="C138" s="56" t="s">
        <v>2736</v>
      </c>
      <c r="D138" s="54" t="s">
        <v>3264</v>
      </c>
      <c r="E138" s="50" t="s">
        <v>8625</v>
      </c>
      <c r="F138" s="54" t="s">
        <v>7950</v>
      </c>
      <c r="G138" s="56" t="s">
        <v>3165</v>
      </c>
      <c r="H138" s="50" t="s">
        <v>2941</v>
      </c>
      <c r="I138" s="56"/>
      <c r="J138" s="56" t="s">
        <v>7595</v>
      </c>
      <c r="K138" s="56"/>
      <c r="L138" s="50" t="s">
        <v>7574</v>
      </c>
      <c r="M138" s="160">
        <v>0</v>
      </c>
      <c r="N138" s="50" t="s">
        <v>8705</v>
      </c>
      <c r="O138" s="50" t="s">
        <v>8710</v>
      </c>
      <c r="P138" s="113" t="s">
        <v>3008</v>
      </c>
      <c r="Q138" s="113" t="s">
        <v>54</v>
      </c>
      <c r="R138" s="113"/>
      <c r="S138" s="113"/>
    </row>
    <row r="139" spans="1:19" x14ac:dyDescent="0.35">
      <c r="A139" s="113" t="s">
        <v>64</v>
      </c>
      <c r="B139" s="77">
        <v>22</v>
      </c>
      <c r="C139" s="56" t="s">
        <v>2739</v>
      </c>
      <c r="D139" s="54" t="s">
        <v>6607</v>
      </c>
      <c r="E139" s="50" t="s">
        <v>8626</v>
      </c>
      <c r="F139" s="54" t="s">
        <v>3406</v>
      </c>
      <c r="G139" s="56" t="s">
        <v>3168</v>
      </c>
      <c r="H139" s="50" t="s">
        <v>2944</v>
      </c>
      <c r="I139" s="56"/>
      <c r="J139" s="56" t="s">
        <v>7595</v>
      </c>
      <c r="K139" s="56"/>
      <c r="L139" s="50" t="s">
        <v>7574</v>
      </c>
      <c r="M139" s="160">
        <v>0</v>
      </c>
      <c r="N139" s="50" t="s">
        <v>8705</v>
      </c>
      <c r="O139" s="50" t="s">
        <v>8710</v>
      </c>
      <c r="P139" s="113" t="s">
        <v>3011</v>
      </c>
      <c r="Q139" s="113" t="s">
        <v>54</v>
      </c>
      <c r="R139" s="113"/>
      <c r="S139" s="113"/>
    </row>
    <row r="140" spans="1:19" x14ac:dyDescent="0.35">
      <c r="A140" s="113" t="s">
        <v>64</v>
      </c>
      <c r="B140" s="77">
        <v>23</v>
      </c>
      <c r="C140" s="56" t="s">
        <v>2724</v>
      </c>
      <c r="D140" s="54" t="s">
        <v>6608</v>
      </c>
      <c r="E140" s="50" t="s">
        <v>8627</v>
      </c>
      <c r="F140" s="54" t="s">
        <v>7866</v>
      </c>
      <c r="G140" s="56" t="s">
        <v>3169</v>
      </c>
      <c r="H140" s="50" t="s">
        <v>2929</v>
      </c>
      <c r="I140" s="56"/>
      <c r="J140" s="56" t="s">
        <v>3696</v>
      </c>
      <c r="K140" s="56" t="s">
        <v>7594</v>
      </c>
      <c r="L140" s="50" t="s">
        <v>91</v>
      </c>
      <c r="M140" s="160">
        <v>0</v>
      </c>
      <c r="N140" s="50" t="s">
        <v>8705</v>
      </c>
      <c r="O140" s="50" t="s">
        <v>8710</v>
      </c>
      <c r="P140" s="113" t="s">
        <v>92</v>
      </c>
      <c r="Q140" s="113" t="s">
        <v>54</v>
      </c>
      <c r="R140" s="113"/>
      <c r="S140" s="113"/>
    </row>
    <row r="141" spans="1:19" x14ac:dyDescent="0.35">
      <c r="A141" s="115" t="s">
        <v>64</v>
      </c>
      <c r="B141" s="100">
        <v>24</v>
      </c>
      <c r="C141" s="101" t="s">
        <v>7677</v>
      </c>
      <c r="D141" s="101" t="s">
        <v>1895</v>
      </c>
      <c r="E141" s="102" t="s">
        <v>7801</v>
      </c>
      <c r="F141" s="101"/>
      <c r="G141" s="101"/>
      <c r="H141" s="101"/>
      <c r="I141" s="101"/>
      <c r="J141" s="103" t="s">
        <v>7595</v>
      </c>
      <c r="K141" s="103"/>
      <c r="L141" s="101" t="s">
        <v>91</v>
      </c>
      <c r="M141" s="161">
        <v>0</v>
      </c>
      <c r="N141" s="103" t="s">
        <v>8705</v>
      </c>
      <c r="O141" s="103" t="s">
        <v>8710</v>
      </c>
      <c r="P141" s="115" t="s">
        <v>91</v>
      </c>
      <c r="Q141" s="115" t="s">
        <v>54</v>
      </c>
      <c r="R141" s="115"/>
      <c r="S141" s="113"/>
    </row>
    <row r="142" spans="1:19" x14ac:dyDescent="0.35">
      <c r="A142" s="113" t="s">
        <v>63</v>
      </c>
      <c r="B142" s="77">
        <v>-99</v>
      </c>
      <c r="C142" s="56" t="s">
        <v>2719</v>
      </c>
      <c r="D142" s="50" t="s">
        <v>3245</v>
      </c>
      <c r="E142" s="56"/>
      <c r="F142" s="69" t="s">
        <v>7889</v>
      </c>
      <c r="G142" s="56" t="s">
        <v>3147</v>
      </c>
      <c r="H142" s="50" t="s">
        <v>2924</v>
      </c>
      <c r="I142" s="56"/>
      <c r="J142" s="56" t="s">
        <v>7595</v>
      </c>
      <c r="K142" s="56"/>
      <c r="L142" s="50" t="s">
        <v>7574</v>
      </c>
      <c r="M142" s="160">
        <v>0</v>
      </c>
      <c r="N142" s="50" t="s">
        <v>8708</v>
      </c>
      <c r="O142" s="50"/>
      <c r="P142" s="113" t="s">
        <v>3007</v>
      </c>
      <c r="Q142" s="113" t="s">
        <v>54</v>
      </c>
      <c r="R142" s="113" t="s">
        <v>8694</v>
      </c>
      <c r="S142" s="113"/>
    </row>
    <row r="143" spans="1:19" x14ac:dyDescent="0.35">
      <c r="A143" s="113" t="s">
        <v>63</v>
      </c>
      <c r="B143" s="77">
        <v>-99</v>
      </c>
      <c r="C143" s="56" t="s">
        <v>2717</v>
      </c>
      <c r="D143" s="50" t="s">
        <v>3246</v>
      </c>
      <c r="E143" s="56"/>
      <c r="F143" s="69" t="s">
        <v>7890</v>
      </c>
      <c r="G143" s="56" t="s">
        <v>3145</v>
      </c>
      <c r="H143" s="50" t="s">
        <v>2922</v>
      </c>
      <c r="I143" s="56"/>
      <c r="J143" s="56" t="s">
        <v>7595</v>
      </c>
      <c r="K143" s="56"/>
      <c r="L143" s="50" t="s">
        <v>7574</v>
      </c>
      <c r="M143" s="160">
        <v>0</v>
      </c>
      <c r="N143" s="50" t="s">
        <v>8708</v>
      </c>
      <c r="O143" s="50"/>
      <c r="P143" s="113" t="s">
        <v>3005</v>
      </c>
      <c r="Q143" s="113" t="s">
        <v>54</v>
      </c>
      <c r="R143" s="113" t="s">
        <v>8694</v>
      </c>
      <c r="S143" s="113"/>
    </row>
    <row r="144" spans="1:19" x14ac:dyDescent="0.35">
      <c r="A144" s="113" t="s">
        <v>63</v>
      </c>
      <c r="B144" s="77">
        <v>-99</v>
      </c>
      <c r="C144" s="56" t="s">
        <v>2724</v>
      </c>
      <c r="D144" s="53" t="s">
        <v>6609</v>
      </c>
      <c r="E144" s="56"/>
      <c r="F144" s="69" t="s">
        <v>7852</v>
      </c>
      <c r="G144" s="56" t="s">
        <v>3152</v>
      </c>
      <c r="H144" s="50" t="s">
        <v>2929</v>
      </c>
      <c r="I144" s="56"/>
      <c r="J144" s="56" t="s">
        <v>3696</v>
      </c>
      <c r="K144" s="56" t="s">
        <v>7594</v>
      </c>
      <c r="L144" s="50" t="s">
        <v>91</v>
      </c>
      <c r="M144" s="160">
        <v>0</v>
      </c>
      <c r="N144" s="50" t="s">
        <v>8708</v>
      </c>
      <c r="O144" s="50"/>
      <c r="P144" s="113" t="s">
        <v>92</v>
      </c>
      <c r="Q144" s="113" t="s">
        <v>54</v>
      </c>
      <c r="R144" s="113" t="s">
        <v>8694</v>
      </c>
      <c r="S144" s="113"/>
    </row>
    <row r="145" spans="1:19" x14ac:dyDescent="0.35">
      <c r="A145" s="113" t="s">
        <v>63</v>
      </c>
      <c r="B145" s="77">
        <v>-99</v>
      </c>
      <c r="C145" s="56" t="s">
        <v>2712</v>
      </c>
      <c r="D145" s="50"/>
      <c r="E145" s="56" t="s">
        <v>7802</v>
      </c>
      <c r="F145" s="56"/>
      <c r="G145" s="56" t="s">
        <v>3140</v>
      </c>
      <c r="H145" s="50" t="s">
        <v>2917</v>
      </c>
      <c r="I145" s="56"/>
      <c r="J145" s="56" t="s">
        <v>3412</v>
      </c>
      <c r="K145" s="56" t="s">
        <v>7594</v>
      </c>
      <c r="L145" s="50" t="s">
        <v>91</v>
      </c>
      <c r="M145" s="160">
        <v>0</v>
      </c>
      <c r="N145" s="50" t="s">
        <v>8705</v>
      </c>
      <c r="O145" s="50"/>
      <c r="P145" s="113" t="s">
        <v>92</v>
      </c>
      <c r="Q145" s="113" t="s">
        <v>54</v>
      </c>
      <c r="R145" s="113"/>
      <c r="S145" s="113"/>
    </row>
    <row r="146" spans="1:19" x14ac:dyDescent="0.35">
      <c r="A146" s="113" t="s">
        <v>63</v>
      </c>
      <c r="B146" s="79">
        <v>-99</v>
      </c>
      <c r="C146" s="56" t="s">
        <v>2723</v>
      </c>
      <c r="D146" s="53" t="s">
        <v>6590</v>
      </c>
      <c r="E146" s="56"/>
      <c r="F146" s="69" t="s">
        <v>7851</v>
      </c>
      <c r="G146" s="56" t="s">
        <v>3151</v>
      </c>
      <c r="H146" s="53" t="s">
        <v>2928</v>
      </c>
      <c r="I146" s="56"/>
      <c r="J146" s="56" t="s">
        <v>7595</v>
      </c>
      <c r="K146" s="56"/>
      <c r="L146" s="50" t="s">
        <v>7574</v>
      </c>
      <c r="M146" s="160">
        <v>0</v>
      </c>
      <c r="N146" s="50" t="s">
        <v>8708</v>
      </c>
      <c r="O146" s="50"/>
      <c r="P146" s="113" t="s">
        <v>3011</v>
      </c>
      <c r="Q146" s="113" t="s">
        <v>54</v>
      </c>
      <c r="R146" s="113" t="s">
        <v>8694</v>
      </c>
      <c r="S146" s="113"/>
    </row>
    <row r="147" spans="1:19" x14ac:dyDescent="0.35">
      <c r="A147" s="141" t="s">
        <v>63</v>
      </c>
      <c r="B147" s="77">
        <v>-99</v>
      </c>
      <c r="C147" s="50" t="s">
        <v>292</v>
      </c>
      <c r="D147" s="113"/>
      <c r="E147" s="50" t="s">
        <v>6</v>
      </c>
      <c r="F147" s="113"/>
      <c r="G147" s="50" t="s">
        <v>292</v>
      </c>
      <c r="H147" s="50" t="s">
        <v>292</v>
      </c>
      <c r="I147" s="113"/>
      <c r="J147" s="50" t="s">
        <v>7595</v>
      </c>
      <c r="K147" s="50"/>
      <c r="L147" s="53" t="s">
        <v>7575</v>
      </c>
      <c r="M147" s="114" t="s">
        <v>8704</v>
      </c>
      <c r="N147" s="113" t="s">
        <v>8706</v>
      </c>
      <c r="O147" s="113"/>
      <c r="P147" s="137"/>
      <c r="Q147" s="137" t="s">
        <v>54</v>
      </c>
      <c r="R147" s="53"/>
      <c r="S147" s="113"/>
    </row>
    <row r="148" spans="1:19" x14ac:dyDescent="0.35">
      <c r="A148" s="113" t="s">
        <v>63</v>
      </c>
      <c r="B148" s="77">
        <v>-99</v>
      </c>
      <c r="C148" s="56" t="s">
        <v>2722</v>
      </c>
      <c r="D148" s="50" t="s">
        <v>3247</v>
      </c>
      <c r="E148" s="56"/>
      <c r="F148" s="69" t="s">
        <v>7891</v>
      </c>
      <c r="G148" s="56" t="s">
        <v>3150</v>
      </c>
      <c r="H148" s="50" t="s">
        <v>2927</v>
      </c>
      <c r="I148" s="56"/>
      <c r="J148" s="56" t="s">
        <v>7595</v>
      </c>
      <c r="K148" s="56"/>
      <c r="L148" s="50" t="s">
        <v>7574</v>
      </c>
      <c r="M148" s="160">
        <v>0</v>
      </c>
      <c r="N148" s="50" t="s">
        <v>8708</v>
      </c>
      <c r="O148" s="50"/>
      <c r="P148" s="113" t="s">
        <v>3010</v>
      </c>
      <c r="Q148" s="113" t="s">
        <v>54</v>
      </c>
      <c r="R148" s="113" t="s">
        <v>8694</v>
      </c>
      <c r="S148" s="113"/>
    </row>
    <row r="149" spans="1:19" x14ac:dyDescent="0.35">
      <c r="A149" s="113" t="s">
        <v>63</v>
      </c>
      <c r="B149" s="77">
        <v>-99</v>
      </c>
      <c r="C149" s="56" t="s">
        <v>2718</v>
      </c>
      <c r="D149" s="50" t="s">
        <v>3248</v>
      </c>
      <c r="E149" s="56"/>
      <c r="F149" s="69" t="s">
        <v>7892</v>
      </c>
      <c r="G149" s="56" t="s">
        <v>3146</v>
      </c>
      <c r="H149" s="50" t="s">
        <v>2923</v>
      </c>
      <c r="I149" s="56"/>
      <c r="J149" s="56" t="s">
        <v>7595</v>
      </c>
      <c r="K149" s="56"/>
      <c r="L149" s="50" t="s">
        <v>7574</v>
      </c>
      <c r="M149" s="160">
        <v>0</v>
      </c>
      <c r="N149" s="50" t="s">
        <v>8708</v>
      </c>
      <c r="O149" s="50"/>
      <c r="P149" s="113" t="s">
        <v>3006</v>
      </c>
      <c r="Q149" s="113" t="s">
        <v>54</v>
      </c>
      <c r="R149" s="113" t="s">
        <v>8694</v>
      </c>
      <c r="S149" s="113"/>
    </row>
    <row r="150" spans="1:19" x14ac:dyDescent="0.35">
      <c r="A150" s="113" t="s">
        <v>63</v>
      </c>
      <c r="B150" s="77">
        <v>-99</v>
      </c>
      <c r="C150" s="56" t="s">
        <v>2721</v>
      </c>
      <c r="D150" s="50" t="s">
        <v>3251</v>
      </c>
      <c r="E150" s="56"/>
      <c r="F150" s="69" t="s">
        <v>7893</v>
      </c>
      <c r="G150" s="56" t="s">
        <v>3149</v>
      </c>
      <c r="H150" s="50" t="s">
        <v>2926</v>
      </c>
      <c r="I150" s="56"/>
      <c r="J150" s="56" t="s">
        <v>7595</v>
      </c>
      <c r="K150" s="56"/>
      <c r="L150" s="50" t="s">
        <v>7574</v>
      </c>
      <c r="M150" s="160">
        <v>0</v>
      </c>
      <c r="N150" s="50" t="s">
        <v>8708</v>
      </c>
      <c r="O150" s="50"/>
      <c r="P150" s="113" t="s">
        <v>3009</v>
      </c>
      <c r="Q150" s="113" t="s">
        <v>54</v>
      </c>
      <c r="R150" s="113" t="s">
        <v>8694</v>
      </c>
      <c r="S150" s="113"/>
    </row>
    <row r="151" spans="1:19" x14ac:dyDescent="0.35">
      <c r="A151" s="113" t="s">
        <v>63</v>
      </c>
      <c r="B151" s="77">
        <v>-99</v>
      </c>
      <c r="C151" s="56" t="s">
        <v>2725</v>
      </c>
      <c r="D151" s="50" t="s">
        <v>3242</v>
      </c>
      <c r="E151" s="56"/>
      <c r="F151" s="69" t="s">
        <v>7848</v>
      </c>
      <c r="G151" s="56" t="s">
        <v>3154</v>
      </c>
      <c r="H151" s="50" t="s">
        <v>2930</v>
      </c>
      <c r="I151" s="56"/>
      <c r="J151" s="56" t="s">
        <v>7595</v>
      </c>
      <c r="K151" s="56"/>
      <c r="L151" s="113" t="s">
        <v>7575</v>
      </c>
      <c r="M151" s="114">
        <v>0</v>
      </c>
      <c r="N151" s="50" t="s">
        <v>8708</v>
      </c>
      <c r="O151" s="50"/>
      <c r="P151" s="113" t="s">
        <v>100</v>
      </c>
      <c r="Q151" s="113" t="s">
        <v>54</v>
      </c>
      <c r="R151" s="113" t="s">
        <v>8694</v>
      </c>
      <c r="S151" s="113"/>
    </row>
    <row r="152" spans="1:19" x14ac:dyDescent="0.35">
      <c r="A152" s="113" t="s">
        <v>63</v>
      </c>
      <c r="B152" s="77">
        <v>-99</v>
      </c>
      <c r="C152" s="56" t="s">
        <v>2713</v>
      </c>
      <c r="D152" s="50" t="s">
        <v>3241</v>
      </c>
      <c r="E152" s="56"/>
      <c r="F152" s="69" t="s">
        <v>7886</v>
      </c>
      <c r="G152" s="56" t="s">
        <v>3141</v>
      </c>
      <c r="H152" s="50" t="s">
        <v>2918</v>
      </c>
      <c r="I152" s="56"/>
      <c r="J152" s="56" t="s">
        <v>7595</v>
      </c>
      <c r="K152" s="56"/>
      <c r="L152" s="50" t="s">
        <v>7574</v>
      </c>
      <c r="M152" s="160">
        <v>0</v>
      </c>
      <c r="N152" s="50" t="s">
        <v>8708</v>
      </c>
      <c r="O152" s="50"/>
      <c r="P152" s="113" t="s">
        <v>158</v>
      </c>
      <c r="Q152" s="113" t="s">
        <v>54</v>
      </c>
      <c r="R152" s="113" t="s">
        <v>8694</v>
      </c>
      <c r="S152" s="113"/>
    </row>
    <row r="153" spans="1:19" x14ac:dyDescent="0.35">
      <c r="A153" s="113" t="s">
        <v>63</v>
      </c>
      <c r="B153" s="77">
        <v>-99</v>
      </c>
      <c r="C153" s="56" t="s">
        <v>2726</v>
      </c>
      <c r="D153" s="50" t="s">
        <v>3244</v>
      </c>
      <c r="E153" s="56"/>
      <c r="F153" s="69" t="s">
        <v>7849</v>
      </c>
      <c r="G153" s="56" t="s">
        <v>3155</v>
      </c>
      <c r="H153" s="50" t="s">
        <v>2931</v>
      </c>
      <c r="I153" s="56"/>
      <c r="J153" s="56" t="s">
        <v>7595</v>
      </c>
      <c r="K153" s="56"/>
      <c r="L153" s="113" t="s">
        <v>7575</v>
      </c>
      <c r="M153" s="114">
        <v>0</v>
      </c>
      <c r="N153" s="50" t="s">
        <v>8708</v>
      </c>
      <c r="O153" s="50"/>
      <c r="P153" s="113" t="s">
        <v>100</v>
      </c>
      <c r="Q153" s="113" t="s">
        <v>54</v>
      </c>
      <c r="R153" s="113" t="s">
        <v>8694</v>
      </c>
      <c r="S153" s="113"/>
    </row>
    <row r="154" spans="1:19" x14ac:dyDescent="0.35">
      <c r="A154" s="113" t="s">
        <v>63</v>
      </c>
      <c r="B154" s="77">
        <v>-99</v>
      </c>
      <c r="C154" s="56" t="s">
        <v>2714</v>
      </c>
      <c r="D154" s="50" t="s">
        <v>3243</v>
      </c>
      <c r="E154" s="56"/>
      <c r="F154" s="69" t="s">
        <v>7887</v>
      </c>
      <c r="G154" s="56" t="s">
        <v>3142</v>
      </c>
      <c r="H154" s="50" t="s">
        <v>2919</v>
      </c>
      <c r="I154" s="56"/>
      <c r="J154" s="56" t="s">
        <v>7595</v>
      </c>
      <c r="K154" s="56"/>
      <c r="L154" s="50" t="s">
        <v>7574</v>
      </c>
      <c r="M154" s="160">
        <v>0</v>
      </c>
      <c r="N154" s="50" t="s">
        <v>8708</v>
      </c>
      <c r="O154" s="50"/>
      <c r="P154" s="113" t="s">
        <v>183</v>
      </c>
      <c r="Q154" s="113" t="s">
        <v>54</v>
      </c>
      <c r="R154" s="113" t="s">
        <v>8694</v>
      </c>
      <c r="S154" s="113"/>
    </row>
    <row r="155" spans="1:19" x14ac:dyDescent="0.35">
      <c r="A155" s="113" t="s">
        <v>63</v>
      </c>
      <c r="B155" s="77">
        <v>-99</v>
      </c>
      <c r="C155" s="56" t="s">
        <v>2727</v>
      </c>
      <c r="D155" s="50" t="s">
        <v>3252</v>
      </c>
      <c r="E155" s="56"/>
      <c r="F155" s="69" t="s">
        <v>7850</v>
      </c>
      <c r="G155" s="56" t="s">
        <v>3156</v>
      </c>
      <c r="H155" s="50" t="s">
        <v>2932</v>
      </c>
      <c r="I155" s="56"/>
      <c r="J155" s="56" t="s">
        <v>7595</v>
      </c>
      <c r="K155" s="56"/>
      <c r="L155" s="113" t="s">
        <v>7575</v>
      </c>
      <c r="M155" s="114">
        <v>0</v>
      </c>
      <c r="N155" s="50" t="s">
        <v>8708</v>
      </c>
      <c r="O155" s="50"/>
      <c r="P155" s="113" t="s">
        <v>100</v>
      </c>
      <c r="Q155" s="113" t="s">
        <v>54</v>
      </c>
      <c r="R155" s="113" t="s">
        <v>8694</v>
      </c>
      <c r="S155" s="113"/>
    </row>
    <row r="156" spans="1:19" x14ac:dyDescent="0.35">
      <c r="A156" s="113" t="s">
        <v>63</v>
      </c>
      <c r="B156" s="77">
        <v>-99</v>
      </c>
      <c r="C156" s="56" t="s">
        <v>2715</v>
      </c>
      <c r="D156" s="50" t="s">
        <v>6672</v>
      </c>
      <c r="E156" s="56"/>
      <c r="F156" s="69" t="s">
        <v>7888</v>
      </c>
      <c r="G156" s="56" t="s">
        <v>3143</v>
      </c>
      <c r="H156" s="50" t="s">
        <v>2920</v>
      </c>
      <c r="I156" s="56"/>
      <c r="J156" s="56" t="s">
        <v>7595</v>
      </c>
      <c r="K156" s="56"/>
      <c r="L156" s="50" t="s">
        <v>7574</v>
      </c>
      <c r="M156" s="160">
        <v>0</v>
      </c>
      <c r="N156" s="50" t="s">
        <v>8708</v>
      </c>
      <c r="O156" s="50"/>
      <c r="P156" s="113" t="s">
        <v>184</v>
      </c>
      <c r="Q156" s="113" t="s">
        <v>54</v>
      </c>
      <c r="R156" s="113" t="s">
        <v>8694</v>
      </c>
      <c r="S156" s="113"/>
    </row>
    <row r="157" spans="1:19" x14ac:dyDescent="0.35">
      <c r="A157" s="113" t="s">
        <v>63</v>
      </c>
      <c r="B157" s="77">
        <v>-99</v>
      </c>
      <c r="C157" s="56" t="s">
        <v>2716</v>
      </c>
      <c r="D157" s="50" t="s">
        <v>3249</v>
      </c>
      <c r="E157" s="56"/>
      <c r="F157" s="69" t="s">
        <v>7894</v>
      </c>
      <c r="G157" s="56" t="s">
        <v>3144</v>
      </c>
      <c r="H157" s="50" t="s">
        <v>2921</v>
      </c>
      <c r="I157" s="56"/>
      <c r="J157" s="56" t="s">
        <v>7595</v>
      </c>
      <c r="K157" s="56"/>
      <c r="L157" s="50" t="s">
        <v>7574</v>
      </c>
      <c r="M157" s="160">
        <v>0</v>
      </c>
      <c r="N157" s="50" t="s">
        <v>8708</v>
      </c>
      <c r="O157" s="50"/>
      <c r="P157" s="113" t="s">
        <v>3004</v>
      </c>
      <c r="Q157" s="113" t="s">
        <v>54</v>
      </c>
      <c r="R157" s="113" t="s">
        <v>8694</v>
      </c>
      <c r="S157" s="113"/>
    </row>
    <row r="158" spans="1:19" x14ac:dyDescent="0.35">
      <c r="A158" s="113" t="s">
        <v>63</v>
      </c>
      <c r="B158" s="77">
        <v>-99</v>
      </c>
      <c r="C158" s="56" t="s">
        <v>2720</v>
      </c>
      <c r="D158" s="50" t="s">
        <v>3250</v>
      </c>
      <c r="E158" s="56"/>
      <c r="F158" s="69" t="s">
        <v>7895</v>
      </c>
      <c r="G158" s="56" t="s">
        <v>3148</v>
      </c>
      <c r="H158" s="50" t="s">
        <v>2925</v>
      </c>
      <c r="I158" s="56"/>
      <c r="J158" s="56" t="s">
        <v>7595</v>
      </c>
      <c r="K158" s="56"/>
      <c r="L158" s="50" t="s">
        <v>7574</v>
      </c>
      <c r="M158" s="160">
        <v>0</v>
      </c>
      <c r="N158" s="50" t="s">
        <v>8708</v>
      </c>
      <c r="O158" s="50"/>
      <c r="P158" s="113" t="s">
        <v>3008</v>
      </c>
      <c r="Q158" s="113" t="s">
        <v>54</v>
      </c>
      <c r="R158" s="113" t="s">
        <v>8694</v>
      </c>
      <c r="S158" s="113"/>
    </row>
    <row r="159" spans="1:19" x14ac:dyDescent="0.35">
      <c r="A159" s="115" t="s">
        <v>63</v>
      </c>
      <c r="B159" s="100">
        <v>1</v>
      </c>
      <c r="C159" s="101" t="s">
        <v>93</v>
      </c>
      <c r="D159" s="101" t="s">
        <v>1923</v>
      </c>
      <c r="E159" s="102" t="s">
        <v>2130</v>
      </c>
      <c r="F159" s="101" t="s">
        <v>7896</v>
      </c>
      <c r="G159" s="101" t="s">
        <v>277</v>
      </c>
      <c r="H159" s="101" t="s">
        <v>278</v>
      </c>
      <c r="I159" s="101" t="s">
        <v>2311</v>
      </c>
      <c r="J159" s="103" t="s">
        <v>7595</v>
      </c>
      <c r="K159" s="103"/>
      <c r="L159" s="101" t="s">
        <v>91</v>
      </c>
      <c r="M159" s="161" t="s">
        <v>8704</v>
      </c>
      <c r="N159" s="103" t="s">
        <v>8706</v>
      </c>
      <c r="O159" s="103" t="s">
        <v>8709</v>
      </c>
      <c r="P159" s="115" t="s">
        <v>91</v>
      </c>
      <c r="Q159" s="115" t="s">
        <v>54</v>
      </c>
      <c r="R159" s="115"/>
      <c r="S159" s="113"/>
    </row>
    <row r="160" spans="1:19" x14ac:dyDescent="0.35">
      <c r="A160" s="113" t="s">
        <v>63</v>
      </c>
      <c r="B160" s="77">
        <v>2</v>
      </c>
      <c r="C160" s="54" t="s">
        <v>124</v>
      </c>
      <c r="D160" s="54" t="s">
        <v>1922</v>
      </c>
      <c r="E160" s="50" t="s">
        <v>8609</v>
      </c>
      <c r="F160" s="54" t="s">
        <v>2146</v>
      </c>
      <c r="G160" s="54" t="s">
        <v>334</v>
      </c>
      <c r="H160" s="54" t="s">
        <v>335</v>
      </c>
      <c r="I160" s="68" t="s">
        <v>2333</v>
      </c>
      <c r="J160" s="56" t="s">
        <v>7595</v>
      </c>
      <c r="K160" s="56"/>
      <c r="L160" s="99" t="s">
        <v>7575</v>
      </c>
      <c r="M160" s="167" t="s">
        <v>8704</v>
      </c>
      <c r="N160" s="99" t="s">
        <v>8706</v>
      </c>
      <c r="O160" s="99" t="s">
        <v>8709</v>
      </c>
      <c r="P160" s="113" t="s">
        <v>100</v>
      </c>
      <c r="Q160" s="113" t="s">
        <v>54</v>
      </c>
      <c r="R160" s="113"/>
      <c r="S160" s="113"/>
    </row>
    <row r="161" spans="1:19" x14ac:dyDescent="0.35">
      <c r="A161" s="113" t="s">
        <v>63</v>
      </c>
      <c r="B161" s="77">
        <v>3</v>
      </c>
      <c r="C161" s="85" t="s">
        <v>2052</v>
      </c>
      <c r="D161" s="50" t="s">
        <v>6417</v>
      </c>
      <c r="E161" s="56" t="s">
        <v>8691</v>
      </c>
      <c r="F161" s="69" t="s">
        <v>7844</v>
      </c>
      <c r="G161" s="56" t="s">
        <v>3138</v>
      </c>
      <c r="H161" s="50" t="s">
        <v>2915</v>
      </c>
      <c r="I161" s="56"/>
      <c r="J161" s="56" t="s">
        <v>7595</v>
      </c>
      <c r="K161" s="56"/>
      <c r="L161" s="50" t="s">
        <v>91</v>
      </c>
      <c r="M161" s="160" t="s">
        <v>8704</v>
      </c>
      <c r="N161" s="50" t="s">
        <v>8705</v>
      </c>
      <c r="O161" s="50" t="s">
        <v>8709</v>
      </c>
      <c r="P161" s="113" t="s">
        <v>91</v>
      </c>
      <c r="Q161" s="113" t="s">
        <v>54</v>
      </c>
      <c r="R161" s="113"/>
      <c r="S161" s="113"/>
    </row>
    <row r="162" spans="1:19" x14ac:dyDescent="0.35">
      <c r="A162" s="113" t="s">
        <v>63</v>
      </c>
      <c r="B162" s="77">
        <v>4</v>
      </c>
      <c r="C162" s="54" t="s">
        <v>182</v>
      </c>
      <c r="D162" s="54" t="s">
        <v>6676</v>
      </c>
      <c r="E162" s="56" t="s">
        <v>8690</v>
      </c>
      <c r="F162" s="68" t="s">
        <v>7845</v>
      </c>
      <c r="G162" s="54" t="s">
        <v>429</v>
      </c>
      <c r="H162" s="54" t="s">
        <v>430</v>
      </c>
      <c r="I162" s="68" t="s">
        <v>2374</v>
      </c>
      <c r="J162" s="56" t="s">
        <v>3413</v>
      </c>
      <c r="K162" s="56" t="s">
        <v>7594</v>
      </c>
      <c r="L162" s="50" t="s">
        <v>91</v>
      </c>
      <c r="M162" s="160">
        <v>0</v>
      </c>
      <c r="N162" s="50" t="s">
        <v>8705</v>
      </c>
      <c r="O162" s="50" t="s">
        <v>8710</v>
      </c>
      <c r="P162" s="113" t="s">
        <v>92</v>
      </c>
      <c r="Q162" s="113" t="s">
        <v>54</v>
      </c>
      <c r="R162" s="113"/>
      <c r="S162" s="113"/>
    </row>
    <row r="163" spans="1:19" x14ac:dyDescent="0.35">
      <c r="A163" s="113" t="s">
        <v>63</v>
      </c>
      <c r="B163" s="77">
        <v>5</v>
      </c>
      <c r="C163" s="55" t="s">
        <v>8718</v>
      </c>
      <c r="D163" s="55" t="s">
        <v>6671</v>
      </c>
      <c r="E163" s="54" t="s">
        <v>8693</v>
      </c>
      <c r="F163" s="68" t="s">
        <v>7846</v>
      </c>
      <c r="G163" s="56" t="s">
        <v>3153</v>
      </c>
      <c r="H163" s="54" t="s">
        <v>431</v>
      </c>
      <c r="I163" s="68" t="s">
        <v>2375</v>
      </c>
      <c r="J163" s="56" t="s">
        <v>7595</v>
      </c>
      <c r="K163" s="56"/>
      <c r="L163" s="113" t="s">
        <v>7575</v>
      </c>
      <c r="M163" s="114">
        <v>0</v>
      </c>
      <c r="N163" s="113" t="s">
        <v>8705</v>
      </c>
      <c r="O163" s="113" t="s">
        <v>8710</v>
      </c>
      <c r="P163" s="113" t="s">
        <v>100</v>
      </c>
      <c r="Q163" s="113" t="s">
        <v>54</v>
      </c>
      <c r="R163" s="113"/>
      <c r="S163" s="113"/>
    </row>
    <row r="164" spans="1:19" x14ac:dyDescent="0.35">
      <c r="A164" s="113" t="s">
        <v>63</v>
      </c>
      <c r="B164" s="77">
        <v>6</v>
      </c>
      <c r="C164" s="56" t="s">
        <v>2711</v>
      </c>
      <c r="D164" s="50" t="s">
        <v>3240</v>
      </c>
      <c r="E164" s="54" t="s">
        <v>8692</v>
      </c>
      <c r="F164" s="69" t="s">
        <v>7847</v>
      </c>
      <c r="G164" s="56" t="s">
        <v>3139</v>
      </c>
      <c r="H164" s="50" t="s">
        <v>2916</v>
      </c>
      <c r="I164" s="56"/>
      <c r="J164" s="56" t="s">
        <v>7595</v>
      </c>
      <c r="K164" s="56"/>
      <c r="L164" s="50" t="s">
        <v>7574</v>
      </c>
      <c r="M164" s="160">
        <v>0</v>
      </c>
      <c r="N164" s="50" t="s">
        <v>8705</v>
      </c>
      <c r="O164" s="50" t="s">
        <v>8710</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7595</v>
      </c>
      <c r="K165" s="56"/>
      <c r="L165" s="54" t="s">
        <v>91</v>
      </c>
      <c r="M165" s="162">
        <v>0</v>
      </c>
      <c r="N165" s="56" t="s">
        <v>8705</v>
      </c>
      <c r="O165" s="56" t="s">
        <v>8710</v>
      </c>
      <c r="P165" s="113" t="s">
        <v>91</v>
      </c>
      <c r="Q165" s="113" t="s">
        <v>54</v>
      </c>
      <c r="R165" s="113"/>
      <c r="S165" s="113"/>
    </row>
    <row r="166" spans="1:19" x14ac:dyDescent="0.35">
      <c r="A166" s="141" t="s">
        <v>56</v>
      </c>
      <c r="B166" s="77">
        <v>-99</v>
      </c>
      <c r="C166" s="50" t="s">
        <v>292</v>
      </c>
      <c r="D166" s="113"/>
      <c r="E166" s="50" t="s">
        <v>6</v>
      </c>
      <c r="F166" s="113"/>
      <c r="G166" s="50" t="s">
        <v>292</v>
      </c>
      <c r="H166" s="138" t="s">
        <v>292</v>
      </c>
      <c r="I166" s="113"/>
      <c r="J166" s="50" t="s">
        <v>7595</v>
      </c>
      <c r="K166" s="50"/>
      <c r="L166" s="53" t="s">
        <v>7575</v>
      </c>
      <c r="M166" s="114" t="s">
        <v>8704</v>
      </c>
      <c r="N166" s="113" t="s">
        <v>8706</v>
      </c>
      <c r="O166" s="113"/>
      <c r="P166" s="137"/>
      <c r="Q166" s="137" t="s">
        <v>54</v>
      </c>
      <c r="R166" s="53"/>
      <c r="S166" s="113"/>
    </row>
    <row r="167" spans="1:19" x14ac:dyDescent="0.35">
      <c r="A167" s="141" t="s">
        <v>56</v>
      </c>
      <c r="B167" s="77">
        <v>-99</v>
      </c>
      <c r="C167" s="50" t="s">
        <v>2607</v>
      </c>
      <c r="D167" s="56" t="s">
        <v>7776</v>
      </c>
      <c r="E167" s="50" t="s">
        <v>6</v>
      </c>
      <c r="F167" s="113"/>
      <c r="G167" s="50" t="s">
        <v>3030</v>
      </c>
      <c r="H167" s="50" t="s">
        <v>2811</v>
      </c>
      <c r="I167" s="113"/>
      <c r="J167" s="50" t="s">
        <v>7595</v>
      </c>
      <c r="K167" s="50"/>
      <c r="L167" s="121" t="s">
        <v>7575</v>
      </c>
      <c r="M167" s="144"/>
      <c r="N167" s="121"/>
      <c r="O167" s="121"/>
      <c r="P167" s="137" t="s">
        <v>100</v>
      </c>
      <c r="Q167" s="137" t="s">
        <v>54</v>
      </c>
      <c r="R167" s="53"/>
      <c r="S167" s="113"/>
    </row>
    <row r="168" spans="1:19" x14ac:dyDescent="0.35">
      <c r="A168" s="115" t="s">
        <v>56</v>
      </c>
      <c r="B168" s="100">
        <v>1</v>
      </c>
      <c r="C168" s="101" t="s">
        <v>93</v>
      </c>
      <c r="D168" s="57" t="s">
        <v>1923</v>
      </c>
      <c r="E168" s="102" t="s">
        <v>2130</v>
      </c>
      <c r="F168" s="101" t="s">
        <v>7896</v>
      </c>
      <c r="G168" s="101" t="s">
        <v>277</v>
      </c>
      <c r="H168" s="101" t="s">
        <v>278</v>
      </c>
      <c r="I168" s="101" t="s">
        <v>2311</v>
      </c>
      <c r="J168" s="103" t="s">
        <v>7595</v>
      </c>
      <c r="K168" s="103"/>
      <c r="L168" s="101" t="s">
        <v>91</v>
      </c>
      <c r="M168" s="161" t="s">
        <v>8704</v>
      </c>
      <c r="N168" s="103" t="s">
        <v>8706</v>
      </c>
      <c r="O168" s="103" t="s">
        <v>8709</v>
      </c>
      <c r="P168" s="115" t="s">
        <v>91</v>
      </c>
      <c r="Q168" s="115" t="s">
        <v>54</v>
      </c>
      <c r="R168" s="115"/>
      <c r="S168" s="113"/>
    </row>
    <row r="169" spans="1:19" x14ac:dyDescent="0.35">
      <c r="A169" s="113" t="s">
        <v>56</v>
      </c>
      <c r="B169" s="77">
        <v>2</v>
      </c>
      <c r="C169" s="54" t="s">
        <v>119</v>
      </c>
      <c r="D169" s="56" t="s">
        <v>1922</v>
      </c>
      <c r="E169" s="50" t="s">
        <v>8607</v>
      </c>
      <c r="F169" s="54" t="s">
        <v>2146</v>
      </c>
      <c r="G169" s="54" t="s">
        <v>324</v>
      </c>
      <c r="H169" s="54" t="s">
        <v>325</v>
      </c>
      <c r="I169" s="68" t="s">
        <v>2330</v>
      </c>
      <c r="J169" s="56" t="s">
        <v>7595</v>
      </c>
      <c r="K169" s="56"/>
      <c r="L169" s="54" t="s">
        <v>7575</v>
      </c>
      <c r="M169" s="162" t="s">
        <v>8704</v>
      </c>
      <c r="N169" s="56" t="s">
        <v>8706</v>
      </c>
      <c r="O169" s="56" t="s">
        <v>8709</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7903</v>
      </c>
      <c r="G170" s="56" t="s">
        <v>3031</v>
      </c>
      <c r="H170" s="50" t="s">
        <v>2812</v>
      </c>
      <c r="I170" s="56"/>
      <c r="J170" s="56" t="s">
        <v>7595</v>
      </c>
      <c r="K170" s="56"/>
      <c r="L170" s="50" t="s">
        <v>91</v>
      </c>
      <c r="M170" s="160" t="s">
        <v>8704</v>
      </c>
      <c r="N170" s="50" t="s">
        <v>8705</v>
      </c>
      <c r="O170" s="50" t="s">
        <v>8709</v>
      </c>
      <c r="P170" s="113" t="s">
        <v>91</v>
      </c>
      <c r="Q170" s="113" t="s">
        <v>54</v>
      </c>
      <c r="R170" s="113" t="s">
        <v>8711</v>
      </c>
      <c r="S170" s="113"/>
    </row>
    <row r="171" spans="1:19" x14ac:dyDescent="0.35">
      <c r="A171" s="113" t="s">
        <v>56</v>
      </c>
      <c r="B171" s="77">
        <v>4</v>
      </c>
      <c r="C171" s="54" t="s">
        <v>150</v>
      </c>
      <c r="D171" s="56" t="s">
        <v>1948</v>
      </c>
      <c r="E171" s="56" t="str">
        <f>SUBSTITUTE(LEFT(F171, FIND(" (", F171 &amp; " (") - 1), " ", "_")</f>
        <v>Bodenprofil-ID_[auswählen]</v>
      </c>
      <c r="F171" s="54" t="s">
        <v>7899</v>
      </c>
      <c r="G171" s="54" t="s">
        <v>379</v>
      </c>
      <c r="H171" s="54" t="s">
        <v>380</v>
      </c>
      <c r="I171" s="68" t="s">
        <v>2348</v>
      </c>
      <c r="J171" s="56" t="s">
        <v>7595</v>
      </c>
      <c r="K171" s="56"/>
      <c r="L171" s="54" t="s">
        <v>91</v>
      </c>
      <c r="M171" s="162" t="s">
        <v>8704</v>
      </c>
      <c r="N171" s="56" t="s">
        <v>8706</v>
      </c>
      <c r="O171" s="56" t="s">
        <v>8709</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7900</v>
      </c>
      <c r="G172" s="54" t="s">
        <v>375</v>
      </c>
      <c r="H172" s="54" t="s">
        <v>376</v>
      </c>
      <c r="I172" s="68" t="s">
        <v>2346</v>
      </c>
      <c r="J172" s="56" t="s">
        <v>7595</v>
      </c>
      <c r="K172" s="56"/>
      <c r="L172" s="54" t="s">
        <v>91</v>
      </c>
      <c r="M172" s="162" t="s">
        <v>8704</v>
      </c>
      <c r="N172" s="56" t="s">
        <v>8706</v>
      </c>
      <c r="O172" s="56" t="s">
        <v>8709</v>
      </c>
      <c r="P172" s="113" t="s">
        <v>92</v>
      </c>
      <c r="Q172" s="113" t="s">
        <v>54</v>
      </c>
      <c r="R172" s="113"/>
      <c r="S172" s="113"/>
    </row>
    <row r="173" spans="1:19" x14ac:dyDescent="0.35">
      <c r="A173" s="113" t="s">
        <v>56</v>
      </c>
      <c r="B173" s="77">
        <v>6</v>
      </c>
      <c r="C173" s="84" t="s">
        <v>141</v>
      </c>
      <c r="D173" s="56" t="s">
        <v>362</v>
      </c>
      <c r="E173" s="56" t="s">
        <v>8590</v>
      </c>
      <c r="F173" s="54" t="s">
        <v>2160</v>
      </c>
      <c r="G173" s="54" t="s">
        <v>361</v>
      </c>
      <c r="H173" s="54" t="s">
        <v>362</v>
      </c>
      <c r="I173" s="68" t="s">
        <v>2160</v>
      </c>
      <c r="J173" s="56" t="s">
        <v>7595</v>
      </c>
      <c r="K173" s="56"/>
      <c r="L173" s="54" t="s">
        <v>91</v>
      </c>
      <c r="M173" s="162" t="s">
        <v>8704</v>
      </c>
      <c r="N173" s="56" t="s">
        <v>8705</v>
      </c>
      <c r="O173" s="56" t="s">
        <v>8709</v>
      </c>
      <c r="P173" s="113" t="s">
        <v>91</v>
      </c>
      <c r="Q173" s="113" t="s">
        <v>54</v>
      </c>
      <c r="R173" s="113"/>
      <c r="S173" s="113"/>
    </row>
    <row r="174" spans="1:19" x14ac:dyDescent="0.35">
      <c r="A174" s="113" t="s">
        <v>56</v>
      </c>
      <c r="B174" s="77">
        <v>7</v>
      </c>
      <c r="C174" s="54" t="s">
        <v>142</v>
      </c>
      <c r="D174" s="56" t="s">
        <v>1932</v>
      </c>
      <c r="E174" s="56" t="s">
        <v>8589</v>
      </c>
      <c r="F174" s="54" t="s">
        <v>2162</v>
      </c>
      <c r="G174" s="54" t="s">
        <v>363</v>
      </c>
      <c r="H174" s="54" t="s">
        <v>364</v>
      </c>
      <c r="I174" s="68" t="s">
        <v>2340</v>
      </c>
      <c r="J174" s="56" t="s">
        <v>7595</v>
      </c>
      <c r="K174" s="56"/>
      <c r="L174" s="54" t="s">
        <v>91</v>
      </c>
      <c r="M174" s="162">
        <v>0</v>
      </c>
      <c r="N174" s="56" t="s">
        <v>8705</v>
      </c>
      <c r="O174" s="56" t="s">
        <v>8710</v>
      </c>
      <c r="P174" s="113" t="s">
        <v>91</v>
      </c>
      <c r="Q174" s="113" t="s">
        <v>54</v>
      </c>
      <c r="R174" s="113"/>
      <c r="S174" s="113"/>
    </row>
    <row r="175" spans="1:19" x14ac:dyDescent="0.35">
      <c r="A175" s="113" t="s">
        <v>56</v>
      </c>
      <c r="B175" s="77">
        <v>8</v>
      </c>
      <c r="C175" s="56" t="s">
        <v>2609</v>
      </c>
      <c r="D175" s="50" t="s">
        <v>7928</v>
      </c>
      <c r="E175" s="57"/>
      <c r="F175" s="56" t="s">
        <v>7927</v>
      </c>
      <c r="G175" s="56" t="s">
        <v>3032</v>
      </c>
      <c r="H175" s="50" t="s">
        <v>2813</v>
      </c>
      <c r="I175" s="56"/>
      <c r="J175" s="56" t="s">
        <v>7595</v>
      </c>
      <c r="K175" s="56"/>
      <c r="L175" s="50" t="s">
        <v>91</v>
      </c>
      <c r="M175" s="160">
        <v>0</v>
      </c>
      <c r="N175" s="50" t="s">
        <v>8705</v>
      </c>
      <c r="O175" s="50" t="s">
        <v>8710</v>
      </c>
      <c r="P175" s="113" t="s">
        <v>91</v>
      </c>
      <c r="Q175" s="113" t="s">
        <v>54</v>
      </c>
      <c r="R175" s="113"/>
      <c r="S175" s="113"/>
    </row>
    <row r="176" spans="1:19" x14ac:dyDescent="0.35">
      <c r="A176" s="113" t="s">
        <v>56</v>
      </c>
      <c r="B176" s="77">
        <v>9</v>
      </c>
      <c r="C176" s="54" t="s">
        <v>143</v>
      </c>
      <c r="D176" s="56" t="s">
        <v>1941</v>
      </c>
      <c r="E176" s="56" t="s">
        <v>8588</v>
      </c>
      <c r="F176" s="54" t="s">
        <v>2163</v>
      </c>
      <c r="G176" s="54" t="s">
        <v>365</v>
      </c>
      <c r="H176" s="54" t="s">
        <v>366</v>
      </c>
      <c r="I176" s="68" t="s">
        <v>2341</v>
      </c>
      <c r="J176" s="56" t="s">
        <v>7595</v>
      </c>
      <c r="K176" s="56"/>
      <c r="L176" s="54" t="s">
        <v>91</v>
      </c>
      <c r="M176" s="162">
        <v>0</v>
      </c>
      <c r="N176" s="56" t="s">
        <v>8705</v>
      </c>
      <c r="O176" s="56" t="s">
        <v>8710</v>
      </c>
      <c r="P176" s="113" t="s">
        <v>91</v>
      </c>
      <c r="Q176" s="113" t="s">
        <v>54</v>
      </c>
      <c r="R176" s="113"/>
      <c r="S176" s="113"/>
    </row>
    <row r="177" spans="1:19" x14ac:dyDescent="0.35">
      <c r="A177" s="113" t="s">
        <v>56</v>
      </c>
      <c r="B177" s="77">
        <v>10</v>
      </c>
      <c r="C177" s="54" t="s">
        <v>144</v>
      </c>
      <c r="D177" s="56" t="s">
        <v>8754</v>
      </c>
      <c r="E177" s="56" t="s">
        <v>8251</v>
      </c>
      <c r="F177" s="54" t="s">
        <v>2164</v>
      </c>
      <c r="G177" s="54" t="s">
        <v>367</v>
      </c>
      <c r="H177" s="54" t="s">
        <v>368</v>
      </c>
      <c r="I177" s="68" t="s">
        <v>2342</v>
      </c>
      <c r="J177" s="56" t="s">
        <v>7595</v>
      </c>
      <c r="K177" s="56"/>
      <c r="L177" s="50" t="s">
        <v>7574</v>
      </c>
      <c r="M177" s="160">
        <v>2</v>
      </c>
      <c r="N177" s="50" t="s">
        <v>8705</v>
      </c>
      <c r="O177" s="50" t="s">
        <v>8710</v>
      </c>
      <c r="P177" s="113" t="s">
        <v>138</v>
      </c>
      <c r="Q177" s="113" t="s">
        <v>54</v>
      </c>
      <c r="R177" s="113"/>
      <c r="S177" s="113"/>
    </row>
    <row r="178" spans="1:19" x14ac:dyDescent="0.35">
      <c r="A178" s="113" t="s">
        <v>56</v>
      </c>
      <c r="B178" s="77">
        <v>11</v>
      </c>
      <c r="C178" s="54" t="s">
        <v>145</v>
      </c>
      <c r="D178" s="56" t="s">
        <v>8755</v>
      </c>
      <c r="E178" s="56" t="s">
        <v>8252</v>
      </c>
      <c r="F178" s="54" t="s">
        <v>2165</v>
      </c>
      <c r="G178" s="54" t="s">
        <v>369</v>
      </c>
      <c r="H178" s="54" t="s">
        <v>370</v>
      </c>
      <c r="I178" s="68" t="s">
        <v>2343</v>
      </c>
      <c r="J178" s="56" t="s">
        <v>7595</v>
      </c>
      <c r="K178" s="56"/>
      <c r="L178" s="50" t="s">
        <v>7574</v>
      </c>
      <c r="M178" s="160">
        <v>2</v>
      </c>
      <c r="N178" s="50" t="s">
        <v>8705</v>
      </c>
      <c r="O178" s="50" t="s">
        <v>8710</v>
      </c>
      <c r="P178" s="113" t="s">
        <v>138</v>
      </c>
      <c r="Q178" s="113" t="s">
        <v>54</v>
      </c>
      <c r="R178" s="113"/>
      <c r="S178" s="113"/>
    </row>
    <row r="179" spans="1:19" x14ac:dyDescent="0.35">
      <c r="A179" s="113" t="s">
        <v>56</v>
      </c>
      <c r="B179" s="77">
        <v>12</v>
      </c>
      <c r="C179" s="54" t="s">
        <v>146</v>
      </c>
      <c r="D179" s="56" t="s">
        <v>1937</v>
      </c>
      <c r="E179" s="56" t="s">
        <v>8253</v>
      </c>
      <c r="F179" s="54" t="s">
        <v>2166</v>
      </c>
      <c r="G179" s="54" t="s">
        <v>371</v>
      </c>
      <c r="H179" s="54" t="s">
        <v>372</v>
      </c>
      <c r="I179" s="68" t="s">
        <v>2344</v>
      </c>
      <c r="J179" s="56" t="s">
        <v>7595</v>
      </c>
      <c r="K179" s="56"/>
      <c r="L179" s="50" t="s">
        <v>7574</v>
      </c>
      <c r="M179" s="160">
        <v>1</v>
      </c>
      <c r="N179" s="50" t="s">
        <v>8705</v>
      </c>
      <c r="O179" s="50" t="s">
        <v>8710</v>
      </c>
      <c r="P179" s="113" t="s">
        <v>139</v>
      </c>
      <c r="Q179" s="113" t="s">
        <v>54</v>
      </c>
      <c r="R179" s="113"/>
      <c r="S179" s="113"/>
    </row>
    <row r="180" spans="1:19" x14ac:dyDescent="0.35">
      <c r="A180" s="113" t="s">
        <v>56</v>
      </c>
      <c r="B180" s="77">
        <v>13</v>
      </c>
      <c r="C180" s="56" t="s">
        <v>2612</v>
      </c>
      <c r="D180" s="50" t="s">
        <v>3770</v>
      </c>
      <c r="E180" s="56" t="s">
        <v>8260</v>
      </c>
      <c r="F180" s="69" t="s">
        <v>7904</v>
      </c>
      <c r="G180" s="56" t="s">
        <v>3035</v>
      </c>
      <c r="H180" s="50" t="s">
        <v>2816</v>
      </c>
      <c r="I180" s="56"/>
      <c r="J180" s="56" t="s">
        <v>7595</v>
      </c>
      <c r="K180" s="56"/>
      <c r="L180" s="50" t="s">
        <v>91</v>
      </c>
      <c r="M180" s="160">
        <v>0</v>
      </c>
      <c r="N180" s="50" t="s">
        <v>8705</v>
      </c>
      <c r="O180" s="50" t="s">
        <v>8710</v>
      </c>
      <c r="P180" s="113" t="s">
        <v>91</v>
      </c>
      <c r="Q180" s="113" t="s">
        <v>54</v>
      </c>
      <c r="R180" s="113"/>
      <c r="S180" s="113"/>
    </row>
    <row r="181" spans="1:19" x14ac:dyDescent="0.35">
      <c r="A181" s="113" t="s">
        <v>56</v>
      </c>
      <c r="B181" s="77">
        <v>14</v>
      </c>
      <c r="C181" s="56" t="s">
        <v>2611</v>
      </c>
      <c r="D181" s="50" t="s">
        <v>3771</v>
      </c>
      <c r="E181" s="56" t="s">
        <v>8261</v>
      </c>
      <c r="F181" s="69" t="s">
        <v>7905</v>
      </c>
      <c r="G181" s="56" t="s">
        <v>3034</v>
      </c>
      <c r="H181" s="50" t="s">
        <v>2815</v>
      </c>
      <c r="I181" s="56"/>
      <c r="J181" s="56" t="s">
        <v>7595</v>
      </c>
      <c r="K181" s="56"/>
      <c r="L181" s="50" t="s">
        <v>91</v>
      </c>
      <c r="M181" s="160">
        <v>0</v>
      </c>
      <c r="N181" s="50" t="s">
        <v>8705</v>
      </c>
      <c r="O181" s="50" t="s">
        <v>8710</v>
      </c>
      <c r="P181" s="113" t="s">
        <v>91</v>
      </c>
      <c r="Q181" s="113" t="s">
        <v>54</v>
      </c>
      <c r="R181" s="113"/>
      <c r="S181" s="113"/>
    </row>
    <row r="182" spans="1:19" x14ac:dyDescent="0.35">
      <c r="A182" s="113" t="s">
        <v>56</v>
      </c>
      <c r="B182" s="77">
        <v>15</v>
      </c>
      <c r="C182" s="56" t="s">
        <v>2610</v>
      </c>
      <c r="D182" s="62" t="s">
        <v>3391</v>
      </c>
      <c r="E182" s="56" t="s">
        <v>8262</v>
      </c>
      <c r="F182" s="69" t="s">
        <v>7906</v>
      </c>
      <c r="G182" s="56" t="s">
        <v>3033</v>
      </c>
      <c r="H182" s="50" t="s">
        <v>2814</v>
      </c>
      <c r="I182" s="56"/>
      <c r="J182" s="56" t="s">
        <v>3413</v>
      </c>
      <c r="K182" s="56" t="s">
        <v>7594</v>
      </c>
      <c r="L182" s="50" t="s">
        <v>91</v>
      </c>
      <c r="M182" s="160">
        <v>0</v>
      </c>
      <c r="N182" s="50" t="s">
        <v>8705</v>
      </c>
      <c r="O182" s="50" t="s">
        <v>8710</v>
      </c>
      <c r="P182" s="113" t="s">
        <v>91</v>
      </c>
      <c r="Q182" s="113" t="s">
        <v>54</v>
      </c>
      <c r="R182" s="113"/>
      <c r="S182" s="113"/>
    </row>
    <row r="183" spans="1:19" x14ac:dyDescent="0.35">
      <c r="A183" s="113" t="s">
        <v>56</v>
      </c>
      <c r="B183" s="77">
        <v>16</v>
      </c>
      <c r="C183" s="57" t="s">
        <v>2613</v>
      </c>
      <c r="D183" s="50" t="s">
        <v>3772</v>
      </c>
      <c r="E183" s="56" t="s">
        <v>7907</v>
      </c>
      <c r="F183" s="69" t="s">
        <v>7907</v>
      </c>
      <c r="G183" s="56" t="s">
        <v>3036</v>
      </c>
      <c r="H183" s="50" t="s">
        <v>2817</v>
      </c>
      <c r="I183" s="56"/>
      <c r="J183" s="57" t="s">
        <v>7595</v>
      </c>
      <c r="K183" s="57"/>
      <c r="L183" s="50" t="s">
        <v>91</v>
      </c>
      <c r="M183" s="160">
        <v>0</v>
      </c>
      <c r="N183" s="50" t="s">
        <v>8705</v>
      </c>
      <c r="O183" s="50" t="s">
        <v>8710</v>
      </c>
      <c r="P183" s="113" t="s">
        <v>92</v>
      </c>
      <c r="Q183" s="113" t="s">
        <v>54</v>
      </c>
      <c r="R183" s="113"/>
      <c r="S183" s="113"/>
    </row>
    <row r="184" spans="1:19" x14ac:dyDescent="0.35">
      <c r="A184" s="113" t="s">
        <v>56</v>
      </c>
      <c r="B184" s="77">
        <v>17</v>
      </c>
      <c r="C184" s="54" t="s">
        <v>147</v>
      </c>
      <c r="D184" s="56" t="s">
        <v>1947</v>
      </c>
      <c r="E184" s="56" t="s">
        <v>8263</v>
      </c>
      <c r="F184" s="68" t="s">
        <v>2167</v>
      </c>
      <c r="G184" s="54" t="s">
        <v>373</v>
      </c>
      <c r="H184" s="54" t="s">
        <v>374</v>
      </c>
      <c r="I184" s="68" t="s">
        <v>2345</v>
      </c>
      <c r="J184" s="56" t="s">
        <v>7595</v>
      </c>
      <c r="K184" s="56"/>
      <c r="L184" s="50" t="s">
        <v>7574</v>
      </c>
      <c r="M184" s="160">
        <v>0</v>
      </c>
      <c r="N184" s="50" t="s">
        <v>8705</v>
      </c>
      <c r="O184" s="50" t="s">
        <v>8710</v>
      </c>
      <c r="P184" s="113" t="s">
        <v>140</v>
      </c>
      <c r="Q184" s="113" t="s">
        <v>54</v>
      </c>
      <c r="R184" s="113"/>
      <c r="S184" s="113"/>
    </row>
    <row r="185" spans="1:19" x14ac:dyDescent="0.35">
      <c r="A185" s="113" t="s">
        <v>56</v>
      </c>
      <c r="B185" s="77">
        <v>18</v>
      </c>
      <c r="C185" s="56" t="s">
        <v>2614</v>
      </c>
      <c r="D185" s="50" t="s">
        <v>3227</v>
      </c>
      <c r="E185" s="56" t="s">
        <v>8267</v>
      </c>
      <c r="F185" s="69" t="s">
        <v>7908</v>
      </c>
      <c r="G185" s="56" t="s">
        <v>3037</v>
      </c>
      <c r="H185" s="50" t="s">
        <v>2818</v>
      </c>
      <c r="I185" s="56"/>
      <c r="J185" s="56" t="s">
        <v>7595</v>
      </c>
      <c r="K185" s="56"/>
      <c r="L185" s="50" t="s">
        <v>7574</v>
      </c>
      <c r="M185" s="160">
        <v>0</v>
      </c>
      <c r="N185" s="50" t="s">
        <v>8705</v>
      </c>
      <c r="O185" s="50" t="s">
        <v>8710</v>
      </c>
      <c r="P185" s="113" t="s">
        <v>139</v>
      </c>
      <c r="Q185" s="113" t="s">
        <v>54</v>
      </c>
      <c r="R185" s="113"/>
      <c r="S185" s="113"/>
    </row>
    <row r="186" spans="1:19" x14ac:dyDescent="0.35">
      <c r="A186" s="113" t="s">
        <v>56</v>
      </c>
      <c r="B186" s="77">
        <v>19</v>
      </c>
      <c r="C186" s="56" t="s">
        <v>2615</v>
      </c>
      <c r="D186" s="62" t="s">
        <v>3230</v>
      </c>
      <c r="E186" s="56" t="s">
        <v>8268</v>
      </c>
      <c r="F186" s="69" t="s">
        <v>7909</v>
      </c>
      <c r="G186" s="56" t="s">
        <v>3038</v>
      </c>
      <c r="H186" s="50" t="s">
        <v>2819</v>
      </c>
      <c r="I186" s="56"/>
      <c r="J186" s="56" t="s">
        <v>7595</v>
      </c>
      <c r="K186" s="56"/>
      <c r="L186" s="50" t="s">
        <v>91</v>
      </c>
      <c r="M186" s="160">
        <v>0</v>
      </c>
      <c r="N186" s="50" t="s">
        <v>8705</v>
      </c>
      <c r="O186" s="50" t="s">
        <v>8710</v>
      </c>
      <c r="P186" s="113" t="s">
        <v>91</v>
      </c>
      <c r="Q186" s="113" t="s">
        <v>54</v>
      </c>
      <c r="R186" s="113"/>
      <c r="S186" s="113"/>
    </row>
    <row r="187" spans="1:19" x14ac:dyDescent="0.35">
      <c r="A187" s="113" t="s">
        <v>56</v>
      </c>
      <c r="B187" s="77">
        <v>20</v>
      </c>
      <c r="C187" s="56" t="s">
        <v>2617</v>
      </c>
      <c r="D187" s="50" t="s">
        <v>3233</v>
      </c>
      <c r="E187" s="56" t="s">
        <v>8264</v>
      </c>
      <c r="F187" s="69" t="s">
        <v>7910</v>
      </c>
      <c r="G187" s="56" t="s">
        <v>3040</v>
      </c>
      <c r="H187" s="50" t="s">
        <v>2821</v>
      </c>
      <c r="I187" s="56"/>
      <c r="J187" s="56" t="s">
        <v>7595</v>
      </c>
      <c r="K187" s="56"/>
      <c r="L187" s="50" t="s">
        <v>7574</v>
      </c>
      <c r="M187" s="160">
        <v>0</v>
      </c>
      <c r="N187" s="50" t="s">
        <v>8705</v>
      </c>
      <c r="O187" s="50" t="s">
        <v>8710</v>
      </c>
      <c r="P187" s="113" t="s">
        <v>2291</v>
      </c>
      <c r="Q187" s="113" t="s">
        <v>54</v>
      </c>
      <c r="R187" s="113"/>
      <c r="S187" s="113"/>
    </row>
    <row r="188" spans="1:19" x14ac:dyDescent="0.35">
      <c r="A188" s="113" t="s">
        <v>56</v>
      </c>
      <c r="B188" s="77">
        <v>21</v>
      </c>
      <c r="C188" s="56" t="s">
        <v>2618</v>
      </c>
      <c r="D188" s="50" t="s">
        <v>3234</v>
      </c>
      <c r="E188" s="56" t="s">
        <v>8254</v>
      </c>
      <c r="F188" s="69" t="s">
        <v>7911</v>
      </c>
      <c r="G188" s="56" t="s">
        <v>3041</v>
      </c>
      <c r="H188" s="50" t="s">
        <v>2822</v>
      </c>
      <c r="I188" s="56"/>
      <c r="J188" s="56" t="s">
        <v>7595</v>
      </c>
      <c r="K188" s="56"/>
      <c r="L188" s="50" t="s">
        <v>7574</v>
      </c>
      <c r="M188" s="160">
        <v>0</v>
      </c>
      <c r="N188" s="50" t="s">
        <v>8705</v>
      </c>
      <c r="O188" s="50" t="s">
        <v>8710</v>
      </c>
      <c r="P188" s="113" t="s">
        <v>164</v>
      </c>
      <c r="Q188" s="113" t="s">
        <v>54</v>
      </c>
      <c r="R188" s="113"/>
      <c r="S188" s="113"/>
    </row>
    <row r="189" spans="1:19" x14ac:dyDescent="0.35">
      <c r="A189" s="113" t="s">
        <v>56</v>
      </c>
      <c r="B189" s="77">
        <v>22</v>
      </c>
      <c r="C189" s="56" t="s">
        <v>2619</v>
      </c>
      <c r="D189" s="50" t="s">
        <v>2823</v>
      </c>
      <c r="E189" s="56" t="s">
        <v>8269</v>
      </c>
      <c r="F189" s="69" t="s">
        <v>7912</v>
      </c>
      <c r="G189" s="56" t="s">
        <v>3042</v>
      </c>
      <c r="H189" s="50" t="s">
        <v>2823</v>
      </c>
      <c r="I189" s="56"/>
      <c r="J189" s="56" t="s">
        <v>7595</v>
      </c>
      <c r="K189" s="56"/>
      <c r="L189" s="50" t="s">
        <v>7574</v>
      </c>
      <c r="M189" s="160">
        <v>0</v>
      </c>
      <c r="N189" s="50" t="s">
        <v>8705</v>
      </c>
      <c r="O189" s="50" t="s">
        <v>8710</v>
      </c>
      <c r="P189" s="113" t="s">
        <v>100</v>
      </c>
      <c r="Q189" s="113" t="s">
        <v>54</v>
      </c>
      <c r="R189" s="113"/>
      <c r="S189" s="113"/>
    </row>
    <row r="190" spans="1:19" x14ac:dyDescent="0.35">
      <c r="A190" s="113" t="s">
        <v>56</v>
      </c>
      <c r="B190" s="77">
        <v>23</v>
      </c>
      <c r="C190" s="56" t="s">
        <v>2620</v>
      </c>
      <c r="D190" s="50" t="s">
        <v>3231</v>
      </c>
      <c r="E190" s="56" t="s">
        <v>8270</v>
      </c>
      <c r="F190" s="69" t="s">
        <v>7913</v>
      </c>
      <c r="G190" s="56" t="s">
        <v>3043</v>
      </c>
      <c r="H190" s="50" t="s">
        <v>2824</v>
      </c>
      <c r="I190" s="56"/>
      <c r="J190" s="56" t="s">
        <v>7595</v>
      </c>
      <c r="K190" s="56"/>
      <c r="L190" s="50" t="s">
        <v>7574</v>
      </c>
      <c r="M190" s="160">
        <v>0</v>
      </c>
      <c r="N190" s="50" t="s">
        <v>8705</v>
      </c>
      <c r="O190" s="50" t="s">
        <v>8710</v>
      </c>
      <c r="P190" s="113" t="s">
        <v>156</v>
      </c>
      <c r="Q190" s="113" t="s">
        <v>54</v>
      </c>
      <c r="R190" s="113"/>
      <c r="S190" s="113"/>
    </row>
    <row r="191" spans="1:19" x14ac:dyDescent="0.35">
      <c r="A191" s="113" t="s">
        <v>56</v>
      </c>
      <c r="B191" s="77">
        <v>24</v>
      </c>
      <c r="C191" s="56" t="s">
        <v>2621</v>
      </c>
      <c r="D191" s="50" t="s">
        <v>3235</v>
      </c>
      <c r="E191" s="56" t="s">
        <v>8277</v>
      </c>
      <c r="F191" s="69" t="s">
        <v>7914</v>
      </c>
      <c r="G191" s="56" t="s">
        <v>3044</v>
      </c>
      <c r="H191" s="50" t="s">
        <v>2825</v>
      </c>
      <c r="I191" s="56"/>
      <c r="J191" s="56" t="s">
        <v>7595</v>
      </c>
      <c r="K191" s="56"/>
      <c r="L191" s="50" t="s">
        <v>7574</v>
      </c>
      <c r="M191" s="160">
        <v>0</v>
      </c>
      <c r="N191" s="50" t="s">
        <v>8705</v>
      </c>
      <c r="O191" s="50" t="s">
        <v>8710</v>
      </c>
      <c r="P191" s="113" t="s">
        <v>100</v>
      </c>
      <c r="Q191" s="113" t="s">
        <v>54</v>
      </c>
      <c r="R191" s="113"/>
      <c r="S191" s="113"/>
    </row>
    <row r="192" spans="1:19" x14ac:dyDescent="0.35">
      <c r="A192" s="113" t="s">
        <v>56</v>
      </c>
      <c r="B192" s="77">
        <v>25</v>
      </c>
      <c r="C192" s="56" t="s">
        <v>2624</v>
      </c>
      <c r="D192" s="50" t="s">
        <v>3236</v>
      </c>
      <c r="E192" s="56" t="s">
        <v>8265</v>
      </c>
      <c r="F192" s="69" t="s">
        <v>7915</v>
      </c>
      <c r="G192" s="56" t="s">
        <v>3047</v>
      </c>
      <c r="H192" s="50" t="s">
        <v>2828</v>
      </c>
      <c r="I192" s="56"/>
      <c r="J192" s="56" t="s">
        <v>3414</v>
      </c>
      <c r="K192" s="56" t="s">
        <v>7594</v>
      </c>
      <c r="L192" s="50" t="s">
        <v>91</v>
      </c>
      <c r="M192" s="160">
        <v>0</v>
      </c>
      <c r="N192" s="50" t="s">
        <v>8705</v>
      </c>
      <c r="O192" s="50" t="s">
        <v>8710</v>
      </c>
      <c r="P192" s="113" t="s">
        <v>92</v>
      </c>
      <c r="Q192" s="113" t="s">
        <v>54</v>
      </c>
      <c r="R192" s="113"/>
      <c r="S192" s="113"/>
    </row>
    <row r="193" spans="1:19" x14ac:dyDescent="0.35">
      <c r="A193" s="113" t="s">
        <v>56</v>
      </c>
      <c r="B193" s="77">
        <v>26</v>
      </c>
      <c r="C193" s="56" t="s">
        <v>2625</v>
      </c>
      <c r="D193" s="50" t="s">
        <v>3237</v>
      </c>
      <c r="E193" s="56" t="s">
        <v>8255</v>
      </c>
      <c r="F193" s="69" t="s">
        <v>7916</v>
      </c>
      <c r="G193" s="56" t="s">
        <v>3048</v>
      </c>
      <c r="H193" s="50" t="s">
        <v>2829</v>
      </c>
      <c r="I193" s="56"/>
      <c r="J193" s="56" t="s">
        <v>7595</v>
      </c>
      <c r="K193" s="56"/>
      <c r="L193" s="50" t="s">
        <v>7574</v>
      </c>
      <c r="M193" s="160">
        <v>0</v>
      </c>
      <c r="N193" s="50" t="s">
        <v>8705</v>
      </c>
      <c r="O193" s="50" t="s">
        <v>8710</v>
      </c>
      <c r="P193" s="113" t="s">
        <v>156</v>
      </c>
      <c r="Q193" s="113" t="s">
        <v>54</v>
      </c>
      <c r="R193" s="113"/>
      <c r="S193" s="113"/>
    </row>
    <row r="194" spans="1:19" x14ac:dyDescent="0.35">
      <c r="A194" s="113" t="s">
        <v>56</v>
      </c>
      <c r="B194" s="77">
        <v>27</v>
      </c>
      <c r="C194" s="56" t="s">
        <v>2626</v>
      </c>
      <c r="D194" s="50" t="s">
        <v>3228</v>
      </c>
      <c r="E194" s="56" t="s">
        <v>8256</v>
      </c>
      <c r="F194" s="69" t="s">
        <v>7917</v>
      </c>
      <c r="G194" s="56" t="s">
        <v>3049</v>
      </c>
      <c r="H194" s="50" t="s">
        <v>2830</v>
      </c>
      <c r="I194" s="56"/>
      <c r="J194" s="56" t="s">
        <v>7595</v>
      </c>
      <c r="K194" s="56"/>
      <c r="L194" s="50" t="s">
        <v>7574</v>
      </c>
      <c r="M194" s="160">
        <v>0</v>
      </c>
      <c r="N194" s="50" t="s">
        <v>8705</v>
      </c>
      <c r="O194" s="50" t="s">
        <v>8710</v>
      </c>
      <c r="P194" s="113" t="s">
        <v>139</v>
      </c>
      <c r="Q194" s="113" t="s">
        <v>54</v>
      </c>
      <c r="R194" s="113"/>
      <c r="S194" s="113"/>
    </row>
    <row r="195" spans="1:19" x14ac:dyDescent="0.35">
      <c r="A195" s="113" t="s">
        <v>56</v>
      </c>
      <c r="B195" s="77">
        <v>28</v>
      </c>
      <c r="C195" s="56" t="s">
        <v>2627</v>
      </c>
      <c r="D195" s="50" t="s">
        <v>3229</v>
      </c>
      <c r="E195" s="56" t="s">
        <v>8257</v>
      </c>
      <c r="F195" s="69" t="s">
        <v>7918</v>
      </c>
      <c r="G195" s="56" t="s">
        <v>3050</v>
      </c>
      <c r="H195" s="50" t="s">
        <v>2831</v>
      </c>
      <c r="I195" s="56"/>
      <c r="J195" s="56" t="s">
        <v>7595</v>
      </c>
      <c r="K195" s="56"/>
      <c r="L195" s="50" t="s">
        <v>7574</v>
      </c>
      <c r="M195" s="160">
        <v>0</v>
      </c>
      <c r="N195" s="50" t="s">
        <v>8705</v>
      </c>
      <c r="O195" s="50" t="s">
        <v>8710</v>
      </c>
      <c r="P195" s="113" t="s">
        <v>156</v>
      </c>
      <c r="Q195" s="113" t="s">
        <v>54</v>
      </c>
      <c r="R195" s="113"/>
      <c r="S195" s="113"/>
    </row>
    <row r="196" spans="1:19" x14ac:dyDescent="0.35">
      <c r="A196" s="113" t="s">
        <v>56</v>
      </c>
      <c r="B196" s="77">
        <v>29</v>
      </c>
      <c r="C196" s="56" t="s">
        <v>2623</v>
      </c>
      <c r="D196" s="50" t="s">
        <v>7674</v>
      </c>
      <c r="E196" s="56" t="s">
        <v>8271</v>
      </c>
      <c r="F196" s="69" t="s">
        <v>7919</v>
      </c>
      <c r="G196" s="56" t="s">
        <v>3046</v>
      </c>
      <c r="H196" s="50" t="s">
        <v>2827</v>
      </c>
      <c r="I196" s="56"/>
      <c r="J196" s="56" t="s">
        <v>7673</v>
      </c>
      <c r="K196" s="56" t="s">
        <v>7594</v>
      </c>
      <c r="L196" s="62" t="s">
        <v>92</v>
      </c>
      <c r="M196" s="168">
        <v>0</v>
      </c>
      <c r="N196" s="62" t="s">
        <v>8705</v>
      </c>
      <c r="O196" s="62" t="s">
        <v>8710</v>
      </c>
      <c r="P196" s="113" t="s">
        <v>92</v>
      </c>
      <c r="Q196" s="113" t="s">
        <v>54</v>
      </c>
      <c r="R196" s="113"/>
      <c r="S196" s="113"/>
    </row>
    <row r="197" spans="1:19" x14ac:dyDescent="0.35">
      <c r="A197" s="113" t="s">
        <v>56</v>
      </c>
      <c r="B197" s="77">
        <v>30</v>
      </c>
      <c r="C197" s="56" t="s">
        <v>2622</v>
      </c>
      <c r="D197" s="50" t="s">
        <v>3239</v>
      </c>
      <c r="E197" s="56" t="s">
        <v>8272</v>
      </c>
      <c r="F197" s="69" t="s">
        <v>7920</v>
      </c>
      <c r="G197" s="56" t="s">
        <v>3045</v>
      </c>
      <c r="H197" s="50" t="s">
        <v>2826</v>
      </c>
      <c r="I197" s="56"/>
      <c r="J197" s="56" t="s">
        <v>7595</v>
      </c>
      <c r="K197" s="56"/>
      <c r="L197" s="50" t="s">
        <v>7575</v>
      </c>
      <c r="M197" s="160">
        <v>0</v>
      </c>
      <c r="N197" s="50" t="s">
        <v>8705</v>
      </c>
      <c r="O197" s="50" t="s">
        <v>8710</v>
      </c>
      <c r="P197" s="113" t="s">
        <v>7577</v>
      </c>
      <c r="Q197" s="113" t="s">
        <v>54</v>
      </c>
      <c r="R197" s="113"/>
      <c r="S197" s="113"/>
    </row>
    <row r="198" spans="1:19" x14ac:dyDescent="0.35">
      <c r="A198" s="113" t="s">
        <v>56</v>
      </c>
      <c r="B198" s="77">
        <v>31</v>
      </c>
      <c r="C198" s="56" t="s">
        <v>2616</v>
      </c>
      <c r="D198" s="50" t="s">
        <v>2820</v>
      </c>
      <c r="E198" s="56" t="s">
        <v>8258</v>
      </c>
      <c r="F198" s="69" t="s">
        <v>7921</v>
      </c>
      <c r="G198" s="56" t="s">
        <v>3039</v>
      </c>
      <c r="H198" s="50" t="s">
        <v>2820</v>
      </c>
      <c r="I198" s="56"/>
      <c r="J198" s="56" t="s">
        <v>7595</v>
      </c>
      <c r="K198" s="56"/>
      <c r="L198" s="50" t="s">
        <v>7574</v>
      </c>
      <c r="M198" s="160">
        <v>0</v>
      </c>
      <c r="N198" s="50" t="s">
        <v>8705</v>
      </c>
      <c r="O198" s="50" t="s">
        <v>8710</v>
      </c>
      <c r="P198" s="113" t="s">
        <v>2994</v>
      </c>
      <c r="Q198" s="113" t="s">
        <v>54</v>
      </c>
      <c r="R198" s="113"/>
      <c r="S198" s="113"/>
    </row>
    <row r="199" spans="1:19" x14ac:dyDescent="0.35">
      <c r="A199" s="113" t="s">
        <v>56</v>
      </c>
      <c r="B199" s="77">
        <v>32</v>
      </c>
      <c r="C199" s="54" t="s">
        <v>151</v>
      </c>
      <c r="D199" s="56" t="s">
        <v>1949</v>
      </c>
      <c r="E199" s="56" t="s">
        <v>8273</v>
      </c>
      <c r="F199" s="68" t="s">
        <v>7922</v>
      </c>
      <c r="G199" s="54" t="s">
        <v>381</v>
      </c>
      <c r="H199" s="54" t="s">
        <v>382</v>
      </c>
      <c r="I199" s="68" t="s">
        <v>2349</v>
      </c>
      <c r="J199" s="56" t="s">
        <v>3418</v>
      </c>
      <c r="K199" s="56" t="s">
        <v>7594</v>
      </c>
      <c r="L199" s="54" t="s">
        <v>91</v>
      </c>
      <c r="M199" s="162">
        <v>0</v>
      </c>
      <c r="N199" s="56" t="s">
        <v>8705</v>
      </c>
      <c r="O199" s="56" t="s">
        <v>8710</v>
      </c>
      <c r="P199" s="113" t="s">
        <v>92</v>
      </c>
      <c r="Q199" s="113" t="s">
        <v>54</v>
      </c>
      <c r="R199" s="113"/>
      <c r="S199" s="113"/>
    </row>
    <row r="200" spans="1:19" x14ac:dyDescent="0.35">
      <c r="A200" s="113" t="s">
        <v>56</v>
      </c>
      <c r="B200" s="77">
        <v>33</v>
      </c>
      <c r="C200" s="56" t="s">
        <v>2631</v>
      </c>
      <c r="D200" s="50" t="s">
        <v>3238</v>
      </c>
      <c r="E200" s="56" t="s">
        <v>2227</v>
      </c>
      <c r="F200" s="69" t="s">
        <v>7923</v>
      </c>
      <c r="G200" s="56" t="s">
        <v>3054</v>
      </c>
      <c r="H200" s="50" t="s">
        <v>509</v>
      </c>
      <c r="I200" s="56"/>
      <c r="J200" s="56" t="s">
        <v>7595</v>
      </c>
      <c r="K200" s="56"/>
      <c r="L200" s="50" t="s">
        <v>7574</v>
      </c>
      <c r="M200" s="160">
        <v>0</v>
      </c>
      <c r="N200" s="50" t="s">
        <v>8705</v>
      </c>
      <c r="O200" s="50" t="s">
        <v>8710</v>
      </c>
      <c r="P200" s="113" t="s">
        <v>156</v>
      </c>
      <c r="Q200" s="113" t="s">
        <v>54</v>
      </c>
      <c r="R200" s="113"/>
      <c r="S200" s="113"/>
    </row>
    <row r="201" spans="1:19" x14ac:dyDescent="0.35">
      <c r="A201" s="113" t="s">
        <v>56</v>
      </c>
      <c r="B201" s="77">
        <v>34</v>
      </c>
      <c r="C201" s="56" t="s">
        <v>2630</v>
      </c>
      <c r="D201" s="50" t="s">
        <v>3232</v>
      </c>
      <c r="E201" s="56" t="s">
        <v>8274</v>
      </c>
      <c r="F201" s="69" t="s">
        <v>7924</v>
      </c>
      <c r="G201" s="56" t="s">
        <v>3053</v>
      </c>
      <c r="H201" s="50" t="s">
        <v>2834</v>
      </c>
      <c r="I201" s="56"/>
      <c r="J201" s="56" t="s">
        <v>7595</v>
      </c>
      <c r="K201" s="56"/>
      <c r="L201" s="50" t="s">
        <v>7574</v>
      </c>
      <c r="M201" s="160">
        <v>0</v>
      </c>
      <c r="N201" s="50" t="s">
        <v>8705</v>
      </c>
      <c r="O201" s="50" t="s">
        <v>8710</v>
      </c>
      <c r="P201" s="113" t="s">
        <v>156</v>
      </c>
      <c r="Q201" s="113" t="s">
        <v>54</v>
      </c>
      <c r="R201" s="113"/>
      <c r="S201" s="113"/>
    </row>
    <row r="202" spans="1:19" x14ac:dyDescent="0.35">
      <c r="A202" s="113" t="s">
        <v>56</v>
      </c>
      <c r="B202" s="77">
        <v>35</v>
      </c>
      <c r="C202" s="56" t="s">
        <v>2629</v>
      </c>
      <c r="D202" s="50" t="s">
        <v>3773</v>
      </c>
      <c r="E202" s="56" t="s">
        <v>8275</v>
      </c>
      <c r="F202" s="69" t="s">
        <v>7925</v>
      </c>
      <c r="G202" s="56" t="s">
        <v>3052</v>
      </c>
      <c r="H202" s="50" t="s">
        <v>2833</v>
      </c>
      <c r="I202" s="56"/>
      <c r="J202" s="56" t="s">
        <v>7595</v>
      </c>
      <c r="K202" s="56"/>
      <c r="L202" s="50" t="s">
        <v>91</v>
      </c>
      <c r="M202" s="160">
        <v>0</v>
      </c>
      <c r="N202" s="50" t="s">
        <v>8705</v>
      </c>
      <c r="O202" s="50" t="s">
        <v>8710</v>
      </c>
      <c r="P202" s="113" t="s">
        <v>91</v>
      </c>
      <c r="Q202" s="113" t="s">
        <v>54</v>
      </c>
      <c r="R202" s="113"/>
      <c r="S202" s="113"/>
    </row>
    <row r="203" spans="1:19" x14ac:dyDescent="0.35">
      <c r="A203" s="113" t="s">
        <v>56</v>
      </c>
      <c r="B203" s="77">
        <v>36</v>
      </c>
      <c r="C203" s="56" t="s">
        <v>2628</v>
      </c>
      <c r="D203" s="50" t="s">
        <v>3774</v>
      </c>
      <c r="E203" s="56" t="s">
        <v>8276</v>
      </c>
      <c r="F203" s="69" t="s">
        <v>7926</v>
      </c>
      <c r="G203" s="56" t="s">
        <v>3051</v>
      </c>
      <c r="H203" s="50" t="s">
        <v>2832</v>
      </c>
      <c r="I203" s="56"/>
      <c r="J203" s="56" t="s">
        <v>7595</v>
      </c>
      <c r="K203" s="56"/>
      <c r="L203" s="50" t="s">
        <v>91</v>
      </c>
      <c r="M203" s="160">
        <v>0</v>
      </c>
      <c r="N203" s="50" t="s">
        <v>8705</v>
      </c>
      <c r="O203" s="50" t="s">
        <v>8710</v>
      </c>
      <c r="P203" s="113" t="s">
        <v>91</v>
      </c>
      <c r="Q203" s="113" t="s">
        <v>54</v>
      </c>
      <c r="R203" s="113"/>
      <c r="S203" s="113"/>
    </row>
    <row r="204" spans="1:19" x14ac:dyDescent="0.35">
      <c r="A204" s="113" t="s">
        <v>56</v>
      </c>
      <c r="B204" s="77">
        <v>37</v>
      </c>
      <c r="C204" s="54" t="s">
        <v>149</v>
      </c>
      <c r="D204" s="57" t="s">
        <v>2169</v>
      </c>
      <c r="E204" s="56" t="s">
        <v>8259</v>
      </c>
      <c r="F204" s="68" t="s">
        <v>2170</v>
      </c>
      <c r="G204" s="54" t="s">
        <v>377</v>
      </c>
      <c r="H204" s="54" t="s">
        <v>378</v>
      </c>
      <c r="I204" s="68" t="s">
        <v>2347</v>
      </c>
      <c r="J204" s="56" t="s">
        <v>7595</v>
      </c>
      <c r="K204" s="56"/>
      <c r="L204" s="50" t="s">
        <v>7574</v>
      </c>
      <c r="M204" s="160">
        <v>0</v>
      </c>
      <c r="N204" s="50" t="s">
        <v>8705</v>
      </c>
      <c r="O204" s="50" t="s">
        <v>8710</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7595</v>
      </c>
      <c r="K205" s="56"/>
      <c r="L205" s="54" t="s">
        <v>91</v>
      </c>
      <c r="M205" s="162">
        <v>0</v>
      </c>
      <c r="N205" s="56" t="s">
        <v>8705</v>
      </c>
      <c r="O205" s="56" t="s">
        <v>8710</v>
      </c>
      <c r="P205" s="113" t="s">
        <v>91</v>
      </c>
      <c r="Q205" s="113" t="s">
        <v>54</v>
      </c>
      <c r="R205" s="113"/>
      <c r="S205" s="113"/>
    </row>
    <row r="206" spans="1:19" x14ac:dyDescent="0.35">
      <c r="A206" s="141" t="s">
        <v>55</v>
      </c>
      <c r="B206" s="77">
        <v>-99</v>
      </c>
      <c r="C206" s="50" t="s">
        <v>292</v>
      </c>
      <c r="D206" s="113"/>
      <c r="E206" s="50"/>
      <c r="F206" s="113"/>
      <c r="G206" s="50" t="s">
        <v>292</v>
      </c>
      <c r="H206" s="50" t="s">
        <v>292</v>
      </c>
      <c r="I206" s="113"/>
      <c r="J206" s="50" t="s">
        <v>7595</v>
      </c>
      <c r="K206" s="50"/>
      <c r="L206" s="53" t="s">
        <v>7575</v>
      </c>
      <c r="M206" s="114" t="s">
        <v>8704</v>
      </c>
      <c r="N206" s="113" t="s">
        <v>8706</v>
      </c>
      <c r="O206" s="113"/>
      <c r="P206" s="137"/>
      <c r="Q206" s="137" t="s">
        <v>54</v>
      </c>
      <c r="R206" s="53"/>
      <c r="S206" s="113"/>
    </row>
    <row r="207" spans="1:19" x14ac:dyDescent="0.35">
      <c r="A207" s="115" t="s">
        <v>55</v>
      </c>
      <c r="B207" s="100">
        <v>1</v>
      </c>
      <c r="C207" s="101" t="s">
        <v>93</v>
      </c>
      <c r="D207" s="103" t="s">
        <v>1923</v>
      </c>
      <c r="E207" s="102" t="s">
        <v>2130</v>
      </c>
      <c r="F207" s="101" t="s">
        <v>7896</v>
      </c>
      <c r="G207" s="101" t="s">
        <v>277</v>
      </c>
      <c r="H207" s="101" t="s">
        <v>278</v>
      </c>
      <c r="I207" s="101" t="s">
        <v>2311</v>
      </c>
      <c r="J207" s="103" t="s">
        <v>7595</v>
      </c>
      <c r="K207" s="103"/>
      <c r="L207" s="101" t="s">
        <v>91</v>
      </c>
      <c r="M207" s="161" t="s">
        <v>8704</v>
      </c>
      <c r="N207" s="103" t="s">
        <v>8706</v>
      </c>
      <c r="O207" s="103" t="s">
        <v>8709</v>
      </c>
      <c r="P207" s="115" t="s">
        <v>91</v>
      </c>
      <c r="Q207" s="115" t="s">
        <v>54</v>
      </c>
      <c r="R207" s="115"/>
      <c r="S207" s="113"/>
    </row>
    <row r="208" spans="1:19" x14ac:dyDescent="0.35">
      <c r="A208" s="113" t="s">
        <v>55</v>
      </c>
      <c r="B208" s="77">
        <v>2</v>
      </c>
      <c r="C208" s="54" t="s">
        <v>132</v>
      </c>
      <c r="D208" s="56" t="s">
        <v>1922</v>
      </c>
      <c r="E208" s="50" t="s">
        <v>8280</v>
      </c>
      <c r="F208" s="54" t="s">
        <v>2146</v>
      </c>
      <c r="G208" s="54" t="s">
        <v>322</v>
      </c>
      <c r="H208" s="54" t="s">
        <v>350</v>
      </c>
      <c r="I208" s="54" t="s">
        <v>2483</v>
      </c>
      <c r="J208" s="56" t="s">
        <v>7595</v>
      </c>
      <c r="K208" s="56"/>
      <c r="L208" s="99" t="s">
        <v>7575</v>
      </c>
      <c r="M208" s="167" t="s">
        <v>8704</v>
      </c>
      <c r="N208" s="99" t="s">
        <v>8706</v>
      </c>
      <c r="O208" s="99" t="s">
        <v>8709</v>
      </c>
      <c r="P208" s="113" t="s">
        <v>100</v>
      </c>
      <c r="Q208" s="113" t="s">
        <v>54</v>
      </c>
      <c r="R208" s="113"/>
      <c r="S208" s="113"/>
    </row>
    <row r="209" spans="1:19" x14ac:dyDescent="0.35">
      <c r="A209" s="113" t="s">
        <v>55</v>
      </c>
      <c r="B209" s="77">
        <v>3</v>
      </c>
      <c r="C209" s="54" t="s">
        <v>133</v>
      </c>
      <c r="D209" s="56" t="s">
        <v>1944</v>
      </c>
      <c r="E209" s="50" t="s">
        <v>8266</v>
      </c>
      <c r="F209" s="68" t="s">
        <v>7929</v>
      </c>
      <c r="G209" s="54" t="s">
        <v>351</v>
      </c>
      <c r="H209" s="54" t="s">
        <v>352</v>
      </c>
      <c r="I209" s="54" t="s">
        <v>2338</v>
      </c>
      <c r="J209" s="56" t="s">
        <v>3419</v>
      </c>
      <c r="K209" s="56" t="s">
        <v>7594</v>
      </c>
      <c r="L209" s="54" t="s">
        <v>91</v>
      </c>
      <c r="M209" s="162">
        <v>2</v>
      </c>
      <c r="N209" s="56" t="s">
        <v>8705</v>
      </c>
      <c r="O209" s="56" t="s">
        <v>8710</v>
      </c>
      <c r="P209" s="113" t="s">
        <v>92</v>
      </c>
      <c r="Q209" s="113" t="s">
        <v>54</v>
      </c>
      <c r="R209" s="113"/>
      <c r="S209" s="113"/>
    </row>
    <row r="210" spans="1:19" x14ac:dyDescent="0.35">
      <c r="A210" s="113" t="s">
        <v>55</v>
      </c>
      <c r="B210" s="77">
        <v>4</v>
      </c>
      <c r="C210" s="54" t="s">
        <v>134</v>
      </c>
      <c r="D210" s="56" t="s">
        <v>1945</v>
      </c>
      <c r="E210" s="50" t="s">
        <v>7930</v>
      </c>
      <c r="F210" s="68" t="s">
        <v>7930</v>
      </c>
      <c r="G210" s="54" t="s">
        <v>353</v>
      </c>
      <c r="H210" s="54" t="s">
        <v>354</v>
      </c>
      <c r="I210" s="54" t="s">
        <v>2496</v>
      </c>
      <c r="J210" s="56" t="s">
        <v>7595</v>
      </c>
      <c r="K210" s="56"/>
      <c r="L210" s="54" t="s">
        <v>91</v>
      </c>
      <c r="M210" s="162">
        <v>1</v>
      </c>
      <c r="N210" s="56" t="s">
        <v>8705</v>
      </c>
      <c r="O210" s="56" t="s">
        <v>8710</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7595</v>
      </c>
      <c r="K211" s="56"/>
      <c r="L211" s="54" t="s">
        <v>91</v>
      </c>
      <c r="M211" s="162">
        <v>2</v>
      </c>
      <c r="N211" s="56" t="s">
        <v>8705</v>
      </c>
      <c r="O211" s="56" t="s">
        <v>8710</v>
      </c>
      <c r="P211" s="113" t="s">
        <v>91</v>
      </c>
      <c r="Q211" s="113" t="s">
        <v>54</v>
      </c>
      <c r="R211" s="113"/>
      <c r="S211" s="113"/>
    </row>
    <row r="212" spans="1:19" x14ac:dyDescent="0.35">
      <c r="A212" s="113" t="s">
        <v>55</v>
      </c>
      <c r="B212" s="77">
        <v>6</v>
      </c>
      <c r="C212" s="56" t="s">
        <v>2597</v>
      </c>
      <c r="D212" s="53" t="s">
        <v>3381</v>
      </c>
      <c r="E212" s="56" t="s">
        <v>8281</v>
      </c>
      <c r="F212" s="69" t="s">
        <v>7931</v>
      </c>
      <c r="G212" s="56" t="s">
        <v>3020</v>
      </c>
      <c r="H212" s="50" t="s">
        <v>2802</v>
      </c>
      <c r="I212" s="56"/>
      <c r="J212" s="56" t="s">
        <v>7595</v>
      </c>
      <c r="K212" s="56"/>
      <c r="L212" s="50" t="s">
        <v>91</v>
      </c>
      <c r="M212" s="160">
        <v>0</v>
      </c>
      <c r="N212" s="50" t="s">
        <v>8705</v>
      </c>
      <c r="O212" s="50" t="s">
        <v>8710</v>
      </c>
      <c r="P212" s="113" t="s">
        <v>91</v>
      </c>
      <c r="Q212" s="113" t="s">
        <v>54</v>
      </c>
      <c r="R212" s="113"/>
      <c r="S212" s="113"/>
    </row>
    <row r="213" spans="1:19" x14ac:dyDescent="0.35">
      <c r="A213" s="113" t="s">
        <v>55</v>
      </c>
      <c r="B213" s="77">
        <v>7</v>
      </c>
      <c r="C213" s="56" t="s">
        <v>2598</v>
      </c>
      <c r="D213" s="73" t="s">
        <v>3382</v>
      </c>
      <c r="E213" s="56" t="s">
        <v>7932</v>
      </c>
      <c r="F213" s="69" t="s">
        <v>7932</v>
      </c>
      <c r="G213" s="56" t="s">
        <v>3021</v>
      </c>
      <c r="H213" s="50"/>
      <c r="I213" s="56"/>
      <c r="J213" s="56" t="s">
        <v>7595</v>
      </c>
      <c r="K213" s="56"/>
      <c r="L213" s="50" t="s">
        <v>91</v>
      </c>
      <c r="M213" s="160">
        <v>0</v>
      </c>
      <c r="N213" s="50" t="s">
        <v>8705</v>
      </c>
      <c r="O213" s="50" t="s">
        <v>8710</v>
      </c>
      <c r="P213" s="113" t="s">
        <v>91</v>
      </c>
      <c r="Q213" s="113" t="s">
        <v>54</v>
      </c>
      <c r="R213" s="113"/>
      <c r="S213" s="113"/>
    </row>
    <row r="214" spans="1:19" x14ac:dyDescent="0.35">
      <c r="A214" s="113" t="s">
        <v>55</v>
      </c>
      <c r="B214" s="77">
        <v>8</v>
      </c>
      <c r="C214" s="56" t="s">
        <v>2599</v>
      </c>
      <c r="D214" s="72" t="s">
        <v>3383</v>
      </c>
      <c r="E214" s="56" t="s">
        <v>7933</v>
      </c>
      <c r="F214" s="69" t="s">
        <v>7933</v>
      </c>
      <c r="G214" s="56" t="s">
        <v>3022</v>
      </c>
      <c r="H214" s="50" t="s">
        <v>2803</v>
      </c>
      <c r="I214" s="56"/>
      <c r="J214" s="56" t="s">
        <v>7595</v>
      </c>
      <c r="K214" s="56"/>
      <c r="L214" s="50" t="s">
        <v>91</v>
      </c>
      <c r="M214" s="160">
        <v>0</v>
      </c>
      <c r="N214" s="50" t="s">
        <v>8705</v>
      </c>
      <c r="O214" s="50" t="s">
        <v>8710</v>
      </c>
      <c r="P214" s="113" t="s">
        <v>91</v>
      </c>
      <c r="Q214" s="113" t="s">
        <v>54</v>
      </c>
      <c r="R214" s="113"/>
      <c r="S214" s="113"/>
    </row>
    <row r="215" spans="1:19" x14ac:dyDescent="0.35">
      <c r="A215" s="113" t="s">
        <v>55</v>
      </c>
      <c r="B215" s="77">
        <v>9</v>
      </c>
      <c r="C215" s="56" t="s">
        <v>2601</v>
      </c>
      <c r="D215" s="50" t="s">
        <v>3387</v>
      </c>
      <c r="E215" s="56" t="s">
        <v>8282</v>
      </c>
      <c r="F215" s="69" t="s">
        <v>7934</v>
      </c>
      <c r="G215" s="56" t="s">
        <v>3024</v>
      </c>
      <c r="H215" s="53" t="s">
        <v>2805</v>
      </c>
      <c r="I215" s="56"/>
      <c r="J215" s="56" t="s">
        <v>7595</v>
      </c>
      <c r="K215" s="56"/>
      <c r="L215" s="50" t="s">
        <v>7576</v>
      </c>
      <c r="M215" s="160">
        <v>0</v>
      </c>
      <c r="N215" s="50" t="s">
        <v>8705</v>
      </c>
      <c r="O215" s="50" t="s">
        <v>8710</v>
      </c>
      <c r="P215" s="113" t="s">
        <v>3952</v>
      </c>
      <c r="Q215" s="113" t="s">
        <v>54</v>
      </c>
      <c r="R215" s="113"/>
      <c r="S215" s="113"/>
    </row>
    <row r="216" spans="1:19" x14ac:dyDescent="0.35">
      <c r="A216" s="113" t="s">
        <v>55</v>
      </c>
      <c r="B216" s="77">
        <v>10</v>
      </c>
      <c r="C216" s="56" t="s">
        <v>2602</v>
      </c>
      <c r="D216" s="50" t="s">
        <v>3384</v>
      </c>
      <c r="E216" s="56" t="s">
        <v>8283</v>
      </c>
      <c r="F216" s="69" t="s">
        <v>7935</v>
      </c>
      <c r="G216" s="56" t="s">
        <v>3025</v>
      </c>
      <c r="H216" s="72" t="s">
        <v>2806</v>
      </c>
      <c r="I216" s="56"/>
      <c r="J216" s="56" t="s">
        <v>7595</v>
      </c>
      <c r="K216" s="56"/>
      <c r="L216" s="50" t="s">
        <v>91</v>
      </c>
      <c r="M216" s="160">
        <v>0</v>
      </c>
      <c r="N216" s="50" t="s">
        <v>8705</v>
      </c>
      <c r="O216" s="50" t="s">
        <v>8710</v>
      </c>
      <c r="P216" s="113" t="s">
        <v>91</v>
      </c>
      <c r="Q216" s="113" t="s">
        <v>54</v>
      </c>
      <c r="R216" s="113"/>
      <c r="S216" s="113"/>
    </row>
    <row r="217" spans="1:19" x14ac:dyDescent="0.35">
      <c r="A217" s="113" t="s">
        <v>55</v>
      </c>
      <c r="B217" s="77">
        <v>11</v>
      </c>
      <c r="C217" s="56" t="s">
        <v>2603</v>
      </c>
      <c r="D217" s="50" t="s">
        <v>3392</v>
      </c>
      <c r="E217" s="56" t="s">
        <v>8284</v>
      </c>
      <c r="F217" s="69" t="s">
        <v>7936</v>
      </c>
      <c r="G217" s="56" t="s">
        <v>3026</v>
      </c>
      <c r="H217" s="72" t="s">
        <v>2807</v>
      </c>
      <c r="I217" s="56"/>
      <c r="J217" s="56" t="s">
        <v>7595</v>
      </c>
      <c r="K217" s="56"/>
      <c r="L217" s="50" t="s">
        <v>91</v>
      </c>
      <c r="M217" s="160">
        <v>0</v>
      </c>
      <c r="N217" s="50" t="s">
        <v>8705</v>
      </c>
      <c r="O217" s="50" t="s">
        <v>8710</v>
      </c>
      <c r="P217" s="113" t="s">
        <v>91</v>
      </c>
      <c r="Q217" s="113" t="s">
        <v>54</v>
      </c>
      <c r="R217" s="113"/>
      <c r="S217" s="113"/>
    </row>
    <row r="218" spans="1:19" x14ac:dyDescent="0.35">
      <c r="A218" s="113" t="s">
        <v>55</v>
      </c>
      <c r="B218" s="77">
        <v>12</v>
      </c>
      <c r="C218" s="56" t="s">
        <v>2604</v>
      </c>
      <c r="D218" s="50" t="s">
        <v>3385</v>
      </c>
      <c r="E218" s="56" t="s">
        <v>8285</v>
      </c>
      <c r="F218" s="69" t="s">
        <v>7937</v>
      </c>
      <c r="G218" s="56" t="s">
        <v>3027</v>
      </c>
      <c r="H218" s="72" t="s">
        <v>2808</v>
      </c>
      <c r="I218" s="56"/>
      <c r="J218" s="56" t="s">
        <v>7595</v>
      </c>
      <c r="K218" s="56"/>
      <c r="L218" s="50" t="s">
        <v>91</v>
      </c>
      <c r="M218" s="160">
        <v>0</v>
      </c>
      <c r="N218" s="50" t="s">
        <v>8705</v>
      </c>
      <c r="O218" s="50" t="s">
        <v>8710</v>
      </c>
      <c r="P218" s="113" t="s">
        <v>91</v>
      </c>
      <c r="Q218" s="113" t="s">
        <v>54</v>
      </c>
      <c r="R218" s="113"/>
      <c r="S218" s="113"/>
    </row>
    <row r="219" spans="1:19" x14ac:dyDescent="0.35">
      <c r="A219" s="113" t="s">
        <v>55</v>
      </c>
      <c r="B219" s="77">
        <v>13</v>
      </c>
      <c r="C219" s="56" t="s">
        <v>2605</v>
      </c>
      <c r="D219" s="50" t="s">
        <v>3389</v>
      </c>
      <c r="E219" s="56" t="s">
        <v>8286</v>
      </c>
      <c r="F219" s="69" t="s">
        <v>7938</v>
      </c>
      <c r="G219" s="56" t="s">
        <v>3028</v>
      </c>
      <c r="H219" s="72" t="s">
        <v>2809</v>
      </c>
      <c r="I219" s="56"/>
      <c r="J219" s="56" t="s">
        <v>7595</v>
      </c>
      <c r="K219" s="56"/>
      <c r="L219" s="50" t="s">
        <v>91</v>
      </c>
      <c r="M219" s="160">
        <v>0</v>
      </c>
      <c r="N219" s="50" t="s">
        <v>8705</v>
      </c>
      <c r="O219" s="50" t="s">
        <v>8710</v>
      </c>
      <c r="P219" s="113" t="s">
        <v>91</v>
      </c>
      <c r="Q219" s="113" t="s">
        <v>54</v>
      </c>
      <c r="R219" s="113"/>
      <c r="S219" s="113"/>
    </row>
    <row r="220" spans="1:19" x14ac:dyDescent="0.35">
      <c r="A220" s="113" t="s">
        <v>55</v>
      </c>
      <c r="B220" s="77">
        <v>14</v>
      </c>
      <c r="C220" s="56" t="s">
        <v>2606</v>
      </c>
      <c r="D220" s="50" t="s">
        <v>3390</v>
      </c>
      <c r="E220" s="56" t="s">
        <v>8278</v>
      </c>
      <c r="F220" s="69" t="s">
        <v>7939</v>
      </c>
      <c r="G220" s="56" t="s">
        <v>3029</v>
      </c>
      <c r="H220" s="72" t="s">
        <v>2810</v>
      </c>
      <c r="I220" s="56"/>
      <c r="J220" s="56" t="s">
        <v>7595</v>
      </c>
      <c r="K220" s="56"/>
      <c r="L220" s="53" t="s">
        <v>91</v>
      </c>
      <c r="M220" s="163">
        <v>0</v>
      </c>
      <c r="N220" s="53" t="s">
        <v>8705</v>
      </c>
      <c r="O220" s="53" t="s">
        <v>8710</v>
      </c>
      <c r="P220" s="113" t="s">
        <v>91</v>
      </c>
      <c r="Q220" s="113" t="s">
        <v>54</v>
      </c>
      <c r="R220" s="113"/>
      <c r="S220" s="113"/>
    </row>
    <row r="221" spans="1:19" x14ac:dyDescent="0.35">
      <c r="A221" s="113" t="s">
        <v>55</v>
      </c>
      <c r="B221" s="77">
        <v>15</v>
      </c>
      <c r="C221" s="56" t="s">
        <v>2596</v>
      </c>
      <c r="D221" s="50" t="s">
        <v>3380</v>
      </c>
      <c r="E221" s="56" t="s">
        <v>8287</v>
      </c>
      <c r="F221" s="69" t="s">
        <v>7940</v>
      </c>
      <c r="G221" s="56" t="s">
        <v>3019</v>
      </c>
      <c r="H221" s="50" t="s">
        <v>2801</v>
      </c>
      <c r="I221" s="56"/>
      <c r="J221" s="56" t="s">
        <v>7595</v>
      </c>
      <c r="K221" s="56"/>
      <c r="L221" s="50" t="s">
        <v>7574</v>
      </c>
      <c r="M221" s="160">
        <v>0</v>
      </c>
      <c r="N221" s="50" t="s">
        <v>8705</v>
      </c>
      <c r="O221" s="50" t="s">
        <v>8710</v>
      </c>
      <c r="P221" s="113" t="s">
        <v>7578</v>
      </c>
      <c r="Q221" s="113" t="s">
        <v>54</v>
      </c>
      <c r="R221" s="113"/>
      <c r="S221" s="113"/>
    </row>
    <row r="222" spans="1:19" x14ac:dyDescent="0.35">
      <c r="A222" s="113" t="s">
        <v>55</v>
      </c>
      <c r="B222" s="77">
        <v>16</v>
      </c>
      <c r="C222" s="56" t="s">
        <v>2600</v>
      </c>
      <c r="D222" s="72" t="s">
        <v>3386</v>
      </c>
      <c r="E222" s="56" t="s">
        <v>8288</v>
      </c>
      <c r="F222" s="69" t="s">
        <v>7941</v>
      </c>
      <c r="G222" s="56" t="s">
        <v>3023</v>
      </c>
      <c r="H222" s="50" t="s">
        <v>2804</v>
      </c>
      <c r="I222" s="56"/>
      <c r="J222" s="56" t="s">
        <v>7595</v>
      </c>
      <c r="K222" s="56"/>
      <c r="L222" s="50" t="s">
        <v>7574</v>
      </c>
      <c r="M222" s="160">
        <v>0</v>
      </c>
      <c r="N222" s="50" t="s">
        <v>8705</v>
      </c>
      <c r="O222" s="50" t="s">
        <v>8710</v>
      </c>
      <c r="P222" s="113" t="s">
        <v>1873</v>
      </c>
      <c r="Q222" s="113" t="s">
        <v>54</v>
      </c>
      <c r="R222" s="113"/>
      <c r="S222" s="113"/>
    </row>
    <row r="223" spans="1:19" x14ac:dyDescent="0.35">
      <c r="A223" s="113" t="s">
        <v>55</v>
      </c>
      <c r="B223" s="76">
        <v>17</v>
      </c>
      <c r="C223" s="55" t="s">
        <v>137</v>
      </c>
      <c r="D223" s="56" t="s">
        <v>1946</v>
      </c>
      <c r="E223" s="50" t="s">
        <v>8289</v>
      </c>
      <c r="F223" s="68" t="s">
        <v>7942</v>
      </c>
      <c r="G223" s="55" t="s">
        <v>359</v>
      </c>
      <c r="H223" s="55" t="s">
        <v>360</v>
      </c>
      <c r="I223" s="55" t="s">
        <v>2339</v>
      </c>
      <c r="J223" s="56" t="s">
        <v>3420</v>
      </c>
      <c r="K223" s="56" t="s">
        <v>7594</v>
      </c>
      <c r="L223" s="55" t="s">
        <v>91</v>
      </c>
      <c r="M223" s="165">
        <v>0</v>
      </c>
      <c r="N223" s="57" t="s">
        <v>8705</v>
      </c>
      <c r="O223" s="57" t="s">
        <v>8710</v>
      </c>
      <c r="P223" s="113" t="s">
        <v>92</v>
      </c>
      <c r="Q223" s="113" t="s">
        <v>54</v>
      </c>
      <c r="R223" s="113"/>
      <c r="S223" s="113"/>
    </row>
    <row r="224" spans="1:19" x14ac:dyDescent="0.35">
      <c r="A224" s="113" t="s">
        <v>55</v>
      </c>
      <c r="B224" s="77">
        <v>18</v>
      </c>
      <c r="C224" s="54" t="s">
        <v>136</v>
      </c>
      <c r="D224" s="56" t="s">
        <v>1895</v>
      </c>
      <c r="E224" s="56" t="s">
        <v>8290</v>
      </c>
      <c r="F224" s="68" t="s">
        <v>2172</v>
      </c>
      <c r="G224" s="54" t="s">
        <v>357</v>
      </c>
      <c r="H224" s="54" t="s">
        <v>358</v>
      </c>
      <c r="I224" s="54" t="s">
        <v>2497</v>
      </c>
      <c r="J224" s="56" t="s">
        <v>7595</v>
      </c>
      <c r="K224" s="56"/>
      <c r="L224" s="54" t="s">
        <v>91</v>
      </c>
      <c r="M224" s="162">
        <v>0</v>
      </c>
      <c r="N224" s="56" t="s">
        <v>8705</v>
      </c>
      <c r="O224" s="56" t="s">
        <v>8710</v>
      </c>
      <c r="P224" s="113" t="s">
        <v>91</v>
      </c>
      <c r="Q224" s="113" t="s">
        <v>54</v>
      </c>
      <c r="R224" s="113"/>
      <c r="S224" s="113"/>
    </row>
    <row r="225" spans="1:19" x14ac:dyDescent="0.35">
      <c r="A225" s="113" t="s">
        <v>66</v>
      </c>
      <c r="B225" s="77">
        <v>-99</v>
      </c>
      <c r="C225" s="57" t="s">
        <v>2784</v>
      </c>
      <c r="D225" s="54" t="s">
        <v>6674</v>
      </c>
      <c r="E225" s="56"/>
      <c r="F225" s="56"/>
      <c r="G225" s="56" t="s">
        <v>3216</v>
      </c>
      <c r="H225" s="50" t="s">
        <v>2987</v>
      </c>
      <c r="I225" s="56"/>
      <c r="J225" s="56" t="s">
        <v>3419</v>
      </c>
      <c r="K225" s="56" t="s">
        <v>7594</v>
      </c>
      <c r="L225" s="50" t="s">
        <v>91</v>
      </c>
      <c r="M225" s="160">
        <v>0</v>
      </c>
      <c r="N225" s="50" t="s">
        <v>8705</v>
      </c>
      <c r="O225" s="50"/>
      <c r="P225" s="113" t="s">
        <v>92</v>
      </c>
      <c r="Q225" s="113" t="s">
        <v>54</v>
      </c>
      <c r="R225" s="113"/>
      <c r="S225" s="113"/>
    </row>
    <row r="226" spans="1:19" x14ac:dyDescent="0.35">
      <c r="A226" s="142" t="s">
        <v>66</v>
      </c>
      <c r="B226" s="77">
        <v>-99</v>
      </c>
      <c r="C226" s="50" t="s">
        <v>6719</v>
      </c>
      <c r="D226" s="113"/>
      <c r="E226" s="50"/>
      <c r="F226" s="113"/>
      <c r="G226" s="50" t="s">
        <v>6824</v>
      </c>
      <c r="H226" s="50" t="s">
        <v>6825</v>
      </c>
      <c r="I226" s="113"/>
      <c r="J226" s="50" t="s">
        <v>7595</v>
      </c>
      <c r="K226" s="50"/>
      <c r="L226" s="50" t="s">
        <v>7575</v>
      </c>
      <c r="M226" s="160"/>
      <c r="N226" s="50"/>
      <c r="O226" s="50"/>
      <c r="P226" s="137" t="s">
        <v>7578</v>
      </c>
      <c r="Q226" s="137" t="s">
        <v>54</v>
      </c>
      <c r="R226" s="53"/>
      <c r="S226" s="113"/>
    </row>
    <row r="227" spans="1:19" x14ac:dyDescent="0.35">
      <c r="A227" s="142" t="s">
        <v>66</v>
      </c>
      <c r="B227" s="77">
        <v>-99</v>
      </c>
      <c r="C227" s="50" t="s">
        <v>6718</v>
      </c>
      <c r="D227" s="113"/>
      <c r="E227" s="50"/>
      <c r="F227" s="113"/>
      <c r="G227" s="50" t="s">
        <v>6822</v>
      </c>
      <c r="H227" s="50" t="s">
        <v>6823</v>
      </c>
      <c r="I227" s="113"/>
      <c r="J227" s="50" t="s">
        <v>7595</v>
      </c>
      <c r="K227" s="50"/>
      <c r="L227" s="50" t="s">
        <v>7576</v>
      </c>
      <c r="M227" s="160"/>
      <c r="N227" s="50"/>
      <c r="O227" s="50"/>
      <c r="P227" s="137" t="s">
        <v>3952</v>
      </c>
      <c r="Q227" s="137" t="s">
        <v>54</v>
      </c>
      <c r="R227" s="53"/>
      <c r="S227" s="113"/>
    </row>
    <row r="228" spans="1:19" x14ac:dyDescent="0.35">
      <c r="A228" s="142" t="s">
        <v>66</v>
      </c>
      <c r="B228" s="77">
        <v>-99</v>
      </c>
      <c r="C228" s="50" t="s">
        <v>292</v>
      </c>
      <c r="D228" s="113"/>
      <c r="E228" s="50"/>
      <c r="F228" s="113"/>
      <c r="G228" s="50" t="s">
        <v>292</v>
      </c>
      <c r="H228" s="50" t="s">
        <v>292</v>
      </c>
      <c r="I228" s="113"/>
      <c r="J228" s="50" t="s">
        <v>7595</v>
      </c>
      <c r="K228" s="50"/>
      <c r="L228" s="53" t="s">
        <v>7575</v>
      </c>
      <c r="M228" s="114" t="s">
        <v>8704</v>
      </c>
      <c r="N228" s="113" t="s">
        <v>8706</v>
      </c>
      <c r="O228" s="113"/>
      <c r="P228" s="137"/>
      <c r="Q228" s="137" t="s">
        <v>54</v>
      </c>
      <c r="R228" s="53"/>
      <c r="S228" s="113"/>
    </row>
    <row r="229" spans="1:19" x14ac:dyDescent="0.35">
      <c r="A229" s="115" t="s">
        <v>66</v>
      </c>
      <c r="B229" s="100">
        <v>1</v>
      </c>
      <c r="C229" s="101" t="s">
        <v>93</v>
      </c>
      <c r="D229" s="101" t="s">
        <v>1923</v>
      </c>
      <c r="E229" s="102" t="s">
        <v>2130</v>
      </c>
      <c r="F229" s="101" t="s">
        <v>7896</v>
      </c>
      <c r="G229" s="101" t="s">
        <v>277</v>
      </c>
      <c r="H229" s="101" t="s">
        <v>278</v>
      </c>
      <c r="I229" s="101" t="s">
        <v>2311</v>
      </c>
      <c r="J229" s="103" t="s">
        <v>7595</v>
      </c>
      <c r="K229" s="103"/>
      <c r="L229" s="101" t="s">
        <v>91</v>
      </c>
      <c r="M229" s="161" t="s">
        <v>8704</v>
      </c>
      <c r="N229" s="103" t="s">
        <v>8706</v>
      </c>
      <c r="O229" s="103" t="s">
        <v>8709</v>
      </c>
      <c r="P229" s="115" t="s">
        <v>91</v>
      </c>
      <c r="Q229" s="115" t="s">
        <v>54</v>
      </c>
      <c r="R229" s="115"/>
      <c r="S229" s="113"/>
    </row>
    <row r="230" spans="1:19" x14ac:dyDescent="0.35">
      <c r="A230" s="113" t="s">
        <v>66</v>
      </c>
      <c r="B230" s="77">
        <v>2</v>
      </c>
      <c r="C230" s="54" t="s">
        <v>129</v>
      </c>
      <c r="D230" s="54" t="s">
        <v>1950</v>
      </c>
      <c r="E230" s="56" t="s">
        <v>8302</v>
      </c>
      <c r="F230" s="54" t="s">
        <v>7854</v>
      </c>
      <c r="G230" s="54" t="s">
        <v>344</v>
      </c>
      <c r="H230" s="54" t="s">
        <v>456</v>
      </c>
      <c r="I230" s="68" t="s">
        <v>2387</v>
      </c>
      <c r="J230" s="56" t="s">
        <v>7595</v>
      </c>
      <c r="K230" s="56"/>
      <c r="L230" s="99" t="s">
        <v>7575</v>
      </c>
      <c r="M230" s="167" t="s">
        <v>8704</v>
      </c>
      <c r="N230" s="99" t="s">
        <v>8706</v>
      </c>
      <c r="O230" s="99" t="s">
        <v>8709</v>
      </c>
      <c r="P230" s="113" t="s">
        <v>100</v>
      </c>
      <c r="Q230" s="113" t="s">
        <v>54</v>
      </c>
      <c r="R230" s="113"/>
      <c r="S230" s="113"/>
    </row>
    <row r="231" spans="1:19" x14ac:dyDescent="0.35">
      <c r="A231" s="113" t="s">
        <v>66</v>
      </c>
      <c r="B231" s="77">
        <v>3</v>
      </c>
      <c r="C231" s="54" t="s">
        <v>196</v>
      </c>
      <c r="D231" s="54" t="s">
        <v>2056</v>
      </c>
      <c r="E231" s="56" t="s">
        <v>7803</v>
      </c>
      <c r="F231" s="54" t="s">
        <v>7783</v>
      </c>
      <c r="G231" s="54" t="s">
        <v>454</v>
      </c>
      <c r="H231" s="54" t="s">
        <v>455</v>
      </c>
      <c r="I231" s="68" t="s">
        <v>2386</v>
      </c>
      <c r="J231" s="56" t="s">
        <v>7595</v>
      </c>
      <c r="K231" s="56"/>
      <c r="L231" s="54" t="s">
        <v>153</v>
      </c>
      <c r="M231" s="162" t="s">
        <v>8704</v>
      </c>
      <c r="N231" s="56" t="s">
        <v>8705</v>
      </c>
      <c r="O231" s="56" t="s">
        <v>8709</v>
      </c>
      <c r="P231" s="113" t="s">
        <v>153</v>
      </c>
      <c r="Q231" s="113" t="s">
        <v>54</v>
      </c>
      <c r="R231" s="113"/>
      <c r="S231" s="113"/>
    </row>
    <row r="232" spans="1:19" x14ac:dyDescent="0.35">
      <c r="A232" s="113" t="s">
        <v>66</v>
      </c>
      <c r="B232" s="77">
        <v>5</v>
      </c>
      <c r="C232" s="56" t="s">
        <v>2785</v>
      </c>
      <c r="D232" s="50" t="s">
        <v>3266</v>
      </c>
      <c r="E232" s="56" t="s">
        <v>8293</v>
      </c>
      <c r="F232" s="69" t="s">
        <v>7951</v>
      </c>
      <c r="G232" s="56" t="s">
        <v>3217</v>
      </c>
      <c r="H232" s="50" t="s">
        <v>2988</v>
      </c>
      <c r="I232" s="56"/>
      <c r="J232" s="56" t="s">
        <v>7774</v>
      </c>
      <c r="K232" s="56" t="s">
        <v>7594</v>
      </c>
      <c r="L232" s="50" t="s">
        <v>91</v>
      </c>
      <c r="M232" s="160">
        <v>0</v>
      </c>
      <c r="N232" s="50" t="s">
        <v>8705</v>
      </c>
      <c r="O232" s="50" t="s">
        <v>8710</v>
      </c>
      <c r="P232" s="113" t="s">
        <v>92</v>
      </c>
      <c r="Q232" s="113" t="s">
        <v>54</v>
      </c>
      <c r="R232" s="113" t="s">
        <v>7775</v>
      </c>
      <c r="S232" s="113"/>
    </row>
    <row r="233" spans="1:19" x14ac:dyDescent="0.35">
      <c r="A233" s="113" t="s">
        <v>66</v>
      </c>
      <c r="B233" s="77">
        <v>6</v>
      </c>
      <c r="C233" s="55" t="s">
        <v>198</v>
      </c>
      <c r="D233" s="54" t="s">
        <v>6674</v>
      </c>
      <c r="E233" s="56" t="s">
        <v>8279</v>
      </c>
      <c r="F233" s="68" t="s">
        <v>7952</v>
      </c>
      <c r="G233" s="54" t="s">
        <v>459</v>
      </c>
      <c r="H233" s="54" t="s">
        <v>460</v>
      </c>
      <c r="I233" s="68" t="s">
        <v>2389</v>
      </c>
      <c r="J233" s="56" t="s">
        <v>3419</v>
      </c>
      <c r="K233" s="56" t="s">
        <v>7594</v>
      </c>
      <c r="L233" s="54" t="s">
        <v>91</v>
      </c>
      <c r="M233" s="162">
        <v>0</v>
      </c>
      <c r="N233" s="56" t="s">
        <v>8705</v>
      </c>
      <c r="O233" s="56" t="s">
        <v>8710</v>
      </c>
      <c r="P233" s="113" t="s">
        <v>92</v>
      </c>
      <c r="Q233" s="113" t="s">
        <v>54</v>
      </c>
      <c r="R233" s="113"/>
      <c r="S233" s="113"/>
    </row>
    <row r="234" spans="1:19" x14ac:dyDescent="0.35">
      <c r="A234" s="113" t="s">
        <v>66</v>
      </c>
      <c r="B234" s="77">
        <v>7</v>
      </c>
      <c r="C234" s="54" t="s">
        <v>197</v>
      </c>
      <c r="D234" s="54" t="s">
        <v>1953</v>
      </c>
      <c r="E234" s="56" t="s">
        <v>8294</v>
      </c>
      <c r="F234" s="68" t="s">
        <v>7953</v>
      </c>
      <c r="G234" s="54" t="s">
        <v>457</v>
      </c>
      <c r="H234" s="54" t="s">
        <v>458</v>
      </c>
      <c r="I234" s="68" t="s">
        <v>2388</v>
      </c>
      <c r="J234" s="56" t="s">
        <v>3421</v>
      </c>
      <c r="K234" s="56" t="s">
        <v>7594</v>
      </c>
      <c r="L234" s="54" t="s">
        <v>91</v>
      </c>
      <c r="M234" s="162">
        <v>0</v>
      </c>
      <c r="N234" s="56" t="s">
        <v>8705</v>
      </c>
      <c r="O234" s="56" t="s">
        <v>8710</v>
      </c>
      <c r="P234" s="113" t="s">
        <v>92</v>
      </c>
      <c r="Q234" s="113" t="s">
        <v>54</v>
      </c>
      <c r="R234" s="113"/>
      <c r="S234" s="113"/>
    </row>
    <row r="235" spans="1:19" x14ac:dyDescent="0.35">
      <c r="A235" s="113" t="s">
        <v>66</v>
      </c>
      <c r="B235" s="77">
        <v>8</v>
      </c>
      <c r="C235" s="54" t="s">
        <v>199</v>
      </c>
      <c r="D235" s="54" t="s">
        <v>1954</v>
      </c>
      <c r="E235" s="56" t="s">
        <v>2145</v>
      </c>
      <c r="F235" s="68" t="s">
        <v>7867</v>
      </c>
      <c r="G235" s="54" t="s">
        <v>461</v>
      </c>
      <c r="H235" s="54" t="s">
        <v>462</v>
      </c>
      <c r="I235" s="68" t="s">
        <v>2145</v>
      </c>
      <c r="J235" s="56" t="s">
        <v>3410</v>
      </c>
      <c r="K235" s="56" t="s">
        <v>7594</v>
      </c>
      <c r="L235" s="54" t="s">
        <v>91</v>
      </c>
      <c r="M235" s="162">
        <v>0</v>
      </c>
      <c r="N235" s="56" t="s">
        <v>8705</v>
      </c>
      <c r="O235" s="56" t="s">
        <v>8710</v>
      </c>
      <c r="P235" s="113" t="s">
        <v>92</v>
      </c>
      <c r="Q235" s="113" t="s">
        <v>54</v>
      </c>
      <c r="R235" s="113"/>
      <c r="S235" s="113"/>
    </row>
    <row r="236" spans="1:19" x14ac:dyDescent="0.35">
      <c r="A236" s="113" t="s">
        <v>66</v>
      </c>
      <c r="B236" s="77">
        <v>9</v>
      </c>
      <c r="C236" s="56" t="s">
        <v>2786</v>
      </c>
      <c r="D236" s="50" t="s">
        <v>3268</v>
      </c>
      <c r="E236" s="56" t="s">
        <v>8291</v>
      </c>
      <c r="F236" s="69" t="s">
        <v>7954</v>
      </c>
      <c r="G236" s="56" t="s">
        <v>3218</v>
      </c>
      <c r="H236" s="50" t="s">
        <v>2989</v>
      </c>
      <c r="I236" s="56"/>
      <c r="J236" s="56" t="s">
        <v>7595</v>
      </c>
      <c r="K236" s="56"/>
      <c r="L236" s="50" t="s">
        <v>7574</v>
      </c>
      <c r="M236" s="160">
        <v>0</v>
      </c>
      <c r="N236" s="50" t="s">
        <v>8705</v>
      </c>
      <c r="O236" s="50" t="s">
        <v>8710</v>
      </c>
      <c r="P236" s="113" t="s">
        <v>2291</v>
      </c>
      <c r="Q236" s="113" t="s">
        <v>54</v>
      </c>
      <c r="R236" s="113"/>
      <c r="S236" s="113"/>
    </row>
    <row r="237" spans="1:19" x14ac:dyDescent="0.35">
      <c r="A237" s="113" t="s">
        <v>66</v>
      </c>
      <c r="B237" s="77">
        <v>10</v>
      </c>
      <c r="C237" s="56" t="s">
        <v>2787</v>
      </c>
      <c r="D237" s="50" t="s">
        <v>3269</v>
      </c>
      <c r="E237" s="56" t="s">
        <v>8292</v>
      </c>
      <c r="F237" s="69" t="s">
        <v>7955</v>
      </c>
      <c r="G237" s="56" t="s">
        <v>3219</v>
      </c>
      <c r="H237" s="50" t="s">
        <v>2990</v>
      </c>
      <c r="I237" s="56"/>
      <c r="J237" s="56" t="s">
        <v>7595</v>
      </c>
      <c r="K237" s="56"/>
      <c r="L237" s="50" t="s">
        <v>7574</v>
      </c>
      <c r="M237" s="160">
        <v>0</v>
      </c>
      <c r="N237" s="50" t="s">
        <v>8705</v>
      </c>
      <c r="O237" s="50" t="s">
        <v>8710</v>
      </c>
      <c r="P237" s="113" t="s">
        <v>262</v>
      </c>
      <c r="Q237" s="113" t="s">
        <v>54</v>
      </c>
      <c r="R237" s="113"/>
      <c r="S237" s="113"/>
    </row>
    <row r="238" spans="1:19" x14ac:dyDescent="0.35">
      <c r="A238" s="113" t="s">
        <v>66</v>
      </c>
      <c r="B238" s="77">
        <v>11</v>
      </c>
      <c r="C238" s="54" t="s">
        <v>200</v>
      </c>
      <c r="D238" s="54" t="s">
        <v>1896</v>
      </c>
      <c r="E238" s="56" t="s">
        <v>8295</v>
      </c>
      <c r="F238" s="68" t="s">
        <v>2216</v>
      </c>
      <c r="G238" s="56" t="s">
        <v>3220</v>
      </c>
      <c r="H238" s="54" t="s">
        <v>463</v>
      </c>
      <c r="I238" s="68" t="s">
        <v>2390</v>
      </c>
      <c r="J238" s="56" t="s">
        <v>7595</v>
      </c>
      <c r="K238" s="56"/>
      <c r="L238" s="50" t="s">
        <v>7574</v>
      </c>
      <c r="M238" s="160">
        <v>0</v>
      </c>
      <c r="N238" s="50" t="s">
        <v>8705</v>
      </c>
      <c r="O238" s="50" t="s">
        <v>8710</v>
      </c>
      <c r="P238" s="113" t="s">
        <v>195</v>
      </c>
      <c r="Q238" s="113" t="s">
        <v>54</v>
      </c>
      <c r="R238" s="113"/>
      <c r="S238" s="113"/>
    </row>
    <row r="239" spans="1:19" x14ac:dyDescent="0.35">
      <c r="A239" s="113" t="s">
        <v>66</v>
      </c>
      <c r="B239" s="77">
        <v>12</v>
      </c>
      <c r="C239" s="54" t="s">
        <v>201</v>
      </c>
      <c r="D239" s="54" t="s">
        <v>1897</v>
      </c>
      <c r="E239" s="56" t="s">
        <v>8296</v>
      </c>
      <c r="F239" s="68" t="s">
        <v>2217</v>
      </c>
      <c r="G239" s="56" t="s">
        <v>3221</v>
      </c>
      <c r="H239" s="54" t="s">
        <v>464</v>
      </c>
      <c r="I239" s="68" t="s">
        <v>2391</v>
      </c>
      <c r="J239" s="56" t="s">
        <v>7595</v>
      </c>
      <c r="K239" s="56"/>
      <c r="L239" s="50" t="s">
        <v>7574</v>
      </c>
      <c r="M239" s="160">
        <v>0</v>
      </c>
      <c r="N239" s="50" t="s">
        <v>8705</v>
      </c>
      <c r="O239" s="50" t="s">
        <v>8710</v>
      </c>
      <c r="P239" s="113" t="s">
        <v>195</v>
      </c>
      <c r="Q239" s="113" t="s">
        <v>54</v>
      </c>
      <c r="R239" s="113"/>
      <c r="S239" s="113"/>
    </row>
    <row r="240" spans="1:19" x14ac:dyDescent="0.35">
      <c r="A240" s="113" t="s">
        <v>66</v>
      </c>
      <c r="B240" s="77">
        <v>14</v>
      </c>
      <c r="C240" s="56" t="s">
        <v>2788</v>
      </c>
      <c r="D240" s="50" t="s">
        <v>3271</v>
      </c>
      <c r="E240" s="56" t="s">
        <v>8297</v>
      </c>
      <c r="F240" s="69" t="s">
        <v>7956</v>
      </c>
      <c r="G240" s="56" t="s">
        <v>3222</v>
      </c>
      <c r="H240" s="50" t="s">
        <v>2991</v>
      </c>
      <c r="I240" s="56"/>
      <c r="J240" s="56" t="s">
        <v>3568</v>
      </c>
      <c r="K240" s="56" t="s">
        <v>7594</v>
      </c>
      <c r="L240" s="50" t="s">
        <v>91</v>
      </c>
      <c r="M240" s="160">
        <v>0</v>
      </c>
      <c r="N240" s="50" t="s">
        <v>8705</v>
      </c>
      <c r="O240" s="50" t="s">
        <v>8710</v>
      </c>
      <c r="P240" s="113" t="s">
        <v>92</v>
      </c>
      <c r="Q240" s="113" t="s">
        <v>54</v>
      </c>
      <c r="R240" s="113"/>
      <c r="S240" s="113"/>
    </row>
    <row r="241" spans="1:19" x14ac:dyDescent="0.35">
      <c r="A241" s="113" t="s">
        <v>66</v>
      </c>
      <c r="B241" s="77">
        <v>15</v>
      </c>
      <c r="C241" s="56" t="s">
        <v>2789</v>
      </c>
      <c r="D241" s="50" t="s">
        <v>3270</v>
      </c>
      <c r="E241" s="56" t="s">
        <v>8298</v>
      </c>
      <c r="F241" s="69" t="s">
        <v>7957</v>
      </c>
      <c r="G241" s="56" t="s">
        <v>3223</v>
      </c>
      <c r="H241" s="50" t="s">
        <v>2992</v>
      </c>
      <c r="I241" s="56"/>
      <c r="J241" s="56" t="s">
        <v>7595</v>
      </c>
      <c r="K241" s="56"/>
      <c r="L241" s="50" t="s">
        <v>7574</v>
      </c>
      <c r="M241" s="160">
        <v>0</v>
      </c>
      <c r="N241" s="50" t="s">
        <v>8705</v>
      </c>
      <c r="O241" s="50" t="s">
        <v>8710</v>
      </c>
      <c r="P241" s="113" t="s">
        <v>156</v>
      </c>
      <c r="Q241" s="113" t="s">
        <v>54</v>
      </c>
      <c r="R241" s="113"/>
      <c r="S241" s="113"/>
    </row>
    <row r="242" spans="1:19" x14ac:dyDescent="0.35">
      <c r="A242" s="115" t="s">
        <v>66</v>
      </c>
      <c r="B242" s="100">
        <v>16</v>
      </c>
      <c r="C242" s="101" t="s">
        <v>7681</v>
      </c>
      <c r="D242" s="101" t="s">
        <v>1895</v>
      </c>
      <c r="E242" s="102" t="s">
        <v>8305</v>
      </c>
      <c r="F242" s="101" t="s">
        <v>2172</v>
      </c>
      <c r="G242" s="101"/>
      <c r="H242" s="101"/>
      <c r="I242" s="101"/>
      <c r="J242" s="103" t="s">
        <v>7595</v>
      </c>
      <c r="K242" s="103"/>
      <c r="L242" s="101" t="s">
        <v>91</v>
      </c>
      <c r="M242" s="161">
        <v>0</v>
      </c>
      <c r="N242" s="103" t="s">
        <v>8705</v>
      </c>
      <c r="O242" s="103" t="s">
        <v>8710</v>
      </c>
      <c r="P242" s="115" t="s">
        <v>91</v>
      </c>
      <c r="Q242" s="115" t="s">
        <v>54</v>
      </c>
      <c r="R242" s="115"/>
      <c r="S242" s="113"/>
    </row>
    <row r="243" spans="1:19" x14ac:dyDescent="0.35">
      <c r="A243" s="141" t="s">
        <v>65</v>
      </c>
      <c r="B243" s="77">
        <v>-99</v>
      </c>
      <c r="C243" s="50" t="s">
        <v>292</v>
      </c>
      <c r="D243" s="113"/>
      <c r="E243" s="50"/>
      <c r="F243" s="113"/>
      <c r="G243" s="50" t="s">
        <v>292</v>
      </c>
      <c r="H243" s="50" t="s">
        <v>292</v>
      </c>
      <c r="I243" s="113"/>
      <c r="J243" s="50" t="s">
        <v>7595</v>
      </c>
      <c r="K243" s="50"/>
      <c r="L243" s="53" t="s">
        <v>7575</v>
      </c>
      <c r="M243" s="114" t="s">
        <v>8704</v>
      </c>
      <c r="N243" s="113" t="s">
        <v>8706</v>
      </c>
      <c r="O243" s="113"/>
      <c r="P243" s="137"/>
      <c r="Q243" s="137" t="s">
        <v>54</v>
      </c>
      <c r="R243" s="53"/>
      <c r="S243" s="113"/>
    </row>
    <row r="244" spans="1:19" x14ac:dyDescent="0.35">
      <c r="A244" s="115" t="s">
        <v>65</v>
      </c>
      <c r="B244" s="100">
        <v>1</v>
      </c>
      <c r="C244" s="101" t="s">
        <v>93</v>
      </c>
      <c r="D244" s="101" t="s">
        <v>1923</v>
      </c>
      <c r="E244" s="102" t="s">
        <v>2130</v>
      </c>
      <c r="F244" s="101" t="s">
        <v>7896</v>
      </c>
      <c r="G244" s="101" t="s">
        <v>277</v>
      </c>
      <c r="H244" s="101" t="s">
        <v>278</v>
      </c>
      <c r="I244" s="101" t="s">
        <v>2311</v>
      </c>
      <c r="J244" s="103" t="s">
        <v>7595</v>
      </c>
      <c r="K244" s="103"/>
      <c r="L244" s="101" t="s">
        <v>91</v>
      </c>
      <c r="M244" s="161" t="s">
        <v>8704</v>
      </c>
      <c r="N244" s="103" t="s">
        <v>8706</v>
      </c>
      <c r="O244" s="103" t="s">
        <v>8709</v>
      </c>
      <c r="P244" s="115" t="s">
        <v>91</v>
      </c>
      <c r="Q244" s="115" t="s">
        <v>54</v>
      </c>
      <c r="R244" s="115"/>
      <c r="S244" s="113"/>
    </row>
    <row r="245" spans="1:19" x14ac:dyDescent="0.35">
      <c r="A245" s="113" t="s">
        <v>65</v>
      </c>
      <c r="B245" s="77">
        <v>2</v>
      </c>
      <c r="C245" s="54" t="s">
        <v>129</v>
      </c>
      <c r="D245" s="54" t="s">
        <v>1922</v>
      </c>
      <c r="E245" s="56" t="s">
        <v>8302</v>
      </c>
      <c r="F245" s="54" t="s">
        <v>2146</v>
      </c>
      <c r="G245" s="54" t="s">
        <v>344</v>
      </c>
      <c r="H245" s="54" t="s">
        <v>345</v>
      </c>
      <c r="I245" s="68" t="s">
        <v>2337</v>
      </c>
      <c r="J245" s="56" t="s">
        <v>7595</v>
      </c>
      <c r="K245" s="56"/>
      <c r="L245" s="99" t="s">
        <v>7575</v>
      </c>
      <c r="M245" s="167" t="s">
        <v>8704</v>
      </c>
      <c r="N245" s="99" t="s">
        <v>8706</v>
      </c>
      <c r="O245" s="99" t="s">
        <v>8709</v>
      </c>
      <c r="P245" s="113" t="s">
        <v>100</v>
      </c>
      <c r="Q245" s="113" t="s">
        <v>54</v>
      </c>
      <c r="R245" s="113"/>
      <c r="S245" s="113"/>
    </row>
    <row r="246" spans="1:19" x14ac:dyDescent="0.35">
      <c r="A246" s="113" t="s">
        <v>65</v>
      </c>
      <c r="B246" s="77">
        <v>3</v>
      </c>
      <c r="C246" s="84" t="s">
        <v>193</v>
      </c>
      <c r="D246" s="54" t="s">
        <v>6418</v>
      </c>
      <c r="E246" s="56" t="s">
        <v>8303</v>
      </c>
      <c r="F246" s="54" t="s">
        <v>7958</v>
      </c>
      <c r="G246" s="54" t="s">
        <v>450</v>
      </c>
      <c r="H246" s="54" t="s">
        <v>451</v>
      </c>
      <c r="I246" s="68" t="s">
        <v>2384</v>
      </c>
      <c r="J246" s="56" t="s">
        <v>7595</v>
      </c>
      <c r="K246" s="56"/>
      <c r="L246" s="54" t="s">
        <v>91</v>
      </c>
      <c r="M246" s="162" t="s">
        <v>8704</v>
      </c>
      <c r="N246" s="56" t="s">
        <v>8705</v>
      </c>
      <c r="O246" s="56" t="s">
        <v>8709</v>
      </c>
      <c r="P246" s="113" t="s">
        <v>91</v>
      </c>
      <c r="Q246" s="113" t="s">
        <v>54</v>
      </c>
      <c r="R246" s="113"/>
      <c r="S246" s="113"/>
    </row>
    <row r="247" spans="1:19" x14ac:dyDescent="0.35">
      <c r="A247" s="113" t="s">
        <v>65</v>
      </c>
      <c r="B247" s="77">
        <v>4</v>
      </c>
      <c r="C247" s="57" t="s">
        <v>2783</v>
      </c>
      <c r="D247" s="62" t="s">
        <v>3272</v>
      </c>
      <c r="E247" s="56" t="s">
        <v>8304</v>
      </c>
      <c r="F247" s="56" t="s">
        <v>7959</v>
      </c>
      <c r="G247" s="56" t="s">
        <v>3215</v>
      </c>
      <c r="H247" s="50" t="s">
        <v>2986</v>
      </c>
      <c r="I247" s="56"/>
      <c r="J247" s="56" t="s">
        <v>7595</v>
      </c>
      <c r="K247" s="56"/>
      <c r="L247" s="50" t="s">
        <v>91</v>
      </c>
      <c r="M247" s="160">
        <v>0</v>
      </c>
      <c r="N247" s="50" t="s">
        <v>8705</v>
      </c>
      <c r="O247" s="50" t="s">
        <v>8710</v>
      </c>
      <c r="P247" s="113" t="s">
        <v>91</v>
      </c>
      <c r="Q247" s="113" t="s">
        <v>54</v>
      </c>
      <c r="R247" s="113"/>
      <c r="S247" s="113"/>
    </row>
    <row r="248" spans="1:19" x14ac:dyDescent="0.35">
      <c r="A248" s="113" t="s">
        <v>65</v>
      </c>
      <c r="B248" s="77">
        <v>5</v>
      </c>
      <c r="C248" s="54" t="s">
        <v>194</v>
      </c>
      <c r="D248" s="54" t="s">
        <v>6673</v>
      </c>
      <c r="E248" s="56" t="s">
        <v>8305</v>
      </c>
      <c r="F248" s="54" t="s">
        <v>7960</v>
      </c>
      <c r="G248" s="54" t="s">
        <v>452</v>
      </c>
      <c r="H248" s="54" t="s">
        <v>453</v>
      </c>
      <c r="I248" s="68" t="s">
        <v>2385</v>
      </c>
      <c r="J248" s="56" t="s">
        <v>7595</v>
      </c>
      <c r="K248" s="56"/>
      <c r="L248" s="54" t="s">
        <v>91</v>
      </c>
      <c r="M248" s="162">
        <v>0</v>
      </c>
      <c r="N248" s="56" t="s">
        <v>8705</v>
      </c>
      <c r="O248" s="56" t="s">
        <v>8710</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7595</v>
      </c>
      <c r="K249" s="50"/>
      <c r="L249" s="53" t="s">
        <v>7575</v>
      </c>
      <c r="M249" s="114" t="s">
        <v>8704</v>
      </c>
      <c r="N249" s="113" t="s">
        <v>8706</v>
      </c>
      <c r="O249" s="113"/>
      <c r="P249" s="137"/>
      <c r="Q249" s="137" t="s">
        <v>54</v>
      </c>
      <c r="R249" s="53"/>
      <c r="S249" s="113"/>
    </row>
    <row r="250" spans="1:19" x14ac:dyDescent="0.35">
      <c r="A250" s="115" t="s">
        <v>59</v>
      </c>
      <c r="B250" s="100">
        <v>1</v>
      </c>
      <c r="C250" s="101" t="s">
        <v>93</v>
      </c>
      <c r="D250" s="103" t="s">
        <v>1923</v>
      </c>
      <c r="E250" s="102" t="s">
        <v>2130</v>
      </c>
      <c r="F250" s="101" t="s">
        <v>7896</v>
      </c>
      <c r="G250" s="101" t="s">
        <v>277</v>
      </c>
      <c r="H250" s="101" t="s">
        <v>278</v>
      </c>
      <c r="I250" s="101" t="s">
        <v>2311</v>
      </c>
      <c r="J250" s="103" t="s">
        <v>7595</v>
      </c>
      <c r="K250" s="103"/>
      <c r="L250" s="101" t="s">
        <v>91</v>
      </c>
      <c r="M250" s="161" t="s">
        <v>8704</v>
      </c>
      <c r="N250" s="103" t="s">
        <v>8706</v>
      </c>
      <c r="O250" s="103" t="s">
        <v>8709</v>
      </c>
      <c r="P250" s="115" t="s">
        <v>91</v>
      </c>
      <c r="Q250" s="115" t="s">
        <v>54</v>
      </c>
      <c r="R250" s="115"/>
      <c r="S250" s="113"/>
    </row>
    <row r="251" spans="1:19" x14ac:dyDescent="0.35">
      <c r="A251" s="113" t="s">
        <v>59</v>
      </c>
      <c r="B251" s="77">
        <v>2</v>
      </c>
      <c r="C251" s="54" t="s">
        <v>121</v>
      </c>
      <c r="D251" s="56" t="s">
        <v>1950</v>
      </c>
      <c r="E251" s="56" t="s">
        <v>8306</v>
      </c>
      <c r="F251" s="54" t="s">
        <v>7854</v>
      </c>
      <c r="G251" s="54" t="s">
        <v>328</v>
      </c>
      <c r="H251" s="54" t="s">
        <v>390</v>
      </c>
      <c r="I251" s="68" t="s">
        <v>2354</v>
      </c>
      <c r="J251" s="56" t="s">
        <v>7595</v>
      </c>
      <c r="K251" s="56"/>
      <c r="L251" s="99" t="s">
        <v>7575</v>
      </c>
      <c r="M251" s="167" t="s">
        <v>8704</v>
      </c>
      <c r="N251" s="99" t="s">
        <v>8706</v>
      </c>
      <c r="O251" s="99" t="s">
        <v>8709</v>
      </c>
      <c r="P251" s="113" t="s">
        <v>100</v>
      </c>
      <c r="Q251" s="113" t="s">
        <v>54</v>
      </c>
      <c r="R251" s="113"/>
      <c r="S251" s="113"/>
    </row>
    <row r="252" spans="1:19" x14ac:dyDescent="0.35">
      <c r="A252" s="113" t="s">
        <v>59</v>
      </c>
      <c r="B252" s="77">
        <v>3</v>
      </c>
      <c r="C252" s="54" t="s">
        <v>159</v>
      </c>
      <c r="D252" s="56" t="s">
        <v>1889</v>
      </c>
      <c r="E252" s="56" t="s">
        <v>8354</v>
      </c>
      <c r="F252" s="68" t="s">
        <v>2195</v>
      </c>
      <c r="G252" s="54" t="s">
        <v>391</v>
      </c>
      <c r="H252" s="54" t="s">
        <v>392</v>
      </c>
      <c r="I252" s="68" t="s">
        <v>2355</v>
      </c>
      <c r="J252" s="56" t="s">
        <v>7595</v>
      </c>
      <c r="K252" s="56"/>
      <c r="L252" s="50" t="s">
        <v>7574</v>
      </c>
      <c r="M252" s="160" t="s">
        <v>8704</v>
      </c>
      <c r="N252" s="50" t="s">
        <v>8705</v>
      </c>
      <c r="O252" s="50" t="s">
        <v>8709</v>
      </c>
      <c r="P252" s="113" t="s">
        <v>156</v>
      </c>
      <c r="Q252" s="113" t="s">
        <v>54</v>
      </c>
      <c r="R252" s="113"/>
      <c r="S252" s="113"/>
    </row>
    <row r="253" spans="1:19" x14ac:dyDescent="0.35">
      <c r="A253" s="113" t="s">
        <v>59</v>
      </c>
      <c r="B253" s="77">
        <v>4</v>
      </c>
      <c r="C253" s="54" t="s">
        <v>160</v>
      </c>
      <c r="D253" s="56" t="s">
        <v>1890</v>
      </c>
      <c r="E253" s="56" t="s">
        <v>8355</v>
      </c>
      <c r="F253" s="68" t="s">
        <v>2196</v>
      </c>
      <c r="G253" s="54" t="s">
        <v>393</v>
      </c>
      <c r="H253" s="54" t="s">
        <v>394</v>
      </c>
      <c r="I253" s="68" t="s">
        <v>2356</v>
      </c>
      <c r="J253" s="56" t="s">
        <v>7595</v>
      </c>
      <c r="K253" s="56"/>
      <c r="L253" s="50" t="s">
        <v>7574</v>
      </c>
      <c r="M253" s="160" t="s">
        <v>8704</v>
      </c>
      <c r="N253" s="50" t="s">
        <v>8705</v>
      </c>
      <c r="O253" s="50" t="s">
        <v>8709</v>
      </c>
      <c r="P253" s="113" t="s">
        <v>156</v>
      </c>
      <c r="Q253" s="113" t="s">
        <v>54</v>
      </c>
      <c r="R253" s="113"/>
      <c r="S253" s="113"/>
    </row>
    <row r="254" spans="1:19" x14ac:dyDescent="0.35">
      <c r="A254" s="113" t="s">
        <v>59</v>
      </c>
      <c r="B254" s="77">
        <v>5</v>
      </c>
      <c r="C254" s="56" t="s">
        <v>2684</v>
      </c>
      <c r="D254" s="50" t="s">
        <v>7654</v>
      </c>
      <c r="E254" s="56" t="s">
        <v>8307</v>
      </c>
      <c r="F254" s="69" t="s">
        <v>7961</v>
      </c>
      <c r="G254" s="56" t="s">
        <v>3110</v>
      </c>
      <c r="H254" s="50" t="s">
        <v>2888</v>
      </c>
      <c r="I254" s="56"/>
      <c r="J254" s="56" t="s">
        <v>7595</v>
      </c>
      <c r="K254" s="56"/>
      <c r="L254" s="50" t="s">
        <v>7574</v>
      </c>
      <c r="M254" s="160">
        <v>0</v>
      </c>
      <c r="N254" s="50" t="s">
        <v>8705</v>
      </c>
      <c r="O254" s="50" t="s">
        <v>8710</v>
      </c>
      <c r="P254" s="113" t="s">
        <v>235</v>
      </c>
      <c r="Q254" s="113" t="s">
        <v>54</v>
      </c>
      <c r="R254" s="113"/>
      <c r="S254" s="113"/>
    </row>
    <row r="255" spans="1:19" x14ac:dyDescent="0.35">
      <c r="A255" s="113" t="s">
        <v>59</v>
      </c>
      <c r="B255" s="77">
        <v>6</v>
      </c>
      <c r="C255" s="54" t="s">
        <v>161</v>
      </c>
      <c r="D255" s="56" t="s">
        <v>1891</v>
      </c>
      <c r="E255" s="56" t="s">
        <v>8308</v>
      </c>
      <c r="F255" s="68" t="s">
        <v>2197</v>
      </c>
      <c r="G255" s="54" t="s">
        <v>395</v>
      </c>
      <c r="H255" s="54" t="s">
        <v>396</v>
      </c>
      <c r="I255" s="68" t="s">
        <v>2357</v>
      </c>
      <c r="J255" s="56" t="s">
        <v>7595</v>
      </c>
      <c r="K255" s="56"/>
      <c r="L255" s="50" t="s">
        <v>7574</v>
      </c>
      <c r="M255" s="160">
        <v>1</v>
      </c>
      <c r="N255" s="50" t="s">
        <v>8705</v>
      </c>
      <c r="O255" s="50" t="s">
        <v>8710</v>
      </c>
      <c r="P255" s="113" t="s">
        <v>157</v>
      </c>
      <c r="Q255" s="113" t="s">
        <v>54</v>
      </c>
      <c r="R255" s="113"/>
      <c r="S255" s="113"/>
    </row>
    <row r="256" spans="1:19" x14ac:dyDescent="0.35">
      <c r="A256" s="113" t="s">
        <v>59</v>
      </c>
      <c r="B256" s="79">
        <v>7</v>
      </c>
      <c r="C256" s="54" t="s">
        <v>162</v>
      </c>
      <c r="D256" s="56" t="s">
        <v>3277</v>
      </c>
      <c r="E256" s="56" t="s">
        <v>8309</v>
      </c>
      <c r="F256" s="68" t="s">
        <v>2198</v>
      </c>
      <c r="G256" s="54" t="s">
        <v>397</v>
      </c>
      <c r="H256" s="54" t="s">
        <v>398</v>
      </c>
      <c r="I256" s="68" t="s">
        <v>2358</v>
      </c>
      <c r="J256" s="56" t="s">
        <v>7595</v>
      </c>
      <c r="K256" s="56"/>
      <c r="L256" s="50" t="s">
        <v>7574</v>
      </c>
      <c r="M256" s="160">
        <v>0</v>
      </c>
      <c r="N256" s="50" t="s">
        <v>8705</v>
      </c>
      <c r="O256" s="50" t="s">
        <v>8710</v>
      </c>
      <c r="P256" s="113" t="s">
        <v>158</v>
      </c>
      <c r="Q256" s="113" t="s">
        <v>54</v>
      </c>
      <c r="R256" s="113"/>
      <c r="S256" s="113"/>
    </row>
    <row r="257" spans="1:19" x14ac:dyDescent="0.35">
      <c r="A257" s="113" t="s">
        <v>59</v>
      </c>
      <c r="B257" s="77">
        <v>8</v>
      </c>
      <c r="C257" s="56" t="s">
        <v>2679</v>
      </c>
      <c r="D257" s="50" t="s">
        <v>7964</v>
      </c>
      <c r="E257" s="56" t="s">
        <v>8701</v>
      </c>
      <c r="F257" s="69" t="s">
        <v>7965</v>
      </c>
      <c r="G257" s="56" t="s">
        <v>3105</v>
      </c>
      <c r="H257" s="50" t="s">
        <v>2883</v>
      </c>
      <c r="I257" s="56"/>
      <c r="J257" s="56" t="s">
        <v>7595</v>
      </c>
      <c r="K257" s="56"/>
      <c r="L257" s="50" t="s">
        <v>7574</v>
      </c>
      <c r="M257" s="160">
        <v>0</v>
      </c>
      <c r="N257" s="50" t="s">
        <v>8705</v>
      </c>
      <c r="O257" s="50" t="s">
        <v>8710</v>
      </c>
      <c r="P257" s="113" t="s">
        <v>3002</v>
      </c>
      <c r="Q257" s="113" t="s">
        <v>54</v>
      </c>
      <c r="R257" s="113"/>
      <c r="S257" s="113"/>
    </row>
    <row r="258" spans="1:19" x14ac:dyDescent="0.35">
      <c r="A258" s="113" t="s">
        <v>59</v>
      </c>
      <c r="B258" s="79">
        <v>9</v>
      </c>
      <c r="C258" s="56" t="s">
        <v>2681</v>
      </c>
      <c r="D258" s="50" t="s">
        <v>7963</v>
      </c>
      <c r="E258" s="56" t="s">
        <v>8312</v>
      </c>
      <c r="F258" s="69" t="s">
        <v>7966</v>
      </c>
      <c r="G258" s="56" t="s">
        <v>3107</v>
      </c>
      <c r="H258" s="50" t="s">
        <v>2885</v>
      </c>
      <c r="I258" s="56"/>
      <c r="J258" s="56" t="s">
        <v>7595</v>
      </c>
      <c r="K258" s="56"/>
      <c r="L258" s="50" t="s">
        <v>7574</v>
      </c>
      <c r="M258" s="160">
        <v>0</v>
      </c>
      <c r="N258" s="50" t="s">
        <v>8705</v>
      </c>
      <c r="O258" s="50" t="s">
        <v>8710</v>
      </c>
      <c r="P258" s="113" t="s">
        <v>158</v>
      </c>
      <c r="Q258" s="113" t="s">
        <v>54</v>
      </c>
      <c r="R258" s="113"/>
      <c r="S258" s="113"/>
    </row>
    <row r="259" spans="1:19" x14ac:dyDescent="0.35">
      <c r="A259" s="113" t="s">
        <v>59</v>
      </c>
      <c r="B259" s="79">
        <v>10</v>
      </c>
      <c r="C259" s="56" t="s">
        <v>2680</v>
      </c>
      <c r="D259" s="50" t="s">
        <v>7967</v>
      </c>
      <c r="E259" s="56" t="s">
        <v>8700</v>
      </c>
      <c r="F259" s="69" t="s">
        <v>7969</v>
      </c>
      <c r="G259" s="56" t="s">
        <v>3106</v>
      </c>
      <c r="H259" s="50" t="s">
        <v>2884</v>
      </c>
      <c r="I259" s="56"/>
      <c r="J259" s="56" t="s">
        <v>7595</v>
      </c>
      <c r="K259" s="56"/>
      <c r="L259" s="50" t="s">
        <v>7574</v>
      </c>
      <c r="M259" s="160">
        <v>0</v>
      </c>
      <c r="N259" s="50" t="s">
        <v>8705</v>
      </c>
      <c r="O259" s="50" t="s">
        <v>8710</v>
      </c>
      <c r="P259" s="113" t="s">
        <v>3002</v>
      </c>
      <c r="Q259" s="113" t="s">
        <v>54</v>
      </c>
      <c r="R259" s="113"/>
      <c r="S259" s="113"/>
    </row>
    <row r="260" spans="1:19" x14ac:dyDescent="0.35">
      <c r="A260" s="113" t="s">
        <v>59</v>
      </c>
      <c r="B260" s="79">
        <v>11</v>
      </c>
      <c r="C260" s="56" t="s">
        <v>2682</v>
      </c>
      <c r="D260" s="50" t="s">
        <v>7968</v>
      </c>
      <c r="E260" s="56" t="s">
        <v>8311</v>
      </c>
      <c r="F260" s="69" t="s">
        <v>7970</v>
      </c>
      <c r="G260" s="56" t="s">
        <v>3108</v>
      </c>
      <c r="H260" s="50" t="s">
        <v>2886</v>
      </c>
      <c r="I260" s="56"/>
      <c r="J260" s="56" t="s">
        <v>7595</v>
      </c>
      <c r="K260" s="56"/>
      <c r="L260" s="50" t="s">
        <v>7574</v>
      </c>
      <c r="M260" s="160">
        <v>0</v>
      </c>
      <c r="N260" s="50" t="s">
        <v>8705</v>
      </c>
      <c r="O260" s="50" t="s">
        <v>8710</v>
      </c>
      <c r="P260" s="113" t="s">
        <v>158</v>
      </c>
      <c r="Q260" s="113" t="s">
        <v>54</v>
      </c>
      <c r="R260" s="113"/>
      <c r="S260" s="113"/>
    </row>
    <row r="261" spans="1:19" x14ac:dyDescent="0.35">
      <c r="A261" s="113" t="s">
        <v>59</v>
      </c>
      <c r="B261" s="77">
        <v>12</v>
      </c>
      <c r="C261" s="56" t="s">
        <v>2683</v>
      </c>
      <c r="D261" s="50" t="s">
        <v>3278</v>
      </c>
      <c r="E261" s="56" t="s">
        <v>8314</v>
      </c>
      <c r="F261" s="69" t="s">
        <v>7962</v>
      </c>
      <c r="G261" s="56" t="s">
        <v>3109</v>
      </c>
      <c r="H261" s="50" t="s">
        <v>2887</v>
      </c>
      <c r="I261" s="56"/>
      <c r="J261" s="56" t="s">
        <v>7595</v>
      </c>
      <c r="K261" s="56"/>
      <c r="L261" s="50" t="s">
        <v>7574</v>
      </c>
      <c r="M261" s="160">
        <v>1</v>
      </c>
      <c r="N261" s="50" t="s">
        <v>8705</v>
      </c>
      <c r="O261" s="50" t="s">
        <v>8710</v>
      </c>
      <c r="P261" s="113" t="s">
        <v>195</v>
      </c>
      <c r="Q261" s="113" t="s">
        <v>54</v>
      </c>
      <c r="R261" s="113"/>
      <c r="S261" s="113"/>
    </row>
    <row r="262" spans="1:19" x14ac:dyDescent="0.35">
      <c r="A262" s="115" t="s">
        <v>59</v>
      </c>
      <c r="B262" s="100">
        <v>13</v>
      </c>
      <c r="C262" s="101" t="s">
        <v>7682</v>
      </c>
      <c r="D262" s="101" t="s">
        <v>1895</v>
      </c>
      <c r="E262" s="102" t="s">
        <v>8353</v>
      </c>
      <c r="F262" s="101" t="s">
        <v>2172</v>
      </c>
      <c r="G262" s="101"/>
      <c r="H262" s="101"/>
      <c r="I262" s="101"/>
      <c r="J262" s="103" t="s">
        <v>7595</v>
      </c>
      <c r="K262" s="103"/>
      <c r="L262" s="101" t="s">
        <v>91</v>
      </c>
      <c r="M262" s="161">
        <v>0</v>
      </c>
      <c r="N262" s="103" t="s">
        <v>8705</v>
      </c>
      <c r="O262" s="103" t="s">
        <v>8710</v>
      </c>
      <c r="P262" s="115" t="s">
        <v>91</v>
      </c>
      <c r="Q262" s="115" t="s">
        <v>54</v>
      </c>
      <c r="R262" s="115"/>
      <c r="S262" s="113"/>
    </row>
    <row r="263" spans="1:19" x14ac:dyDescent="0.35">
      <c r="A263" s="141" t="s">
        <v>57</v>
      </c>
      <c r="B263" s="77">
        <v>-99</v>
      </c>
      <c r="C263" s="50" t="s">
        <v>6690</v>
      </c>
      <c r="D263" s="113"/>
      <c r="E263" s="50"/>
      <c r="F263" s="113"/>
      <c r="G263" s="50" t="s">
        <v>6761</v>
      </c>
      <c r="H263" s="50" t="s">
        <v>6762</v>
      </c>
      <c r="I263" s="113"/>
      <c r="J263" s="50" t="s">
        <v>7595</v>
      </c>
      <c r="K263" s="50"/>
      <c r="L263" s="139" t="s">
        <v>7575</v>
      </c>
      <c r="M263" s="169"/>
      <c r="N263" s="139"/>
      <c r="O263" s="139"/>
      <c r="P263" s="137" t="s">
        <v>3000</v>
      </c>
      <c r="Q263" s="137" t="s">
        <v>54</v>
      </c>
      <c r="R263" s="53"/>
      <c r="S263" s="113"/>
    </row>
    <row r="264" spans="1:19" x14ac:dyDescent="0.35">
      <c r="A264" s="141" t="s">
        <v>57</v>
      </c>
      <c r="B264" s="77">
        <v>-99</v>
      </c>
      <c r="C264" s="50" t="s">
        <v>292</v>
      </c>
      <c r="D264" s="113"/>
      <c r="E264" s="50"/>
      <c r="F264" s="113"/>
      <c r="G264" s="50" t="s">
        <v>292</v>
      </c>
      <c r="H264" s="50" t="s">
        <v>292</v>
      </c>
      <c r="I264" s="113"/>
      <c r="J264" s="50" t="s">
        <v>7595</v>
      </c>
      <c r="K264" s="50"/>
      <c r="L264" s="53" t="s">
        <v>7575</v>
      </c>
      <c r="M264" s="114" t="s">
        <v>8704</v>
      </c>
      <c r="N264" s="113" t="s">
        <v>8706</v>
      </c>
      <c r="O264" s="113"/>
      <c r="P264" s="137"/>
      <c r="Q264" s="137" t="s">
        <v>54</v>
      </c>
      <c r="R264" s="53"/>
      <c r="S264" s="113"/>
    </row>
    <row r="265" spans="1:19" x14ac:dyDescent="0.3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113"/>
    </row>
    <row r="266" spans="1:19" x14ac:dyDescent="0.35">
      <c r="A266" s="141" t="s">
        <v>57</v>
      </c>
      <c r="B266" s="77">
        <v>-99</v>
      </c>
      <c r="C266" s="50" t="s">
        <v>6691</v>
      </c>
      <c r="D266" s="113"/>
      <c r="E266" s="50"/>
      <c r="F266" s="113"/>
      <c r="G266" s="50" t="s">
        <v>6763</v>
      </c>
      <c r="H266" s="50" t="s">
        <v>6764</v>
      </c>
      <c r="I266" s="113"/>
      <c r="J266" s="50" t="s">
        <v>7595</v>
      </c>
      <c r="K266" s="50"/>
      <c r="L266" s="50" t="s">
        <v>7576</v>
      </c>
      <c r="M266" s="160"/>
      <c r="N266" s="50"/>
      <c r="O266" s="50"/>
      <c r="P266" s="137" t="s">
        <v>3952</v>
      </c>
      <c r="Q266" s="137" t="s">
        <v>54</v>
      </c>
      <c r="R266" s="53"/>
      <c r="S266" s="113"/>
    </row>
    <row r="267" spans="1:19" x14ac:dyDescent="0.35">
      <c r="A267" s="141" t="s">
        <v>57</v>
      </c>
      <c r="B267" s="77">
        <v>-99</v>
      </c>
      <c r="C267" s="50" t="s">
        <v>6692</v>
      </c>
      <c r="D267" s="113"/>
      <c r="E267" s="50"/>
      <c r="F267" s="113"/>
      <c r="G267" s="50" t="s">
        <v>6765</v>
      </c>
      <c r="H267" s="50" t="s">
        <v>6766</v>
      </c>
      <c r="I267" s="113"/>
      <c r="J267" s="50" t="s">
        <v>7595</v>
      </c>
      <c r="K267" s="50"/>
      <c r="L267" s="139" t="s">
        <v>7575</v>
      </c>
      <c r="M267" s="169"/>
      <c r="N267" s="139"/>
      <c r="O267" s="139"/>
      <c r="P267" s="137" t="s">
        <v>3000</v>
      </c>
      <c r="Q267" s="137" t="s">
        <v>54</v>
      </c>
      <c r="R267" s="53"/>
      <c r="S267" s="113"/>
    </row>
    <row r="268" spans="1:19" x14ac:dyDescent="0.35">
      <c r="A268" s="115" t="s">
        <v>57</v>
      </c>
      <c r="B268" s="100">
        <v>1</v>
      </c>
      <c r="C268" s="101" t="s">
        <v>93</v>
      </c>
      <c r="D268" s="101" t="s">
        <v>1923</v>
      </c>
      <c r="E268" s="102" t="s">
        <v>2130</v>
      </c>
      <c r="F268" s="101" t="s">
        <v>7896</v>
      </c>
      <c r="G268" s="101" t="s">
        <v>277</v>
      </c>
      <c r="H268" s="101" t="s">
        <v>278</v>
      </c>
      <c r="I268" s="101" t="s">
        <v>2311</v>
      </c>
      <c r="J268" s="103" t="s">
        <v>7595</v>
      </c>
      <c r="K268" s="103"/>
      <c r="L268" s="101" t="s">
        <v>91</v>
      </c>
      <c r="M268" s="161" t="s">
        <v>8704</v>
      </c>
      <c r="N268" s="103" t="s">
        <v>8706</v>
      </c>
      <c r="O268" s="103" t="s">
        <v>8709</v>
      </c>
      <c r="P268" s="115" t="s">
        <v>91</v>
      </c>
      <c r="Q268" s="115" t="s">
        <v>54</v>
      </c>
      <c r="R268" s="115"/>
      <c r="S268" s="113"/>
    </row>
    <row r="269" spans="1:19" x14ac:dyDescent="0.35">
      <c r="A269" s="113" t="s">
        <v>57</v>
      </c>
      <c r="B269" s="77">
        <v>2</v>
      </c>
      <c r="C269" s="54" t="s">
        <v>121</v>
      </c>
      <c r="D269" s="56" t="s">
        <v>1922</v>
      </c>
      <c r="E269" s="56" t="s">
        <v>8306</v>
      </c>
      <c r="F269" s="54" t="s">
        <v>2146</v>
      </c>
      <c r="G269" s="54" t="s">
        <v>328</v>
      </c>
      <c r="H269" s="54" t="s">
        <v>387</v>
      </c>
      <c r="I269" s="68" t="s">
        <v>2352</v>
      </c>
      <c r="J269" s="56" t="s">
        <v>7595</v>
      </c>
      <c r="K269" s="56"/>
      <c r="L269" s="99" t="s">
        <v>7575</v>
      </c>
      <c r="M269" s="167" t="s">
        <v>8704</v>
      </c>
      <c r="N269" s="99" t="s">
        <v>8706</v>
      </c>
      <c r="O269" s="99" t="s">
        <v>8709</v>
      </c>
      <c r="P269" s="113" t="s">
        <v>100</v>
      </c>
      <c r="Q269" s="113" t="s">
        <v>54</v>
      </c>
      <c r="R269" s="113"/>
      <c r="S269" s="113"/>
    </row>
    <row r="270" spans="1:19" x14ac:dyDescent="0.35">
      <c r="A270" s="113" t="s">
        <v>57</v>
      </c>
      <c r="B270" s="77">
        <v>3</v>
      </c>
      <c r="C270" s="84" t="s">
        <v>155</v>
      </c>
      <c r="D270" s="56" t="s">
        <v>6414</v>
      </c>
      <c r="E270" s="50" t="s">
        <v>8315</v>
      </c>
      <c r="F270" s="68" t="s">
        <v>7972</v>
      </c>
      <c r="G270" s="54" t="s">
        <v>388</v>
      </c>
      <c r="H270" s="54" t="s">
        <v>389</v>
      </c>
      <c r="I270" s="68" t="s">
        <v>2353</v>
      </c>
      <c r="J270" s="56" t="s">
        <v>7595</v>
      </c>
      <c r="K270" s="56"/>
      <c r="L270" s="54" t="s">
        <v>91</v>
      </c>
      <c r="M270" s="162" t="s">
        <v>8704</v>
      </c>
      <c r="N270" s="56" t="s">
        <v>8705</v>
      </c>
      <c r="O270" s="56" t="s">
        <v>8709</v>
      </c>
      <c r="P270" s="113" t="s">
        <v>91</v>
      </c>
      <c r="Q270" s="113" t="s">
        <v>54</v>
      </c>
      <c r="R270" s="113"/>
      <c r="S270" s="113"/>
    </row>
    <row r="271" spans="1:19" x14ac:dyDescent="0.35">
      <c r="A271" s="113" t="s">
        <v>57</v>
      </c>
      <c r="B271" s="77">
        <v>4</v>
      </c>
      <c r="C271" s="54" t="s">
        <v>154</v>
      </c>
      <c r="D271" s="57" t="s">
        <v>3293</v>
      </c>
      <c r="E271" s="56" t="s">
        <v>8348</v>
      </c>
      <c r="F271" s="68" t="s">
        <v>8349</v>
      </c>
      <c r="G271" s="54" t="s">
        <v>385</v>
      </c>
      <c r="H271" s="54" t="s">
        <v>386</v>
      </c>
      <c r="I271" s="68" t="s">
        <v>2351</v>
      </c>
      <c r="J271" s="56" t="s">
        <v>7595</v>
      </c>
      <c r="K271" s="56"/>
      <c r="L271" s="54" t="s">
        <v>153</v>
      </c>
      <c r="M271" s="162" t="s">
        <v>8704</v>
      </c>
      <c r="N271" s="56" t="s">
        <v>8705</v>
      </c>
      <c r="O271" s="56" t="s">
        <v>8709</v>
      </c>
      <c r="P271" s="113" t="s">
        <v>153</v>
      </c>
      <c r="Q271" s="113" t="s">
        <v>54</v>
      </c>
      <c r="R271" s="113"/>
      <c r="S271" s="113"/>
    </row>
    <row r="272" spans="1:19" x14ac:dyDescent="0.35">
      <c r="A272" s="113" t="s">
        <v>57</v>
      </c>
      <c r="B272" s="77">
        <v>5</v>
      </c>
      <c r="C272" s="56" t="s">
        <v>2659</v>
      </c>
      <c r="D272" s="57" t="s">
        <v>3292</v>
      </c>
      <c r="E272" s="56" t="s">
        <v>8347</v>
      </c>
      <c r="F272" s="68" t="s">
        <v>7973</v>
      </c>
      <c r="G272" s="56" t="s">
        <v>3084</v>
      </c>
      <c r="H272" s="50" t="s">
        <v>2862</v>
      </c>
      <c r="I272" s="56"/>
      <c r="J272" s="56" t="s">
        <v>7595</v>
      </c>
      <c r="K272" s="56"/>
      <c r="L272" s="50" t="s">
        <v>153</v>
      </c>
      <c r="M272" s="160" t="s">
        <v>8704</v>
      </c>
      <c r="N272" s="50" t="s">
        <v>8705</v>
      </c>
      <c r="O272" s="50" t="s">
        <v>8709</v>
      </c>
      <c r="P272" s="113" t="s">
        <v>153</v>
      </c>
      <c r="Q272" s="113" t="s">
        <v>54</v>
      </c>
      <c r="R272" s="113"/>
      <c r="S272" s="113"/>
    </row>
    <row r="273" spans="1:19" x14ac:dyDescent="0.35">
      <c r="A273" s="113" t="s">
        <v>57</v>
      </c>
      <c r="B273" s="77">
        <v>6</v>
      </c>
      <c r="C273" s="56" t="s">
        <v>2587</v>
      </c>
      <c r="D273" s="50" t="s">
        <v>3288</v>
      </c>
      <c r="E273" s="56" t="s">
        <v>8346</v>
      </c>
      <c r="F273" s="69" t="s">
        <v>8345</v>
      </c>
      <c r="G273" s="56" t="s">
        <v>3085</v>
      </c>
      <c r="H273" s="50" t="s">
        <v>2863</v>
      </c>
      <c r="I273" s="56"/>
      <c r="J273" s="56" t="s">
        <v>3419</v>
      </c>
      <c r="K273" s="56" t="s">
        <v>7594</v>
      </c>
      <c r="L273" s="50" t="s">
        <v>91</v>
      </c>
      <c r="M273" s="160">
        <v>1</v>
      </c>
      <c r="N273" s="50" t="s">
        <v>8705</v>
      </c>
      <c r="O273" s="50" t="s">
        <v>8710</v>
      </c>
      <c r="P273" s="113" t="s">
        <v>92</v>
      </c>
      <c r="Q273" s="113" t="s">
        <v>54</v>
      </c>
      <c r="R273" s="113"/>
      <c r="S273" s="113"/>
    </row>
    <row r="274" spans="1:19" x14ac:dyDescent="0.35">
      <c r="A274" s="113" t="s">
        <v>57</v>
      </c>
      <c r="B274" s="77">
        <v>7</v>
      </c>
      <c r="C274" s="56" t="s">
        <v>2661</v>
      </c>
      <c r="D274" s="50" t="s">
        <v>3289</v>
      </c>
      <c r="E274" s="56" t="s">
        <v>8344</v>
      </c>
      <c r="F274" s="69" t="s">
        <v>8350</v>
      </c>
      <c r="G274" s="56" t="s">
        <v>3087</v>
      </c>
      <c r="H274" s="50" t="s">
        <v>2865</v>
      </c>
      <c r="I274" s="56"/>
      <c r="J274" s="56" t="s">
        <v>7595</v>
      </c>
      <c r="K274" s="56"/>
      <c r="L274" s="50" t="s">
        <v>7574</v>
      </c>
      <c r="M274" s="160">
        <v>1</v>
      </c>
      <c r="N274" s="50" t="s">
        <v>8705</v>
      </c>
      <c r="O274" s="50" t="s">
        <v>8710</v>
      </c>
      <c r="P274" s="113" t="s">
        <v>195</v>
      </c>
      <c r="Q274" s="113" t="s">
        <v>54</v>
      </c>
      <c r="R274" s="113"/>
      <c r="S274" s="113"/>
    </row>
    <row r="275" spans="1:19" x14ac:dyDescent="0.35">
      <c r="A275" s="113" t="s">
        <v>57</v>
      </c>
      <c r="B275" s="77">
        <v>8</v>
      </c>
      <c r="C275" s="56" t="s">
        <v>2660</v>
      </c>
      <c r="D275" s="50" t="s">
        <v>3286</v>
      </c>
      <c r="E275" s="56" t="s">
        <v>8343</v>
      </c>
      <c r="F275" s="69" t="s">
        <v>8351</v>
      </c>
      <c r="G275" s="56" t="s">
        <v>3086</v>
      </c>
      <c r="H275" s="50" t="s">
        <v>2864</v>
      </c>
      <c r="I275" s="56"/>
      <c r="J275" s="56" t="s">
        <v>7595</v>
      </c>
      <c r="K275" s="56"/>
      <c r="L275" s="50" t="s">
        <v>7574</v>
      </c>
      <c r="M275" s="160">
        <v>1</v>
      </c>
      <c r="N275" s="50" t="s">
        <v>8705</v>
      </c>
      <c r="O275" s="50" t="s">
        <v>8710</v>
      </c>
      <c r="P275" s="113" t="s">
        <v>156</v>
      </c>
      <c r="Q275" s="113" t="s">
        <v>54</v>
      </c>
      <c r="R275" s="113"/>
      <c r="S275" s="113"/>
    </row>
    <row r="276" spans="1:19" x14ac:dyDescent="0.35">
      <c r="A276" s="113" t="s">
        <v>57</v>
      </c>
      <c r="B276" s="77">
        <v>9</v>
      </c>
      <c r="C276" s="56" t="s">
        <v>2663</v>
      </c>
      <c r="D276" s="50" t="s">
        <v>7971</v>
      </c>
      <c r="E276" s="56" t="s">
        <v>8342</v>
      </c>
      <c r="F276" s="69" t="s">
        <v>8341</v>
      </c>
      <c r="G276" s="56" t="s">
        <v>3089</v>
      </c>
      <c r="H276" s="50" t="s">
        <v>2867</v>
      </c>
      <c r="I276" s="56"/>
      <c r="J276" s="56" t="s">
        <v>7595</v>
      </c>
      <c r="K276" s="56"/>
      <c r="L276" s="50" t="s">
        <v>7574</v>
      </c>
      <c r="M276" s="160">
        <v>1</v>
      </c>
      <c r="N276" s="50" t="s">
        <v>8705</v>
      </c>
      <c r="O276" s="50" t="s">
        <v>8710</v>
      </c>
      <c r="P276" s="113" t="s">
        <v>262</v>
      </c>
      <c r="Q276" s="113" t="s">
        <v>54</v>
      </c>
      <c r="R276" s="113"/>
      <c r="S276" s="113"/>
    </row>
    <row r="277" spans="1:19" x14ac:dyDescent="0.35">
      <c r="A277" s="113" t="s">
        <v>57</v>
      </c>
      <c r="B277" s="77">
        <v>10</v>
      </c>
      <c r="C277" s="56" t="s">
        <v>2662</v>
      </c>
      <c r="D277" s="50" t="s">
        <v>3284</v>
      </c>
      <c r="E277" s="56" t="s">
        <v>8336</v>
      </c>
      <c r="F277" s="69" t="s">
        <v>8340</v>
      </c>
      <c r="G277" s="56" t="s">
        <v>3088</v>
      </c>
      <c r="H277" s="50" t="s">
        <v>2866</v>
      </c>
      <c r="I277" s="56"/>
      <c r="J277" s="56" t="s">
        <v>7595</v>
      </c>
      <c r="K277" s="56"/>
      <c r="L277" s="50" t="s">
        <v>7574</v>
      </c>
      <c r="M277" s="160">
        <v>1</v>
      </c>
      <c r="N277" s="50" t="s">
        <v>8705</v>
      </c>
      <c r="O277" s="50" t="s">
        <v>8710</v>
      </c>
      <c r="P277" s="113" t="s">
        <v>195</v>
      </c>
      <c r="Q277" s="113" t="s">
        <v>54</v>
      </c>
      <c r="R277" s="113"/>
      <c r="S277" s="113"/>
    </row>
    <row r="278" spans="1:19" x14ac:dyDescent="0.35">
      <c r="A278" s="113" t="s">
        <v>57</v>
      </c>
      <c r="B278" s="77">
        <v>11</v>
      </c>
      <c r="C278" s="56" t="s">
        <v>2664</v>
      </c>
      <c r="D278" s="50" t="s">
        <v>3280</v>
      </c>
      <c r="E278" s="56" t="s">
        <v>8699</v>
      </c>
      <c r="F278" s="69" t="s">
        <v>8339</v>
      </c>
      <c r="G278" s="56" t="s">
        <v>3090</v>
      </c>
      <c r="H278" s="50" t="s">
        <v>2868</v>
      </c>
      <c r="I278" s="56"/>
      <c r="J278" s="56" t="s">
        <v>7595</v>
      </c>
      <c r="K278" s="56"/>
      <c r="L278" s="50" t="s">
        <v>7574</v>
      </c>
      <c r="M278" s="160">
        <v>1</v>
      </c>
      <c r="N278" s="50" t="s">
        <v>8705</v>
      </c>
      <c r="O278" s="50" t="s">
        <v>8710</v>
      </c>
      <c r="P278" s="113" t="s">
        <v>195</v>
      </c>
      <c r="Q278" s="113" t="s">
        <v>54</v>
      </c>
      <c r="R278" s="113"/>
      <c r="S278" s="113"/>
    </row>
    <row r="279" spans="1:19" x14ac:dyDescent="0.35">
      <c r="A279" s="113" t="s">
        <v>57</v>
      </c>
      <c r="B279" s="77">
        <v>12</v>
      </c>
      <c r="C279" s="56" t="s">
        <v>2665</v>
      </c>
      <c r="D279" s="50" t="s">
        <v>3281</v>
      </c>
      <c r="E279" s="56" t="s">
        <v>8698</v>
      </c>
      <c r="F279" s="69" t="s">
        <v>8338</v>
      </c>
      <c r="G279" s="56" t="s">
        <v>3091</v>
      </c>
      <c r="H279" s="50" t="s">
        <v>2869</v>
      </c>
      <c r="I279" s="56"/>
      <c r="J279" s="56" t="s">
        <v>7595</v>
      </c>
      <c r="K279" s="56"/>
      <c r="L279" s="50" t="s">
        <v>7574</v>
      </c>
      <c r="M279" s="160">
        <v>0</v>
      </c>
      <c r="N279" s="50" t="s">
        <v>8705</v>
      </c>
      <c r="O279" s="50" t="s">
        <v>8710</v>
      </c>
      <c r="P279" s="113" t="s">
        <v>195</v>
      </c>
      <c r="Q279" s="113" t="s">
        <v>54</v>
      </c>
      <c r="R279" s="113"/>
      <c r="S279" s="113"/>
    </row>
    <row r="280" spans="1:19" x14ac:dyDescent="0.35">
      <c r="A280" s="113" t="s">
        <v>57</v>
      </c>
      <c r="B280" s="77">
        <v>13</v>
      </c>
      <c r="C280" s="56" t="s">
        <v>2666</v>
      </c>
      <c r="D280" s="50" t="s">
        <v>3282</v>
      </c>
      <c r="E280" s="56" t="s">
        <v>8697</v>
      </c>
      <c r="F280" s="69" t="s">
        <v>8337</v>
      </c>
      <c r="G280" s="56" t="s">
        <v>3092</v>
      </c>
      <c r="H280" s="50" t="s">
        <v>2870</v>
      </c>
      <c r="I280" s="56"/>
      <c r="J280" s="56" t="s">
        <v>7595</v>
      </c>
      <c r="K280" s="56"/>
      <c r="L280" s="50" t="s">
        <v>7574</v>
      </c>
      <c r="M280" s="160">
        <v>0</v>
      </c>
      <c r="N280" s="50" t="s">
        <v>8705</v>
      </c>
      <c r="O280" s="50" t="s">
        <v>8710</v>
      </c>
      <c r="P280" s="113" t="s">
        <v>195</v>
      </c>
      <c r="Q280" s="113" t="s">
        <v>54</v>
      </c>
      <c r="R280" s="113"/>
      <c r="S280" s="113"/>
    </row>
    <row r="281" spans="1:19" x14ac:dyDescent="0.35">
      <c r="A281" s="113" t="s">
        <v>57</v>
      </c>
      <c r="B281" s="77">
        <v>14</v>
      </c>
      <c r="C281" s="56" t="s">
        <v>2667</v>
      </c>
      <c r="D281" s="50" t="s">
        <v>3283</v>
      </c>
      <c r="E281" s="56" t="s">
        <v>8696</v>
      </c>
      <c r="F281" s="69" t="s">
        <v>8331</v>
      </c>
      <c r="G281" s="56" t="s">
        <v>3093</v>
      </c>
      <c r="H281" s="50" t="s">
        <v>2871</v>
      </c>
      <c r="I281" s="56"/>
      <c r="J281" s="56" t="s">
        <v>7595</v>
      </c>
      <c r="K281" s="56"/>
      <c r="L281" s="50" t="s">
        <v>7574</v>
      </c>
      <c r="M281" s="160">
        <v>0</v>
      </c>
      <c r="N281" s="50" t="s">
        <v>8705</v>
      </c>
      <c r="O281" s="50" t="s">
        <v>8710</v>
      </c>
      <c r="P281" s="113" t="s">
        <v>195</v>
      </c>
      <c r="Q281" s="113" t="s">
        <v>54</v>
      </c>
      <c r="R281" s="113"/>
      <c r="S281" s="113"/>
    </row>
    <row r="282" spans="1:19" x14ac:dyDescent="0.35">
      <c r="A282" s="113" t="s">
        <v>57</v>
      </c>
      <c r="B282" s="77">
        <v>15</v>
      </c>
      <c r="C282" s="56" t="s">
        <v>2668</v>
      </c>
      <c r="D282" s="50" t="s">
        <v>3290</v>
      </c>
      <c r="E282" s="56" t="s">
        <v>8330</v>
      </c>
      <c r="F282" s="69" t="s">
        <v>8329</v>
      </c>
      <c r="G282" s="56" t="s">
        <v>3094</v>
      </c>
      <c r="H282" s="50" t="s">
        <v>2872</v>
      </c>
      <c r="I282" s="56"/>
      <c r="J282" s="56" t="s">
        <v>7595</v>
      </c>
      <c r="K282" s="56"/>
      <c r="L282" s="50" t="s">
        <v>7574</v>
      </c>
      <c r="M282" s="160">
        <v>0</v>
      </c>
      <c r="N282" s="50" t="s">
        <v>8705</v>
      </c>
      <c r="O282" s="50" t="s">
        <v>8710</v>
      </c>
      <c r="P282" s="113" t="s">
        <v>262</v>
      </c>
      <c r="Q282" s="113" t="s">
        <v>54</v>
      </c>
      <c r="R282" s="113"/>
      <c r="S282" s="113"/>
    </row>
    <row r="283" spans="1:19" x14ac:dyDescent="0.35">
      <c r="A283" s="113" t="s">
        <v>57</v>
      </c>
      <c r="B283" s="77">
        <v>16</v>
      </c>
      <c r="C283" s="56" t="s">
        <v>2669</v>
      </c>
      <c r="D283" s="50" t="s">
        <v>3291</v>
      </c>
      <c r="E283" s="56" t="s">
        <v>8327</v>
      </c>
      <c r="F283" s="69" t="s">
        <v>8328</v>
      </c>
      <c r="G283" s="56" t="s">
        <v>3095</v>
      </c>
      <c r="H283" s="50" t="s">
        <v>2873</v>
      </c>
      <c r="I283" s="56"/>
      <c r="J283" s="56" t="s">
        <v>7595</v>
      </c>
      <c r="K283" s="56"/>
      <c r="L283" s="50" t="s">
        <v>7574</v>
      </c>
      <c r="M283" s="160">
        <v>0</v>
      </c>
      <c r="N283" s="50" t="s">
        <v>8705</v>
      </c>
      <c r="O283" s="50" t="s">
        <v>8710</v>
      </c>
      <c r="P283" s="113" t="s">
        <v>262</v>
      </c>
      <c r="Q283" s="113" t="s">
        <v>54</v>
      </c>
      <c r="R283" s="113"/>
      <c r="S283" s="113"/>
    </row>
    <row r="284" spans="1:19" x14ac:dyDescent="0.35">
      <c r="A284" s="113" t="s">
        <v>57</v>
      </c>
      <c r="B284" s="77">
        <v>17</v>
      </c>
      <c r="C284" s="56" t="s">
        <v>2671</v>
      </c>
      <c r="D284" s="50" t="s">
        <v>3294</v>
      </c>
      <c r="E284" s="56" t="s">
        <v>8326</v>
      </c>
      <c r="F284" s="69" t="s">
        <v>7974</v>
      </c>
      <c r="G284" s="56" t="s">
        <v>3097</v>
      </c>
      <c r="H284" s="50" t="s">
        <v>2875</v>
      </c>
      <c r="I284" s="56"/>
      <c r="J284" s="56" t="s">
        <v>7595</v>
      </c>
      <c r="K284" s="56"/>
      <c r="L284" s="50" t="s">
        <v>7574</v>
      </c>
      <c r="M284" s="160">
        <v>0</v>
      </c>
      <c r="N284" s="50" t="s">
        <v>8705</v>
      </c>
      <c r="O284" s="50" t="s">
        <v>8710</v>
      </c>
      <c r="P284" s="113" t="s">
        <v>165</v>
      </c>
      <c r="Q284" s="113" t="s">
        <v>54</v>
      </c>
      <c r="R284" s="113"/>
      <c r="S284" s="113"/>
    </row>
    <row r="285" spans="1:19" x14ac:dyDescent="0.35">
      <c r="A285" s="113" t="s">
        <v>57</v>
      </c>
      <c r="B285" s="77">
        <v>18</v>
      </c>
      <c r="C285" s="56" t="s">
        <v>2670</v>
      </c>
      <c r="D285" s="50" t="s">
        <v>3295</v>
      </c>
      <c r="E285" s="56" t="s">
        <v>8325</v>
      </c>
      <c r="F285" s="69" t="s">
        <v>7975</v>
      </c>
      <c r="G285" s="56" t="s">
        <v>3096</v>
      </c>
      <c r="H285" s="50" t="s">
        <v>2874</v>
      </c>
      <c r="I285" s="56"/>
      <c r="J285" s="56" t="s">
        <v>7595</v>
      </c>
      <c r="K285" s="56"/>
      <c r="L285" s="50" t="s">
        <v>7574</v>
      </c>
      <c r="M285" s="160">
        <v>0</v>
      </c>
      <c r="N285" s="50" t="s">
        <v>8705</v>
      </c>
      <c r="O285" s="50" t="s">
        <v>8710</v>
      </c>
      <c r="P285" s="113" t="s">
        <v>195</v>
      </c>
      <c r="Q285" s="113" t="s">
        <v>54</v>
      </c>
      <c r="R285" s="113"/>
      <c r="S285" s="113"/>
    </row>
    <row r="286" spans="1:19" x14ac:dyDescent="0.35">
      <c r="A286" s="113" t="s">
        <v>57</v>
      </c>
      <c r="B286" s="77">
        <v>19</v>
      </c>
      <c r="C286" s="56" t="s">
        <v>2672</v>
      </c>
      <c r="D286" s="50" t="s">
        <v>3287</v>
      </c>
      <c r="E286" s="56" t="s">
        <v>8324</v>
      </c>
      <c r="F286" s="69" t="s">
        <v>8323</v>
      </c>
      <c r="G286" s="56" t="s">
        <v>3098</v>
      </c>
      <c r="H286" s="50" t="s">
        <v>2876</v>
      </c>
      <c r="I286" s="56"/>
      <c r="J286" s="56" t="s">
        <v>7595</v>
      </c>
      <c r="K286" s="56"/>
      <c r="L286" s="50" t="s">
        <v>7574</v>
      </c>
      <c r="M286" s="160">
        <v>0</v>
      </c>
      <c r="N286" s="50" t="s">
        <v>8705</v>
      </c>
      <c r="O286" s="50" t="s">
        <v>8710</v>
      </c>
      <c r="P286" s="113" t="s">
        <v>156</v>
      </c>
      <c r="Q286" s="113" t="s">
        <v>54</v>
      </c>
      <c r="R286" s="113"/>
      <c r="S286" s="113"/>
    </row>
    <row r="287" spans="1:19" x14ac:dyDescent="0.35">
      <c r="A287" s="113" t="s">
        <v>57</v>
      </c>
      <c r="B287" s="77">
        <v>20</v>
      </c>
      <c r="C287" s="56" t="s">
        <v>2673</v>
      </c>
      <c r="D287" s="50" t="s">
        <v>3296</v>
      </c>
      <c r="E287" s="56" t="s">
        <v>8322</v>
      </c>
      <c r="F287" s="69" t="s">
        <v>8321</v>
      </c>
      <c r="G287" s="56" t="s">
        <v>3099</v>
      </c>
      <c r="H287" s="50" t="s">
        <v>2877</v>
      </c>
      <c r="I287" s="56"/>
      <c r="J287" s="56" t="s">
        <v>7595</v>
      </c>
      <c r="K287" s="56"/>
      <c r="L287" s="50" t="s">
        <v>7574</v>
      </c>
      <c r="M287" s="160">
        <v>0</v>
      </c>
      <c r="N287" s="50" t="s">
        <v>8705</v>
      </c>
      <c r="O287" s="50" t="s">
        <v>8710</v>
      </c>
      <c r="P287" s="113" t="s">
        <v>158</v>
      </c>
      <c r="Q287" s="113" t="s">
        <v>54</v>
      </c>
      <c r="R287" s="113"/>
      <c r="S287" s="113"/>
    </row>
    <row r="288" spans="1:19" x14ac:dyDescent="0.35">
      <c r="A288" s="113" t="s">
        <v>57</v>
      </c>
      <c r="B288" s="77">
        <v>21</v>
      </c>
      <c r="C288" s="56" t="s">
        <v>2674</v>
      </c>
      <c r="D288" s="50" t="s">
        <v>3297</v>
      </c>
      <c r="E288" s="56" t="s">
        <v>8320</v>
      </c>
      <c r="F288" s="69" t="s">
        <v>7976</v>
      </c>
      <c r="G288" s="56" t="s">
        <v>3100</v>
      </c>
      <c r="H288" s="50" t="s">
        <v>2878</v>
      </c>
      <c r="I288" s="56"/>
      <c r="J288" s="56" t="s">
        <v>7595</v>
      </c>
      <c r="K288" s="56"/>
      <c r="L288" s="50" t="s">
        <v>7574</v>
      </c>
      <c r="M288" s="160">
        <v>0</v>
      </c>
      <c r="N288" s="50" t="s">
        <v>8705</v>
      </c>
      <c r="O288" s="50" t="s">
        <v>8710</v>
      </c>
      <c r="P288" s="113" t="s">
        <v>158</v>
      </c>
      <c r="Q288" s="113" t="s">
        <v>54</v>
      </c>
      <c r="R288" s="113"/>
      <c r="S288" s="113"/>
    </row>
    <row r="289" spans="1:19" x14ac:dyDescent="0.35">
      <c r="A289" s="113" t="s">
        <v>57</v>
      </c>
      <c r="B289" s="77">
        <v>22</v>
      </c>
      <c r="C289" s="56" t="s">
        <v>2675</v>
      </c>
      <c r="D289" s="50" t="s">
        <v>3298</v>
      </c>
      <c r="E289" s="56" t="s">
        <v>8319</v>
      </c>
      <c r="F289" s="69" t="s">
        <v>7977</v>
      </c>
      <c r="G289" s="56" t="s">
        <v>3101</v>
      </c>
      <c r="H289" s="50" t="s">
        <v>2879</v>
      </c>
      <c r="I289" s="56"/>
      <c r="J289" s="56" t="s">
        <v>7595</v>
      </c>
      <c r="K289" s="56"/>
      <c r="L289" s="50" t="s">
        <v>7574</v>
      </c>
      <c r="M289" s="160">
        <v>0</v>
      </c>
      <c r="N289" s="50" t="s">
        <v>8705</v>
      </c>
      <c r="O289" s="50" t="s">
        <v>8710</v>
      </c>
      <c r="P289" s="113" t="s">
        <v>158</v>
      </c>
      <c r="Q289" s="113" t="s">
        <v>54</v>
      </c>
      <c r="R289" s="113"/>
      <c r="S289" s="113"/>
    </row>
    <row r="290" spans="1:19" x14ac:dyDescent="0.35">
      <c r="A290" s="113" t="s">
        <v>57</v>
      </c>
      <c r="B290" s="77">
        <v>23</v>
      </c>
      <c r="C290" s="56" t="s">
        <v>2676</v>
      </c>
      <c r="D290" s="50" t="s">
        <v>3300</v>
      </c>
      <c r="E290" s="56" t="s">
        <v>8318</v>
      </c>
      <c r="F290" s="69" t="s">
        <v>7978</v>
      </c>
      <c r="G290" s="56" t="s">
        <v>3102</v>
      </c>
      <c r="H290" s="50" t="s">
        <v>2880</v>
      </c>
      <c r="I290" s="56"/>
      <c r="J290" s="56" t="s">
        <v>7595</v>
      </c>
      <c r="K290" s="56"/>
      <c r="L290" s="50" t="s">
        <v>7574</v>
      </c>
      <c r="M290" s="160">
        <v>0</v>
      </c>
      <c r="N290" s="50" t="s">
        <v>8705</v>
      </c>
      <c r="O290" s="50" t="s">
        <v>8710</v>
      </c>
      <c r="P290" s="113" t="s">
        <v>3001</v>
      </c>
      <c r="Q290" s="113" t="s">
        <v>54</v>
      </c>
      <c r="R290" s="113"/>
      <c r="S290" s="113"/>
    </row>
    <row r="291" spans="1:19" x14ac:dyDescent="0.35">
      <c r="A291" s="113" t="s">
        <v>57</v>
      </c>
      <c r="B291" s="77">
        <v>24</v>
      </c>
      <c r="C291" s="56" t="s">
        <v>2677</v>
      </c>
      <c r="D291" s="50" t="s">
        <v>3299</v>
      </c>
      <c r="E291" s="56" t="s">
        <v>8317</v>
      </c>
      <c r="F291" s="69" t="s">
        <v>7979</v>
      </c>
      <c r="G291" s="56" t="s">
        <v>3103</v>
      </c>
      <c r="H291" s="50" t="s">
        <v>2881</v>
      </c>
      <c r="I291" s="56"/>
      <c r="J291" s="56" t="s">
        <v>7595</v>
      </c>
      <c r="K291" s="56"/>
      <c r="L291" s="50" t="s">
        <v>7574</v>
      </c>
      <c r="M291" s="160">
        <v>0</v>
      </c>
      <c r="N291" s="50" t="s">
        <v>8705</v>
      </c>
      <c r="O291" s="50" t="s">
        <v>8710</v>
      </c>
      <c r="P291" s="113" t="s">
        <v>100</v>
      </c>
      <c r="Q291" s="113" t="s">
        <v>54</v>
      </c>
      <c r="R291" s="113"/>
      <c r="S291" s="113"/>
    </row>
    <row r="292" spans="1:19" x14ac:dyDescent="0.35">
      <c r="A292" s="113" t="s">
        <v>57</v>
      </c>
      <c r="B292" s="77">
        <v>25</v>
      </c>
      <c r="C292" s="56" t="s">
        <v>2678</v>
      </c>
      <c r="D292" s="50" t="s">
        <v>3301</v>
      </c>
      <c r="E292" s="56" t="s">
        <v>8316</v>
      </c>
      <c r="F292" s="69" t="s">
        <v>7980</v>
      </c>
      <c r="G292" s="56" t="s">
        <v>3104</v>
      </c>
      <c r="H292" s="50" t="s">
        <v>2882</v>
      </c>
      <c r="I292" s="56"/>
      <c r="J292" s="56" t="s">
        <v>7595</v>
      </c>
      <c r="K292" s="56"/>
      <c r="L292" s="50" t="s">
        <v>7574</v>
      </c>
      <c r="M292" s="160">
        <v>0</v>
      </c>
      <c r="N292" s="50" t="s">
        <v>8705</v>
      </c>
      <c r="O292" s="50" t="s">
        <v>8710</v>
      </c>
      <c r="P292" s="113" t="s">
        <v>262</v>
      </c>
      <c r="Q292" s="113" t="s">
        <v>54</v>
      </c>
      <c r="R292" s="113"/>
      <c r="S292" s="113"/>
    </row>
    <row r="293" spans="1:19" x14ac:dyDescent="0.35">
      <c r="A293" s="115" t="s">
        <v>57</v>
      </c>
      <c r="B293" s="100">
        <v>26</v>
      </c>
      <c r="C293" s="101" t="s">
        <v>7683</v>
      </c>
      <c r="D293" s="101" t="s">
        <v>1895</v>
      </c>
      <c r="E293" s="102" t="s">
        <v>8352</v>
      </c>
      <c r="F293" s="101" t="s">
        <v>2172</v>
      </c>
      <c r="G293" s="101"/>
      <c r="H293" s="101"/>
      <c r="I293" s="101"/>
      <c r="J293" s="103" t="s">
        <v>7595</v>
      </c>
      <c r="K293" s="103"/>
      <c r="L293" s="101" t="s">
        <v>91</v>
      </c>
      <c r="M293" s="161">
        <v>0</v>
      </c>
      <c r="N293" s="103" t="s">
        <v>8705</v>
      </c>
      <c r="O293" s="103" t="s">
        <v>8710</v>
      </c>
      <c r="P293" s="115" t="s">
        <v>91</v>
      </c>
      <c r="Q293" s="115" t="s">
        <v>54</v>
      </c>
      <c r="R293" s="115"/>
      <c r="S293" s="113"/>
    </row>
    <row r="294" spans="1:19" x14ac:dyDescent="0.35">
      <c r="A294" s="143" t="s">
        <v>51</v>
      </c>
      <c r="B294" s="76">
        <v>1</v>
      </c>
      <c r="C294" s="66" t="s">
        <v>6659</v>
      </c>
      <c r="D294" s="66" t="s">
        <v>6661</v>
      </c>
      <c r="E294" s="67" t="s">
        <v>7798</v>
      </c>
      <c r="F294" s="66" t="s">
        <v>7897</v>
      </c>
      <c r="G294" s="66"/>
      <c r="H294" s="66"/>
      <c r="I294" s="66"/>
      <c r="J294" s="97" t="s">
        <v>7595</v>
      </c>
      <c r="K294" s="97"/>
      <c r="L294" s="66" t="s">
        <v>91</v>
      </c>
      <c r="M294" s="164" t="s">
        <v>8704</v>
      </c>
      <c r="N294" s="97" t="s">
        <v>8706</v>
      </c>
      <c r="O294" s="97" t="s">
        <v>8709</v>
      </c>
      <c r="P294" s="143" t="s">
        <v>91</v>
      </c>
      <c r="Q294" s="143" t="s">
        <v>45</v>
      </c>
      <c r="R294" s="113" t="s">
        <v>6658</v>
      </c>
      <c r="S294" s="113"/>
    </row>
    <row r="295" spans="1:19" x14ac:dyDescent="0.35">
      <c r="A295" s="143" t="s">
        <v>51</v>
      </c>
      <c r="B295" s="76">
        <v>2</v>
      </c>
      <c r="C295" s="66" t="s">
        <v>6660</v>
      </c>
      <c r="D295" s="66" t="s">
        <v>7563</v>
      </c>
      <c r="E295" s="67" t="s">
        <v>7799</v>
      </c>
      <c r="F295" s="67" t="s">
        <v>7800</v>
      </c>
      <c r="G295" s="66"/>
      <c r="H295" s="66"/>
      <c r="I295" s="66"/>
      <c r="J295" s="97" t="s">
        <v>7595</v>
      </c>
      <c r="K295" s="97"/>
      <c r="L295" s="66" t="s">
        <v>91</v>
      </c>
      <c r="M295" s="164" t="s">
        <v>8704</v>
      </c>
      <c r="N295" s="97" t="s">
        <v>8705</v>
      </c>
      <c r="O295" s="97" t="s">
        <v>8709</v>
      </c>
      <c r="P295" s="143" t="s">
        <v>91</v>
      </c>
      <c r="Q295" s="143" t="s">
        <v>45</v>
      </c>
      <c r="R295" s="113" t="s">
        <v>6658</v>
      </c>
      <c r="S295" s="113"/>
    </row>
    <row r="296" spans="1:19" x14ac:dyDescent="0.35">
      <c r="A296" s="113" t="s">
        <v>51</v>
      </c>
      <c r="B296" s="76">
        <v>3</v>
      </c>
      <c r="C296" s="54" t="s">
        <v>106</v>
      </c>
      <c r="D296" s="54" t="s">
        <v>1922</v>
      </c>
      <c r="E296" s="50" t="s">
        <v>8301</v>
      </c>
      <c r="F296" s="54" t="s">
        <v>2146</v>
      </c>
      <c r="G296" s="54" t="s">
        <v>301</v>
      </c>
      <c r="H296" s="54" t="s">
        <v>292</v>
      </c>
      <c r="I296" s="54" t="s">
        <v>2322</v>
      </c>
      <c r="J296" s="56" t="s">
        <v>7595</v>
      </c>
      <c r="K296" s="56"/>
      <c r="L296" s="99" t="s">
        <v>7575</v>
      </c>
      <c r="M296" s="167" t="s">
        <v>8704</v>
      </c>
      <c r="N296" s="99" t="s">
        <v>8706</v>
      </c>
      <c r="O296" s="99" t="s">
        <v>8709</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7595</v>
      </c>
      <c r="K297" s="56"/>
      <c r="L297" s="54" t="s">
        <v>91</v>
      </c>
      <c r="M297" s="162" t="s">
        <v>8704</v>
      </c>
      <c r="N297" s="56" t="s">
        <v>8705</v>
      </c>
      <c r="O297" s="56" t="s">
        <v>8709</v>
      </c>
      <c r="P297" s="113" t="s">
        <v>91</v>
      </c>
      <c r="Q297" s="113" t="s">
        <v>45</v>
      </c>
      <c r="R297" s="113"/>
      <c r="S297" s="113"/>
    </row>
    <row r="298" spans="1:19" x14ac:dyDescent="0.35">
      <c r="A298" s="113" t="s">
        <v>51</v>
      </c>
      <c r="B298" s="76">
        <v>5</v>
      </c>
      <c r="C298" s="54" t="s">
        <v>109</v>
      </c>
      <c r="D298" s="54" t="s">
        <v>7694</v>
      </c>
      <c r="E298" s="50" t="s">
        <v>8299</v>
      </c>
      <c r="F298" s="54" t="s">
        <v>2154</v>
      </c>
      <c r="G298" s="54" t="s">
        <v>306</v>
      </c>
      <c r="H298" s="54" t="s">
        <v>307</v>
      </c>
      <c r="I298" s="54" t="s">
        <v>2325</v>
      </c>
      <c r="J298" s="56" t="s">
        <v>3415</v>
      </c>
      <c r="K298" s="56" t="s">
        <v>7594</v>
      </c>
      <c r="L298" s="54" t="s">
        <v>91</v>
      </c>
      <c r="M298" s="162">
        <v>0</v>
      </c>
      <c r="N298" s="56" t="s">
        <v>8705</v>
      </c>
      <c r="O298" s="56" t="s">
        <v>8710</v>
      </c>
      <c r="P298" s="113" t="s">
        <v>92</v>
      </c>
      <c r="Q298" s="113" t="s">
        <v>45</v>
      </c>
      <c r="R298" s="113"/>
      <c r="S298" s="113"/>
    </row>
    <row r="299" spans="1:19" x14ac:dyDescent="0.35">
      <c r="A299" s="113" t="s">
        <v>51</v>
      </c>
      <c r="B299" s="76">
        <v>6</v>
      </c>
      <c r="C299" s="54" t="s">
        <v>108</v>
      </c>
      <c r="D299" s="54" t="s">
        <v>7695</v>
      </c>
      <c r="E299" s="54" t="s">
        <v>2148</v>
      </c>
      <c r="F299" s="54" t="s">
        <v>2148</v>
      </c>
      <c r="G299" s="54" t="s">
        <v>304</v>
      </c>
      <c r="H299" s="54" t="s">
        <v>305</v>
      </c>
      <c r="I299" s="54" t="s">
        <v>2324</v>
      </c>
      <c r="J299" s="56" t="s">
        <v>3416</v>
      </c>
      <c r="K299" s="56" t="s">
        <v>7594</v>
      </c>
      <c r="L299" s="54" t="s">
        <v>91</v>
      </c>
      <c r="M299" s="162">
        <v>0</v>
      </c>
      <c r="N299" s="56" t="s">
        <v>8705</v>
      </c>
      <c r="O299" s="56" t="s">
        <v>8710</v>
      </c>
      <c r="P299" s="113" t="s">
        <v>92</v>
      </c>
      <c r="Q299" s="113" t="s">
        <v>45</v>
      </c>
      <c r="R299" s="113"/>
      <c r="S299" s="113"/>
    </row>
    <row r="300" spans="1:19" x14ac:dyDescent="0.35">
      <c r="A300" s="113" t="s">
        <v>51</v>
      </c>
      <c r="B300" s="114">
        <v>7</v>
      </c>
      <c r="C300" s="113" t="s">
        <v>3816</v>
      </c>
      <c r="D300" s="113" t="s">
        <v>1895</v>
      </c>
      <c r="E300" s="113" t="s">
        <v>8300</v>
      </c>
      <c r="F300" s="113" t="s">
        <v>7981</v>
      </c>
      <c r="G300" s="113" t="s">
        <v>3917</v>
      </c>
      <c r="H300" s="113" t="s">
        <v>3918</v>
      </c>
      <c r="I300" s="113"/>
      <c r="J300" s="56" t="s">
        <v>7595</v>
      </c>
      <c r="K300" s="56"/>
      <c r="L300" s="113" t="s">
        <v>91</v>
      </c>
      <c r="M300" s="114">
        <v>0</v>
      </c>
      <c r="N300" s="113" t="s">
        <v>8705</v>
      </c>
      <c r="O300" s="113" t="s">
        <v>8710</v>
      </c>
      <c r="P300" s="113" t="s">
        <v>91</v>
      </c>
      <c r="Q300" s="113" t="s">
        <v>45</v>
      </c>
      <c r="R300" s="113"/>
      <c r="S300" s="113"/>
    </row>
    <row r="301" spans="1:19" x14ac:dyDescent="0.35">
      <c r="A301" s="142" t="s">
        <v>62</v>
      </c>
      <c r="B301" s="77">
        <v>-99</v>
      </c>
      <c r="C301" s="50" t="s">
        <v>292</v>
      </c>
      <c r="D301" s="113"/>
      <c r="E301" s="50"/>
      <c r="F301" s="113"/>
      <c r="G301" s="50" t="s">
        <v>292</v>
      </c>
      <c r="H301" s="50" t="s">
        <v>292</v>
      </c>
      <c r="I301" s="113"/>
      <c r="J301" s="50" t="s">
        <v>7595</v>
      </c>
      <c r="K301" s="50"/>
      <c r="L301" s="53" t="s">
        <v>7575</v>
      </c>
      <c r="M301" s="114" t="s">
        <v>8704</v>
      </c>
      <c r="N301" s="113" t="s">
        <v>8706</v>
      </c>
      <c r="O301" s="113"/>
      <c r="P301" s="137"/>
      <c r="Q301" s="137" t="s">
        <v>54</v>
      </c>
      <c r="R301" s="53"/>
      <c r="S301" s="113"/>
    </row>
    <row r="302" spans="1:19" x14ac:dyDescent="0.35">
      <c r="A302" s="142" t="s">
        <v>62</v>
      </c>
      <c r="B302" s="77">
        <v>-99</v>
      </c>
      <c r="C302" s="50" t="s">
        <v>6698</v>
      </c>
      <c r="D302" s="113"/>
      <c r="E302" s="50"/>
      <c r="F302" s="113"/>
      <c r="G302" s="50" t="s">
        <v>6777</v>
      </c>
      <c r="H302" s="50" t="s">
        <v>6778</v>
      </c>
      <c r="I302" s="113"/>
      <c r="J302" s="50" t="s">
        <v>7595</v>
      </c>
      <c r="K302" s="50"/>
      <c r="L302" s="50" t="s">
        <v>7575</v>
      </c>
      <c r="M302" s="160"/>
      <c r="N302" s="50"/>
      <c r="O302" s="50"/>
      <c r="P302" s="137" t="s">
        <v>7578</v>
      </c>
      <c r="Q302" s="137" t="s">
        <v>54</v>
      </c>
      <c r="R302" s="53"/>
      <c r="S302" s="113"/>
    </row>
    <row r="303" spans="1:19" x14ac:dyDescent="0.35">
      <c r="A303" s="142" t="s">
        <v>62</v>
      </c>
      <c r="B303" s="77">
        <v>-99</v>
      </c>
      <c r="C303" s="50" t="s">
        <v>6697</v>
      </c>
      <c r="D303" s="113"/>
      <c r="E303" s="50"/>
      <c r="F303" s="113"/>
      <c r="G303" s="50" t="s">
        <v>6775</v>
      </c>
      <c r="H303" s="50" t="s">
        <v>6776</v>
      </c>
      <c r="I303" s="113"/>
      <c r="J303" s="50" t="s">
        <v>7595</v>
      </c>
      <c r="K303" s="50"/>
      <c r="L303" s="50" t="s">
        <v>7576</v>
      </c>
      <c r="M303" s="160"/>
      <c r="N303" s="50"/>
      <c r="O303" s="50"/>
      <c r="P303" s="137" t="s">
        <v>3952</v>
      </c>
      <c r="Q303" s="137" t="s">
        <v>54</v>
      </c>
      <c r="R303" s="53"/>
      <c r="S303" s="113"/>
    </row>
    <row r="304" spans="1:19" x14ac:dyDescent="0.35">
      <c r="A304" s="115" t="s">
        <v>62</v>
      </c>
      <c r="B304" s="100">
        <v>1</v>
      </c>
      <c r="C304" s="101" t="s">
        <v>93</v>
      </c>
      <c r="D304" s="103" t="s">
        <v>1923</v>
      </c>
      <c r="E304" s="102" t="s">
        <v>2130</v>
      </c>
      <c r="F304" s="101" t="s">
        <v>7896</v>
      </c>
      <c r="G304" s="101" t="s">
        <v>277</v>
      </c>
      <c r="H304" s="101" t="s">
        <v>278</v>
      </c>
      <c r="I304" s="101" t="s">
        <v>2311</v>
      </c>
      <c r="J304" s="103" t="s">
        <v>7595</v>
      </c>
      <c r="K304" s="103"/>
      <c r="L304" s="101" t="s">
        <v>91</v>
      </c>
      <c r="M304" s="161" t="s">
        <v>8704</v>
      </c>
      <c r="N304" s="103" t="s">
        <v>8706</v>
      </c>
      <c r="O304" s="103" t="s">
        <v>8709</v>
      </c>
      <c r="P304" s="115" t="s">
        <v>91</v>
      </c>
      <c r="Q304" s="115" t="s">
        <v>54</v>
      </c>
      <c r="R304" s="115"/>
      <c r="S304" s="113"/>
    </row>
    <row r="305" spans="1:19" x14ac:dyDescent="0.35">
      <c r="A305" s="113" t="s">
        <v>62</v>
      </c>
      <c r="B305" s="77">
        <v>2</v>
      </c>
      <c r="C305" s="54" t="s">
        <v>123</v>
      </c>
      <c r="D305" s="56" t="s">
        <v>1950</v>
      </c>
      <c r="E305" s="50" t="s">
        <v>8356</v>
      </c>
      <c r="F305" s="54" t="s">
        <v>7854</v>
      </c>
      <c r="G305" s="54" t="s">
        <v>332</v>
      </c>
      <c r="H305" s="54" t="s">
        <v>422</v>
      </c>
      <c r="I305" s="68" t="s">
        <v>2370</v>
      </c>
      <c r="J305" s="56" t="s">
        <v>7595</v>
      </c>
      <c r="K305" s="56"/>
      <c r="L305" s="99" t="s">
        <v>7575</v>
      </c>
      <c r="M305" s="167" t="s">
        <v>8704</v>
      </c>
      <c r="N305" s="99" t="s">
        <v>8706</v>
      </c>
      <c r="O305" s="99" t="s">
        <v>8709</v>
      </c>
      <c r="P305" s="113" t="s">
        <v>100</v>
      </c>
      <c r="Q305" s="113" t="s">
        <v>54</v>
      </c>
      <c r="R305" s="113"/>
      <c r="S305" s="113"/>
    </row>
    <row r="306" spans="1:19" x14ac:dyDescent="0.35">
      <c r="A306" s="113" t="s">
        <v>62</v>
      </c>
      <c r="B306" s="77">
        <v>3</v>
      </c>
      <c r="C306" s="85" t="s">
        <v>2710</v>
      </c>
      <c r="D306" s="50" t="s">
        <v>6421</v>
      </c>
      <c r="E306" s="56" t="s">
        <v>8365</v>
      </c>
      <c r="F306" s="69" t="s">
        <v>7982</v>
      </c>
      <c r="G306" s="56" t="s">
        <v>3137</v>
      </c>
      <c r="H306" s="50" t="s">
        <v>2914</v>
      </c>
      <c r="I306" s="56"/>
      <c r="J306" s="56" t="s">
        <v>7595</v>
      </c>
      <c r="K306" s="56"/>
      <c r="L306" s="50" t="s">
        <v>91</v>
      </c>
      <c r="M306" s="160" t="s">
        <v>8704</v>
      </c>
      <c r="N306" s="50" t="s">
        <v>8705</v>
      </c>
      <c r="O306" s="50" t="s">
        <v>8709</v>
      </c>
      <c r="P306" s="113" t="s">
        <v>91</v>
      </c>
      <c r="Q306" s="113" t="s">
        <v>54</v>
      </c>
      <c r="R306" s="113"/>
      <c r="S306" s="113"/>
    </row>
    <row r="307" spans="1:19" x14ac:dyDescent="0.35">
      <c r="A307" s="113" t="s">
        <v>62</v>
      </c>
      <c r="B307" s="77">
        <v>4</v>
      </c>
      <c r="C307" s="54" t="s">
        <v>177</v>
      </c>
      <c r="D307" s="56" t="s">
        <v>2056</v>
      </c>
      <c r="E307" s="56" t="s">
        <v>8367</v>
      </c>
      <c r="F307" s="68" t="s">
        <v>7783</v>
      </c>
      <c r="G307" s="54" t="s">
        <v>420</v>
      </c>
      <c r="H307" s="54" t="s">
        <v>421</v>
      </c>
      <c r="I307" s="68" t="s">
        <v>2369</v>
      </c>
      <c r="J307" s="56" t="s">
        <v>7595</v>
      </c>
      <c r="K307" s="56"/>
      <c r="L307" s="54" t="s">
        <v>153</v>
      </c>
      <c r="M307" s="162" t="s">
        <v>8704</v>
      </c>
      <c r="N307" s="56" t="s">
        <v>8705</v>
      </c>
      <c r="O307" s="56" t="s">
        <v>8709</v>
      </c>
      <c r="P307" s="113" t="s">
        <v>153</v>
      </c>
      <c r="Q307" s="113" t="s">
        <v>54</v>
      </c>
      <c r="R307" s="113"/>
      <c r="S307" s="113"/>
    </row>
    <row r="308" spans="1:19" x14ac:dyDescent="0.35">
      <c r="A308" s="113" t="s">
        <v>62</v>
      </c>
      <c r="B308" s="77">
        <v>5</v>
      </c>
      <c r="C308" s="54" t="s">
        <v>178</v>
      </c>
      <c r="D308" s="56" t="s">
        <v>2051</v>
      </c>
      <c r="E308" s="50" t="s">
        <v>8357</v>
      </c>
      <c r="F308" s="68" t="s">
        <v>7983</v>
      </c>
      <c r="G308" s="54" t="s">
        <v>423</v>
      </c>
      <c r="H308" s="54" t="s">
        <v>424</v>
      </c>
      <c r="I308" s="68" t="s">
        <v>2371</v>
      </c>
      <c r="J308" s="56" t="s">
        <v>3417</v>
      </c>
      <c r="K308" s="56" t="s">
        <v>7594</v>
      </c>
      <c r="L308" s="54" t="s">
        <v>91</v>
      </c>
      <c r="M308" s="162">
        <v>1</v>
      </c>
      <c r="N308" s="56" t="s">
        <v>8705</v>
      </c>
      <c r="O308" s="56" t="s">
        <v>8710</v>
      </c>
      <c r="P308" s="113" t="s">
        <v>92</v>
      </c>
      <c r="Q308" s="113" t="s">
        <v>54</v>
      </c>
      <c r="R308" s="113"/>
      <c r="S308" s="113"/>
    </row>
    <row r="309" spans="1:19" x14ac:dyDescent="0.35">
      <c r="A309" s="113" t="s">
        <v>62</v>
      </c>
      <c r="B309" s="77">
        <v>6</v>
      </c>
      <c r="C309" s="54" t="s">
        <v>179</v>
      </c>
      <c r="D309" s="56" t="s">
        <v>1888</v>
      </c>
      <c r="E309" s="50" t="s">
        <v>8358</v>
      </c>
      <c r="F309" s="68" t="s">
        <v>2206</v>
      </c>
      <c r="G309" s="54" t="s">
        <v>425</v>
      </c>
      <c r="H309" s="54" t="s">
        <v>426</v>
      </c>
      <c r="I309" s="68" t="s">
        <v>2372</v>
      </c>
      <c r="J309" s="56" t="s">
        <v>7595</v>
      </c>
      <c r="K309" s="56"/>
      <c r="L309" s="50" t="s">
        <v>7574</v>
      </c>
      <c r="M309" s="160">
        <v>2</v>
      </c>
      <c r="N309" s="50" t="s">
        <v>8705</v>
      </c>
      <c r="O309" s="50" t="s">
        <v>8710</v>
      </c>
      <c r="P309" s="113" t="s">
        <v>165</v>
      </c>
      <c r="Q309" s="113" t="s">
        <v>54</v>
      </c>
      <c r="R309" s="113"/>
      <c r="S309" s="113"/>
    </row>
    <row r="310" spans="1:19" x14ac:dyDescent="0.35">
      <c r="A310" s="113" t="s">
        <v>62</v>
      </c>
      <c r="B310" s="77">
        <v>7</v>
      </c>
      <c r="C310" s="56" t="s">
        <v>2707</v>
      </c>
      <c r="D310" s="50" t="s">
        <v>1885</v>
      </c>
      <c r="E310" s="56" t="s">
        <v>8360</v>
      </c>
      <c r="F310" s="69" t="s">
        <v>8359</v>
      </c>
      <c r="G310" s="56" t="s">
        <v>3134</v>
      </c>
      <c r="H310" s="50" t="s">
        <v>2911</v>
      </c>
      <c r="I310" s="56"/>
      <c r="J310" s="56" t="s">
        <v>7595</v>
      </c>
      <c r="K310" s="56"/>
      <c r="L310" s="50" t="s">
        <v>7574</v>
      </c>
      <c r="M310" s="160">
        <v>0</v>
      </c>
      <c r="N310" s="50" t="s">
        <v>8705</v>
      </c>
      <c r="O310" s="50" t="s">
        <v>8710</v>
      </c>
      <c r="P310" s="113" t="s">
        <v>156</v>
      </c>
      <c r="Q310" s="113" t="s">
        <v>54</v>
      </c>
      <c r="R310" s="113"/>
      <c r="S310" s="113"/>
    </row>
    <row r="311" spans="1:19" x14ac:dyDescent="0.35">
      <c r="A311" s="113" t="s">
        <v>62</v>
      </c>
      <c r="B311" s="77">
        <v>8</v>
      </c>
      <c r="C311" s="56" t="s">
        <v>2708</v>
      </c>
      <c r="D311" s="50" t="s">
        <v>3302</v>
      </c>
      <c r="E311" s="56" t="s">
        <v>8368</v>
      </c>
      <c r="F311" s="69" t="s">
        <v>7985</v>
      </c>
      <c r="G311" s="56" t="s">
        <v>3135</v>
      </c>
      <c r="H311" s="50" t="s">
        <v>2912</v>
      </c>
      <c r="I311" s="56"/>
      <c r="J311" s="56" t="s">
        <v>7595</v>
      </c>
      <c r="K311" s="56"/>
      <c r="L311" s="50" t="s">
        <v>7574</v>
      </c>
      <c r="M311" s="160">
        <v>0</v>
      </c>
      <c r="N311" s="50" t="s">
        <v>8705</v>
      </c>
      <c r="O311" s="50" t="s">
        <v>8710</v>
      </c>
      <c r="P311" s="113" t="s">
        <v>195</v>
      </c>
      <c r="Q311" s="113" t="s">
        <v>54</v>
      </c>
      <c r="R311" s="113"/>
      <c r="S311" s="113"/>
    </row>
    <row r="312" spans="1:19" x14ac:dyDescent="0.35">
      <c r="A312" s="113" t="s">
        <v>62</v>
      </c>
      <c r="B312" s="77">
        <v>9</v>
      </c>
      <c r="C312" s="56" t="s">
        <v>2709</v>
      </c>
      <c r="D312" s="50" t="s">
        <v>3303</v>
      </c>
      <c r="E312" s="56" t="s">
        <v>8369</v>
      </c>
      <c r="F312" s="69" t="s">
        <v>7984</v>
      </c>
      <c r="G312" s="56" t="s">
        <v>3136</v>
      </c>
      <c r="H312" s="50" t="s">
        <v>2913</v>
      </c>
      <c r="I312" s="56"/>
      <c r="J312" s="56" t="s">
        <v>7595</v>
      </c>
      <c r="K312" s="56"/>
      <c r="L312" s="50" t="s">
        <v>7574</v>
      </c>
      <c r="M312" s="160">
        <v>0</v>
      </c>
      <c r="N312" s="50" t="s">
        <v>8705</v>
      </c>
      <c r="O312" s="50" t="s">
        <v>8710</v>
      </c>
      <c r="P312" s="113" t="s">
        <v>165</v>
      </c>
      <c r="Q312" s="113" t="s">
        <v>54</v>
      </c>
      <c r="R312" s="113"/>
      <c r="S312" s="113"/>
    </row>
    <row r="313" spans="1:19" x14ac:dyDescent="0.35">
      <c r="A313" s="115" t="s">
        <v>62</v>
      </c>
      <c r="B313" s="100">
        <v>10</v>
      </c>
      <c r="C313" s="101" t="s">
        <v>7684</v>
      </c>
      <c r="D313" s="101" t="s">
        <v>1895</v>
      </c>
      <c r="E313" s="102" t="s">
        <v>8366</v>
      </c>
      <c r="F313" s="101" t="s">
        <v>2172</v>
      </c>
      <c r="G313" s="101"/>
      <c r="H313" s="101"/>
      <c r="I313" s="101"/>
      <c r="J313" s="103" t="s">
        <v>7595</v>
      </c>
      <c r="K313" s="103"/>
      <c r="L313" s="101" t="s">
        <v>91</v>
      </c>
      <c r="M313" s="161">
        <v>0</v>
      </c>
      <c r="N313" s="103" t="s">
        <v>8705</v>
      </c>
      <c r="O313" s="103" t="s">
        <v>8710</v>
      </c>
      <c r="P313" s="115" t="s">
        <v>91</v>
      </c>
      <c r="Q313" s="115" t="s">
        <v>54</v>
      </c>
      <c r="R313" s="115"/>
      <c r="S313" s="113"/>
    </row>
    <row r="314" spans="1:19" x14ac:dyDescent="0.35">
      <c r="A314" s="141" t="s">
        <v>61</v>
      </c>
      <c r="B314" s="77">
        <v>-99</v>
      </c>
      <c r="C314" s="50" t="s">
        <v>292</v>
      </c>
      <c r="D314" s="113"/>
      <c r="E314" s="50"/>
      <c r="F314" s="113"/>
      <c r="G314" s="50" t="s">
        <v>292</v>
      </c>
      <c r="H314" s="50" t="s">
        <v>292</v>
      </c>
      <c r="I314" s="113"/>
      <c r="J314" s="50" t="s">
        <v>7595</v>
      </c>
      <c r="K314" s="50"/>
      <c r="L314" s="53" t="s">
        <v>7575</v>
      </c>
      <c r="M314" s="114" t="s">
        <v>8704</v>
      </c>
      <c r="N314" s="113" t="s">
        <v>8706</v>
      </c>
      <c r="O314" s="113"/>
      <c r="P314" s="137"/>
      <c r="Q314" s="137" t="s">
        <v>54</v>
      </c>
      <c r="R314" s="53"/>
      <c r="S314" s="113"/>
    </row>
    <row r="315" spans="1:19" x14ac:dyDescent="0.35">
      <c r="A315" s="115" t="s">
        <v>61</v>
      </c>
      <c r="B315" s="100">
        <v>1</v>
      </c>
      <c r="C315" s="101" t="s">
        <v>93</v>
      </c>
      <c r="D315" s="101" t="s">
        <v>1923</v>
      </c>
      <c r="E315" s="102" t="s">
        <v>2130</v>
      </c>
      <c r="F315" s="101" t="s">
        <v>7896</v>
      </c>
      <c r="G315" s="101" t="s">
        <v>277</v>
      </c>
      <c r="H315" s="101" t="s">
        <v>278</v>
      </c>
      <c r="I315" s="101" t="s">
        <v>2311</v>
      </c>
      <c r="J315" s="103" t="s">
        <v>7595</v>
      </c>
      <c r="K315" s="103"/>
      <c r="L315" s="101" t="s">
        <v>91</v>
      </c>
      <c r="M315" s="161" t="s">
        <v>8704</v>
      </c>
      <c r="N315" s="103" t="s">
        <v>8706</v>
      </c>
      <c r="O315" s="103" t="s">
        <v>8709</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7595</v>
      </c>
      <c r="K316" s="56"/>
      <c r="L316" s="99" t="s">
        <v>7575</v>
      </c>
      <c r="M316" s="167" t="s">
        <v>8704</v>
      </c>
      <c r="N316" s="99" t="s">
        <v>8706</v>
      </c>
      <c r="O316" s="99" t="s">
        <v>8709</v>
      </c>
      <c r="P316" s="113" t="s">
        <v>100</v>
      </c>
      <c r="Q316" s="113" t="s">
        <v>54</v>
      </c>
      <c r="R316" s="113"/>
      <c r="S316" s="113"/>
    </row>
    <row r="317" spans="1:19" x14ac:dyDescent="0.35">
      <c r="A317" s="113" t="s">
        <v>61</v>
      </c>
      <c r="B317" s="77">
        <v>3</v>
      </c>
      <c r="C317" s="84" t="s">
        <v>174</v>
      </c>
      <c r="D317" s="54" t="s">
        <v>6420</v>
      </c>
      <c r="E317" s="50" t="s">
        <v>8370</v>
      </c>
      <c r="F317" s="68" t="s">
        <v>7986</v>
      </c>
      <c r="G317" s="54" t="s">
        <v>415</v>
      </c>
      <c r="H317" s="54" t="s">
        <v>416</v>
      </c>
      <c r="I317" s="68" t="s">
        <v>2366</v>
      </c>
      <c r="J317" s="56" t="s">
        <v>7595</v>
      </c>
      <c r="K317" s="56"/>
      <c r="L317" s="54" t="s">
        <v>91</v>
      </c>
      <c r="M317" s="162" t="s">
        <v>8704</v>
      </c>
      <c r="N317" s="56" t="s">
        <v>8705</v>
      </c>
      <c r="O317" s="56" t="s">
        <v>8709</v>
      </c>
      <c r="P317" s="113" t="s">
        <v>91</v>
      </c>
      <c r="Q317" s="113" t="s">
        <v>54</v>
      </c>
      <c r="R317" s="113"/>
      <c r="S317" s="113"/>
    </row>
    <row r="318" spans="1:19" x14ac:dyDescent="0.35">
      <c r="A318" s="113" t="s">
        <v>61</v>
      </c>
      <c r="B318" s="77">
        <v>4</v>
      </c>
      <c r="C318" s="56" t="s">
        <v>2705</v>
      </c>
      <c r="D318" s="50" t="s">
        <v>6675</v>
      </c>
      <c r="E318" s="56" t="s">
        <v>8372</v>
      </c>
      <c r="F318" s="69" t="s">
        <v>7987</v>
      </c>
      <c r="G318" s="56" t="s">
        <v>3131</v>
      </c>
      <c r="H318" s="50" t="s">
        <v>2909</v>
      </c>
      <c r="I318" s="56"/>
      <c r="J318" s="56" t="s">
        <v>3413</v>
      </c>
      <c r="K318" s="56" t="s">
        <v>7594</v>
      </c>
      <c r="L318" s="50" t="s">
        <v>91</v>
      </c>
      <c r="M318" s="160">
        <v>0</v>
      </c>
      <c r="N318" s="50" t="s">
        <v>8705</v>
      </c>
      <c r="O318" s="50" t="s">
        <v>8710</v>
      </c>
      <c r="P318" s="113" t="s">
        <v>92</v>
      </c>
      <c r="Q318" s="113" t="s">
        <v>54</v>
      </c>
      <c r="R318" s="113"/>
      <c r="S318" s="113"/>
    </row>
    <row r="319" spans="1:19" x14ac:dyDescent="0.35">
      <c r="A319" s="113" t="s">
        <v>61</v>
      </c>
      <c r="B319" s="77">
        <v>5</v>
      </c>
      <c r="C319" s="54" t="s">
        <v>176</v>
      </c>
      <c r="D319" s="54" t="s">
        <v>1951</v>
      </c>
      <c r="E319" s="50" t="s">
        <v>8374</v>
      </c>
      <c r="F319" s="68" t="s">
        <v>8373</v>
      </c>
      <c r="G319" s="56" t="s">
        <v>3133</v>
      </c>
      <c r="H319" s="54" t="s">
        <v>419</v>
      </c>
      <c r="I319" s="68" t="s">
        <v>2368</v>
      </c>
      <c r="J319" s="56" t="s">
        <v>7595</v>
      </c>
      <c r="K319" s="56"/>
      <c r="L319" s="54" t="s">
        <v>7575</v>
      </c>
      <c r="M319" s="162">
        <v>0</v>
      </c>
      <c r="N319" s="56" t="s">
        <v>8705</v>
      </c>
      <c r="O319" s="56" t="s">
        <v>8710</v>
      </c>
      <c r="P319" s="113" t="s">
        <v>100</v>
      </c>
      <c r="Q319" s="113" t="s">
        <v>54</v>
      </c>
      <c r="R319" s="113"/>
      <c r="S319" s="113"/>
    </row>
    <row r="320" spans="1:19" x14ac:dyDescent="0.35">
      <c r="A320" s="113" t="s">
        <v>61</v>
      </c>
      <c r="B320" s="77">
        <v>6</v>
      </c>
      <c r="C320" s="56" t="s">
        <v>2706</v>
      </c>
      <c r="D320" s="50" t="s">
        <v>3311</v>
      </c>
      <c r="E320" s="50" t="s">
        <v>8375</v>
      </c>
      <c r="F320" s="69" t="s">
        <v>7988</v>
      </c>
      <c r="G320" s="56" t="s">
        <v>3132</v>
      </c>
      <c r="H320" s="50" t="s">
        <v>2910</v>
      </c>
      <c r="I320" s="56"/>
      <c r="J320" s="56" t="s">
        <v>7595</v>
      </c>
      <c r="K320" s="56"/>
      <c r="L320" s="50" t="s">
        <v>7574</v>
      </c>
      <c r="M320" s="160">
        <v>0</v>
      </c>
      <c r="N320" s="50" t="s">
        <v>8705</v>
      </c>
      <c r="O320" s="50" t="s">
        <v>8710</v>
      </c>
      <c r="P320" s="113" t="s">
        <v>165</v>
      </c>
      <c r="Q320" s="113" t="s">
        <v>54</v>
      </c>
      <c r="R320" s="113"/>
      <c r="S320" s="113"/>
    </row>
    <row r="321" spans="1:19" x14ac:dyDescent="0.35">
      <c r="A321" s="113" t="s">
        <v>61</v>
      </c>
      <c r="B321" s="77">
        <v>7</v>
      </c>
      <c r="C321" s="54" t="s">
        <v>175</v>
      </c>
      <c r="D321" s="54" t="s">
        <v>1895</v>
      </c>
      <c r="E321" s="50" t="s">
        <v>8371</v>
      </c>
      <c r="F321" s="68" t="s">
        <v>2172</v>
      </c>
      <c r="G321" s="54" t="s">
        <v>417</v>
      </c>
      <c r="H321" s="54" t="s">
        <v>418</v>
      </c>
      <c r="I321" s="68" t="s">
        <v>2367</v>
      </c>
      <c r="J321" s="56" t="s">
        <v>7595</v>
      </c>
      <c r="K321" s="56"/>
      <c r="L321" s="54" t="s">
        <v>91</v>
      </c>
      <c r="M321" s="162">
        <v>0</v>
      </c>
      <c r="N321" s="56" t="s">
        <v>8705</v>
      </c>
      <c r="O321" s="56" t="s">
        <v>8710</v>
      </c>
      <c r="P321" s="113" t="s">
        <v>91</v>
      </c>
      <c r="Q321" s="113" t="s">
        <v>54</v>
      </c>
      <c r="R321" s="113"/>
      <c r="S321" s="113"/>
    </row>
    <row r="322" spans="1:19" x14ac:dyDescent="0.35">
      <c r="A322" s="141" t="s">
        <v>2792</v>
      </c>
      <c r="B322" s="77">
        <v>-99</v>
      </c>
      <c r="C322" s="50" t="s">
        <v>292</v>
      </c>
      <c r="D322" s="113"/>
      <c r="E322" s="50"/>
      <c r="F322" s="113"/>
      <c r="G322" s="50" t="s">
        <v>292</v>
      </c>
      <c r="H322" s="50" t="s">
        <v>292</v>
      </c>
      <c r="I322" s="113"/>
      <c r="J322" s="50" t="s">
        <v>7595</v>
      </c>
      <c r="K322" s="50"/>
      <c r="L322" s="53" t="s">
        <v>7575</v>
      </c>
      <c r="M322" s="114" t="s">
        <v>8704</v>
      </c>
      <c r="N322" s="113" t="s">
        <v>8706</v>
      </c>
      <c r="O322" s="113"/>
      <c r="P322" s="137"/>
      <c r="Q322" s="137" t="s">
        <v>54</v>
      </c>
      <c r="R322" s="53" t="s">
        <v>8904</v>
      </c>
      <c r="S322" s="113"/>
    </row>
    <row r="323" spans="1:19" x14ac:dyDescent="0.35">
      <c r="A323" s="141" t="s">
        <v>2792</v>
      </c>
      <c r="B323" s="77">
        <v>-99</v>
      </c>
      <c r="C323" s="50" t="s">
        <v>292</v>
      </c>
      <c r="D323" s="113"/>
      <c r="E323" s="50"/>
      <c r="F323" s="113"/>
      <c r="G323" s="50" t="s">
        <v>292</v>
      </c>
      <c r="H323" s="50" t="s">
        <v>292</v>
      </c>
      <c r="I323" s="113"/>
      <c r="J323" s="50" t="s">
        <v>7595</v>
      </c>
      <c r="K323" s="50"/>
      <c r="L323" s="53" t="s">
        <v>7575</v>
      </c>
      <c r="M323" s="114" t="s">
        <v>8704</v>
      </c>
      <c r="N323" s="113" t="s">
        <v>8706</v>
      </c>
      <c r="O323" s="113"/>
      <c r="P323" s="137"/>
      <c r="Q323" s="137" t="s">
        <v>54</v>
      </c>
      <c r="R323" s="53"/>
      <c r="S323" s="113"/>
    </row>
    <row r="324" spans="1:19" x14ac:dyDescent="0.35">
      <c r="A324" s="113" t="s">
        <v>2792</v>
      </c>
      <c r="B324" s="77">
        <v>-99</v>
      </c>
      <c r="C324" s="50" t="s">
        <v>6713</v>
      </c>
      <c r="D324" s="113"/>
      <c r="E324" s="50"/>
      <c r="F324" s="113"/>
      <c r="G324" s="50" t="s">
        <v>6809</v>
      </c>
      <c r="H324" s="50" t="s">
        <v>6810</v>
      </c>
      <c r="I324" s="113"/>
      <c r="J324" s="50" t="s">
        <v>7595</v>
      </c>
      <c r="K324" s="50"/>
      <c r="L324" s="139" t="s">
        <v>7575</v>
      </c>
      <c r="M324" s="169"/>
      <c r="N324" s="139"/>
      <c r="O324" s="139"/>
      <c r="P324" s="137" t="s">
        <v>3000</v>
      </c>
      <c r="Q324" s="137" t="s">
        <v>54</v>
      </c>
      <c r="R324" s="50"/>
      <c r="S324" s="113"/>
    </row>
    <row r="325" spans="1:19" x14ac:dyDescent="0.35">
      <c r="A325" s="113" t="s">
        <v>2792</v>
      </c>
      <c r="B325" s="77">
        <v>-99</v>
      </c>
      <c r="C325" s="50" t="s">
        <v>6712</v>
      </c>
      <c r="D325" s="113"/>
      <c r="E325" s="50"/>
      <c r="F325" s="113"/>
      <c r="G325" s="50" t="s">
        <v>6807</v>
      </c>
      <c r="H325" s="50" t="s">
        <v>6808</v>
      </c>
      <c r="I325" s="113"/>
      <c r="J325" s="50" t="s">
        <v>7595</v>
      </c>
      <c r="K325" s="50"/>
      <c r="L325" s="50" t="s">
        <v>7576</v>
      </c>
      <c r="M325" s="160"/>
      <c r="N325" s="50"/>
      <c r="O325" s="50"/>
      <c r="P325" s="137" t="s">
        <v>3952</v>
      </c>
      <c r="Q325" s="137" t="s">
        <v>54</v>
      </c>
      <c r="R325" s="50"/>
      <c r="S325" s="113"/>
    </row>
    <row r="326" spans="1:19" x14ac:dyDescent="0.35">
      <c r="A326" s="113" t="s">
        <v>2792</v>
      </c>
      <c r="B326" s="77">
        <v>-99</v>
      </c>
      <c r="C326" s="50" t="s">
        <v>6715</v>
      </c>
      <c r="D326" s="113"/>
      <c r="E326" s="50"/>
      <c r="F326" s="113"/>
      <c r="G326" s="50" t="s">
        <v>6813</v>
      </c>
      <c r="H326" s="50" t="s">
        <v>6814</v>
      </c>
      <c r="I326" s="113"/>
      <c r="J326" s="50" t="s">
        <v>7595</v>
      </c>
      <c r="K326" s="50"/>
      <c r="L326" s="139" t="s">
        <v>7575</v>
      </c>
      <c r="M326" s="169"/>
      <c r="N326" s="139"/>
      <c r="O326" s="139"/>
      <c r="P326" s="137" t="s">
        <v>3000</v>
      </c>
      <c r="Q326" s="137" t="s">
        <v>54</v>
      </c>
      <c r="R326" s="50"/>
      <c r="S326" s="113"/>
    </row>
    <row r="327" spans="1:19" x14ac:dyDescent="0.35">
      <c r="A327" s="113" t="s">
        <v>2792</v>
      </c>
      <c r="B327" s="77">
        <v>-99</v>
      </c>
      <c r="C327" s="50" t="s">
        <v>6714</v>
      </c>
      <c r="D327" s="113"/>
      <c r="E327" s="50"/>
      <c r="F327" s="113"/>
      <c r="G327" s="50" t="s">
        <v>6811</v>
      </c>
      <c r="H327" s="50" t="s">
        <v>6812</v>
      </c>
      <c r="I327" s="113"/>
      <c r="J327" s="50" t="s">
        <v>7595</v>
      </c>
      <c r="K327" s="50"/>
      <c r="L327" s="50" t="s">
        <v>7576</v>
      </c>
      <c r="M327" s="160"/>
      <c r="N327" s="50"/>
      <c r="O327" s="50"/>
      <c r="P327" s="137" t="s">
        <v>3952</v>
      </c>
      <c r="Q327" s="137" t="s">
        <v>54</v>
      </c>
      <c r="R327" s="50"/>
      <c r="S327" s="113"/>
    </row>
    <row r="328" spans="1:19" x14ac:dyDescent="0.35">
      <c r="A328" s="143" t="s">
        <v>2792</v>
      </c>
      <c r="B328" s="96">
        <v>1</v>
      </c>
      <c r="C328" s="66" t="s">
        <v>93</v>
      </c>
      <c r="D328" s="66" t="s">
        <v>1923</v>
      </c>
      <c r="E328" s="67" t="s">
        <v>2130</v>
      </c>
      <c r="F328" s="66" t="s">
        <v>7896</v>
      </c>
      <c r="G328" s="66" t="s">
        <v>277</v>
      </c>
      <c r="H328" s="66" t="s">
        <v>278</v>
      </c>
      <c r="I328" s="66" t="s">
        <v>2311</v>
      </c>
      <c r="J328" s="97" t="s">
        <v>7595</v>
      </c>
      <c r="K328" s="97"/>
      <c r="L328" s="66" t="s">
        <v>91</v>
      </c>
      <c r="M328" s="164" t="s">
        <v>8704</v>
      </c>
      <c r="N328" s="97" t="s">
        <v>8706</v>
      </c>
      <c r="O328" s="97" t="s">
        <v>8709</v>
      </c>
      <c r="P328" s="143" t="s">
        <v>91</v>
      </c>
      <c r="Q328" s="143" t="s">
        <v>54</v>
      </c>
      <c r="R328" s="143"/>
      <c r="S328" s="113"/>
    </row>
    <row r="329" spans="1:19" x14ac:dyDescent="0.35">
      <c r="A329" s="113" t="s">
        <v>2792</v>
      </c>
      <c r="B329" s="77">
        <v>2</v>
      </c>
      <c r="C329" s="59" t="s">
        <v>130</v>
      </c>
      <c r="D329" s="55" t="s">
        <v>1922</v>
      </c>
      <c r="E329" s="56" t="s">
        <v>8381</v>
      </c>
      <c r="F329" s="56" t="s">
        <v>2146</v>
      </c>
      <c r="G329" s="56"/>
      <c r="H329" s="56"/>
      <c r="I329" s="56"/>
      <c r="J329" s="56" t="s">
        <v>7595</v>
      </c>
      <c r="K329" s="56"/>
      <c r="L329" s="54" t="s">
        <v>7575</v>
      </c>
      <c r="M329" s="162" t="s">
        <v>8704</v>
      </c>
      <c r="N329" s="56" t="s">
        <v>8706</v>
      </c>
      <c r="O329" s="56" t="s">
        <v>8709</v>
      </c>
      <c r="P329" s="113" t="s">
        <v>100</v>
      </c>
      <c r="Q329" s="113" t="s">
        <v>54</v>
      </c>
      <c r="R329" s="113"/>
      <c r="S329" s="113"/>
    </row>
    <row r="330" spans="1:19" x14ac:dyDescent="0.35">
      <c r="A330" s="113" t="s">
        <v>2792</v>
      </c>
      <c r="B330" s="77">
        <v>3</v>
      </c>
      <c r="C330" s="85" t="s">
        <v>2746</v>
      </c>
      <c r="D330" s="54" t="s">
        <v>6422</v>
      </c>
      <c r="E330" s="56" t="s">
        <v>8376</v>
      </c>
      <c r="F330" s="68" t="s">
        <v>7996</v>
      </c>
      <c r="G330" s="56" t="s">
        <v>3178</v>
      </c>
      <c r="H330" s="50" t="s">
        <v>2950</v>
      </c>
      <c r="I330" s="56"/>
      <c r="J330" s="56" t="s">
        <v>7595</v>
      </c>
      <c r="K330" s="56"/>
      <c r="L330" s="50" t="s">
        <v>91</v>
      </c>
      <c r="M330" s="160" t="s">
        <v>8704</v>
      </c>
      <c r="N330" s="50" t="s">
        <v>8705</v>
      </c>
      <c r="O330" s="50" t="s">
        <v>8709</v>
      </c>
      <c r="P330" s="113" t="s">
        <v>91</v>
      </c>
      <c r="Q330" s="113" t="s">
        <v>54</v>
      </c>
      <c r="R330" s="113"/>
      <c r="S330" s="113"/>
    </row>
    <row r="331" spans="1:19" x14ac:dyDescent="0.35">
      <c r="A331" s="113" t="s">
        <v>2792</v>
      </c>
      <c r="B331" s="77">
        <v>4</v>
      </c>
      <c r="C331" s="56" t="s">
        <v>2748</v>
      </c>
      <c r="D331" s="54" t="s">
        <v>3304</v>
      </c>
      <c r="E331" s="56" t="s">
        <v>8377</v>
      </c>
      <c r="F331" s="69" t="s">
        <v>7989</v>
      </c>
      <c r="G331" s="56" t="s">
        <v>3180</v>
      </c>
      <c r="H331" s="50" t="s">
        <v>2952</v>
      </c>
      <c r="I331" s="56"/>
      <c r="J331" s="56" t="s">
        <v>7595</v>
      </c>
      <c r="K331" s="56"/>
      <c r="L331" s="50" t="s">
        <v>153</v>
      </c>
      <c r="M331" s="160" t="s">
        <v>8704</v>
      </c>
      <c r="N331" s="50" t="s">
        <v>8705</v>
      </c>
      <c r="O331" s="50" t="s">
        <v>8709</v>
      </c>
      <c r="P331" s="113" t="s">
        <v>153</v>
      </c>
      <c r="Q331" s="113" t="s">
        <v>54</v>
      </c>
      <c r="R331" s="113"/>
      <c r="S331" s="113"/>
    </row>
    <row r="332" spans="1:19" x14ac:dyDescent="0.35">
      <c r="A332" s="113" t="s">
        <v>2792</v>
      </c>
      <c r="B332" s="77">
        <v>5</v>
      </c>
      <c r="C332" s="56" t="s">
        <v>2753</v>
      </c>
      <c r="D332" s="54" t="s">
        <v>3305</v>
      </c>
      <c r="E332" s="56" t="s">
        <v>8378</v>
      </c>
      <c r="F332" s="69" t="s">
        <v>7990</v>
      </c>
      <c r="G332" s="56" t="s">
        <v>3185</v>
      </c>
      <c r="H332" s="50" t="s">
        <v>2957</v>
      </c>
      <c r="I332" s="56"/>
      <c r="J332" s="56" t="s">
        <v>7595</v>
      </c>
      <c r="K332" s="56"/>
      <c r="L332" s="50" t="s">
        <v>153</v>
      </c>
      <c r="M332" s="160" t="s">
        <v>8704</v>
      </c>
      <c r="N332" s="50" t="s">
        <v>8705</v>
      </c>
      <c r="O332" s="50" t="s">
        <v>8709</v>
      </c>
      <c r="P332" s="113" t="s">
        <v>153</v>
      </c>
      <c r="Q332" s="113" t="s">
        <v>54</v>
      </c>
      <c r="R332" s="113"/>
      <c r="S332" s="113"/>
    </row>
    <row r="333" spans="1:19" x14ac:dyDescent="0.35">
      <c r="A333" s="113" t="s">
        <v>2792</v>
      </c>
      <c r="B333" s="77">
        <v>6</v>
      </c>
      <c r="C333" s="56" t="s">
        <v>2749</v>
      </c>
      <c r="D333" s="50" t="s">
        <v>3306</v>
      </c>
      <c r="E333" s="56" t="s">
        <v>8361</v>
      </c>
      <c r="F333" s="69" t="s">
        <v>7991</v>
      </c>
      <c r="G333" s="56" t="s">
        <v>3181</v>
      </c>
      <c r="H333" s="50" t="s">
        <v>3422</v>
      </c>
      <c r="I333" s="56"/>
      <c r="J333" s="56" t="s">
        <v>3423</v>
      </c>
      <c r="K333" s="56" t="s">
        <v>7594</v>
      </c>
      <c r="L333" s="50" t="s">
        <v>91</v>
      </c>
      <c r="M333" s="160">
        <v>0</v>
      </c>
      <c r="N333" s="50" t="s">
        <v>8705</v>
      </c>
      <c r="O333" s="50" t="s">
        <v>8710</v>
      </c>
      <c r="P333" s="113" t="s">
        <v>92</v>
      </c>
      <c r="Q333" s="113" t="s">
        <v>54</v>
      </c>
      <c r="R333" s="113"/>
      <c r="S333" s="113"/>
    </row>
    <row r="334" spans="1:19" x14ac:dyDescent="0.35">
      <c r="A334" s="113" t="s">
        <v>2792</v>
      </c>
      <c r="B334" s="77">
        <v>7</v>
      </c>
      <c r="C334" s="56" t="s">
        <v>2754</v>
      </c>
      <c r="D334" s="50" t="s">
        <v>3307</v>
      </c>
      <c r="E334" s="56" t="s">
        <v>8379</v>
      </c>
      <c r="F334" s="69" t="s">
        <v>7992</v>
      </c>
      <c r="G334" s="56" t="s">
        <v>3186</v>
      </c>
      <c r="H334" s="50" t="s">
        <v>2958</v>
      </c>
      <c r="I334" s="56"/>
      <c r="J334" s="56" t="s">
        <v>3423</v>
      </c>
      <c r="K334" s="56" t="s">
        <v>7594</v>
      </c>
      <c r="L334" s="50" t="s">
        <v>91</v>
      </c>
      <c r="M334" s="160">
        <v>0</v>
      </c>
      <c r="N334" s="50" t="s">
        <v>8705</v>
      </c>
      <c r="O334" s="50" t="s">
        <v>8710</v>
      </c>
      <c r="P334" s="113" t="s">
        <v>92</v>
      </c>
      <c r="Q334" s="113" t="s">
        <v>54</v>
      </c>
      <c r="R334" s="113"/>
      <c r="S334" s="113"/>
    </row>
    <row r="335" spans="1:19" x14ac:dyDescent="0.35">
      <c r="A335" s="113" t="s">
        <v>2792</v>
      </c>
      <c r="B335" s="77">
        <v>8</v>
      </c>
      <c r="C335" s="56" t="s">
        <v>2751</v>
      </c>
      <c r="D335" s="50" t="s">
        <v>3308</v>
      </c>
      <c r="E335" s="56" t="s">
        <v>8362</v>
      </c>
      <c r="F335" s="69" t="s">
        <v>7993</v>
      </c>
      <c r="G335" s="56" t="s">
        <v>3183</v>
      </c>
      <c r="H335" s="50" t="s">
        <v>2955</v>
      </c>
      <c r="I335" s="56"/>
      <c r="J335" s="56" t="s">
        <v>7595</v>
      </c>
      <c r="K335" s="56"/>
      <c r="L335" s="50" t="s">
        <v>7574</v>
      </c>
      <c r="M335" s="160">
        <v>0</v>
      </c>
      <c r="N335" s="50" t="s">
        <v>8705</v>
      </c>
      <c r="O335" s="50" t="s">
        <v>8710</v>
      </c>
      <c r="P335" s="113" t="s">
        <v>3012</v>
      </c>
      <c r="Q335" s="113" t="s">
        <v>54</v>
      </c>
      <c r="R335" s="113"/>
      <c r="S335" s="113"/>
    </row>
    <row r="336" spans="1:19" x14ac:dyDescent="0.35">
      <c r="A336" s="113" t="s">
        <v>2792</v>
      </c>
      <c r="B336" s="77">
        <v>9</v>
      </c>
      <c r="C336" s="56" t="s">
        <v>2750</v>
      </c>
      <c r="D336" s="50" t="s">
        <v>3309</v>
      </c>
      <c r="E336" s="56" t="s">
        <v>8363</v>
      </c>
      <c r="F336" s="69" t="s">
        <v>7994</v>
      </c>
      <c r="G336" s="56" t="s">
        <v>3182</v>
      </c>
      <c r="H336" s="50" t="s">
        <v>2954</v>
      </c>
      <c r="I336" s="56"/>
      <c r="J336" s="56" t="s">
        <v>7595</v>
      </c>
      <c r="K336" s="56"/>
      <c r="L336" s="50" t="s">
        <v>7574</v>
      </c>
      <c r="M336" s="160">
        <v>0</v>
      </c>
      <c r="N336" s="50" t="s">
        <v>8705</v>
      </c>
      <c r="O336" s="50" t="s">
        <v>8710</v>
      </c>
      <c r="P336" s="113" t="s">
        <v>165</v>
      </c>
      <c r="Q336" s="113" t="s">
        <v>54</v>
      </c>
      <c r="R336" s="113"/>
      <c r="S336" s="113"/>
    </row>
    <row r="337" spans="1:19" x14ac:dyDescent="0.35">
      <c r="A337" s="113" t="s">
        <v>2792</v>
      </c>
      <c r="B337" s="77">
        <v>10</v>
      </c>
      <c r="C337" s="56" t="s">
        <v>2752</v>
      </c>
      <c r="D337" s="50" t="s">
        <v>3310</v>
      </c>
      <c r="E337" s="56" t="s">
        <v>8364</v>
      </c>
      <c r="F337" s="69" t="s">
        <v>7995</v>
      </c>
      <c r="G337" s="56" t="s">
        <v>3184</v>
      </c>
      <c r="H337" s="50" t="s">
        <v>2956</v>
      </c>
      <c r="I337" s="56"/>
      <c r="J337" s="56" t="s">
        <v>3655</v>
      </c>
      <c r="K337" s="56" t="s">
        <v>7594</v>
      </c>
      <c r="L337" s="50" t="s">
        <v>91</v>
      </c>
      <c r="M337" s="160">
        <v>0</v>
      </c>
      <c r="N337" s="50" t="s">
        <v>8705</v>
      </c>
      <c r="O337" s="50" t="s">
        <v>8710</v>
      </c>
      <c r="P337" s="113" t="s">
        <v>92</v>
      </c>
      <c r="Q337" s="113" t="s">
        <v>54</v>
      </c>
      <c r="R337" s="113"/>
      <c r="S337" s="113"/>
    </row>
    <row r="338" spans="1:19" x14ac:dyDescent="0.35">
      <c r="A338" s="113" t="s">
        <v>2792</v>
      </c>
      <c r="B338" s="77">
        <v>11</v>
      </c>
      <c r="C338" s="56" t="s">
        <v>2747</v>
      </c>
      <c r="D338" s="50" t="s">
        <v>1895</v>
      </c>
      <c r="E338" s="56" t="s">
        <v>8380</v>
      </c>
      <c r="F338" s="68" t="s">
        <v>2172</v>
      </c>
      <c r="G338" s="56" t="s">
        <v>3179</v>
      </c>
      <c r="H338" s="50" t="s">
        <v>2951</v>
      </c>
      <c r="I338" s="56"/>
      <c r="J338" s="56" t="s">
        <v>7595</v>
      </c>
      <c r="K338" s="56"/>
      <c r="L338" s="50" t="s">
        <v>91</v>
      </c>
      <c r="M338" s="160">
        <v>0</v>
      </c>
      <c r="N338" s="50" t="s">
        <v>8705</v>
      </c>
      <c r="O338" s="50" t="s">
        <v>8710</v>
      </c>
      <c r="P338" s="113" t="s">
        <v>91</v>
      </c>
      <c r="Q338" s="113" t="s">
        <v>54</v>
      </c>
      <c r="R338" s="113"/>
      <c r="S338" s="113"/>
    </row>
    <row r="339" spans="1:19" x14ac:dyDescent="0.35">
      <c r="A339" s="121" t="s">
        <v>81</v>
      </c>
      <c r="B339" s="144">
        <v>-99</v>
      </c>
      <c r="C339" s="121" t="s">
        <v>2594</v>
      </c>
      <c r="D339" s="62" t="s">
        <v>2799</v>
      </c>
      <c r="E339" s="121"/>
      <c r="F339" s="121"/>
      <c r="G339" s="62" t="s">
        <v>634</v>
      </c>
      <c r="H339" s="62" t="s">
        <v>2799</v>
      </c>
      <c r="I339" s="121"/>
      <c r="J339" s="121" t="s">
        <v>7595</v>
      </c>
      <c r="K339" s="121"/>
      <c r="L339" s="121" t="s">
        <v>7575</v>
      </c>
      <c r="M339" s="144">
        <v>0</v>
      </c>
      <c r="N339" s="121" t="s">
        <v>8705</v>
      </c>
      <c r="O339" s="121"/>
      <c r="P339" s="121" t="s">
        <v>100</v>
      </c>
      <c r="Q339" s="121" t="s">
        <v>80</v>
      </c>
      <c r="R339" s="121"/>
      <c r="S339" s="113"/>
    </row>
    <row r="340" spans="1:19" x14ac:dyDescent="0.35">
      <c r="A340" s="113" t="s">
        <v>81</v>
      </c>
      <c r="B340" s="77">
        <v>-99</v>
      </c>
      <c r="C340" s="113" t="s">
        <v>292</v>
      </c>
      <c r="D340" s="62" t="s">
        <v>6522</v>
      </c>
      <c r="E340" s="113"/>
      <c r="F340" s="113"/>
      <c r="G340" s="50" t="s">
        <v>4113</v>
      </c>
      <c r="H340" s="50" t="s">
        <v>292</v>
      </c>
      <c r="I340" s="113"/>
      <c r="J340" s="56" t="s">
        <v>7595</v>
      </c>
      <c r="K340" s="56"/>
      <c r="L340" s="53" t="s">
        <v>7575</v>
      </c>
      <c r="M340" s="163" t="s">
        <v>8704</v>
      </c>
      <c r="N340" s="53" t="s">
        <v>8706</v>
      </c>
      <c r="O340" s="53"/>
      <c r="P340" s="113"/>
      <c r="Q340" s="113" t="s">
        <v>80</v>
      </c>
      <c r="R340" s="113"/>
      <c r="S340" s="113"/>
    </row>
    <row r="341" spans="1:19" x14ac:dyDescent="0.35">
      <c r="A341" s="121" t="s">
        <v>81</v>
      </c>
      <c r="B341" s="144">
        <v>-99</v>
      </c>
      <c r="C341" s="121" t="s">
        <v>2593</v>
      </c>
      <c r="D341" s="62" t="s">
        <v>5054</v>
      </c>
      <c r="E341" s="121"/>
      <c r="F341" s="121"/>
      <c r="G341" s="62" t="s">
        <v>3017</v>
      </c>
      <c r="H341" s="62" t="s">
        <v>5054</v>
      </c>
      <c r="I341" s="121"/>
      <c r="J341" s="121" t="s">
        <v>7595</v>
      </c>
      <c r="K341" s="121"/>
      <c r="L341" s="121" t="s">
        <v>7575</v>
      </c>
      <c r="M341" s="144">
        <v>0</v>
      </c>
      <c r="N341" s="121" t="s">
        <v>8705</v>
      </c>
      <c r="O341" s="121"/>
      <c r="P341" s="121" t="s">
        <v>100</v>
      </c>
      <c r="Q341" s="121" t="s">
        <v>80</v>
      </c>
      <c r="R341" s="121"/>
      <c r="S341" s="113"/>
    </row>
    <row r="342" spans="1:19" x14ac:dyDescent="0.35">
      <c r="A342" s="121" t="s">
        <v>81</v>
      </c>
      <c r="B342" s="144">
        <v>-99</v>
      </c>
      <c r="C342" s="121" t="s">
        <v>2592</v>
      </c>
      <c r="D342" s="121" t="s">
        <v>2797</v>
      </c>
      <c r="E342" s="121"/>
      <c r="F342" s="121"/>
      <c r="G342" s="62" t="s">
        <v>3016</v>
      </c>
      <c r="H342" s="62" t="s">
        <v>2797</v>
      </c>
      <c r="I342" s="121"/>
      <c r="J342" s="121" t="s">
        <v>7595</v>
      </c>
      <c r="K342" s="121"/>
      <c r="L342" s="121" t="s">
        <v>7575</v>
      </c>
      <c r="M342" s="144">
        <v>0</v>
      </c>
      <c r="N342" s="121" t="s">
        <v>8705</v>
      </c>
      <c r="O342" s="121"/>
      <c r="P342" s="121" t="s">
        <v>100</v>
      </c>
      <c r="Q342" s="121" t="s">
        <v>80</v>
      </c>
      <c r="R342" s="121"/>
      <c r="S342" s="113"/>
    </row>
    <row r="343" spans="1:19" x14ac:dyDescent="0.35">
      <c r="A343" s="115" t="s">
        <v>81</v>
      </c>
      <c r="B343" s="100">
        <v>1</v>
      </c>
      <c r="C343" s="101" t="s">
        <v>93</v>
      </c>
      <c r="D343" s="115" t="s">
        <v>1923</v>
      </c>
      <c r="E343" s="102"/>
      <c r="F343" s="101" t="s">
        <v>7853</v>
      </c>
      <c r="G343" s="101" t="s">
        <v>277</v>
      </c>
      <c r="H343" s="101" t="s">
        <v>278</v>
      </c>
      <c r="I343" s="101" t="s">
        <v>2311</v>
      </c>
      <c r="J343" s="103" t="s">
        <v>7595</v>
      </c>
      <c r="K343" s="103"/>
      <c r="L343" s="101" t="s">
        <v>91</v>
      </c>
      <c r="M343" s="161" t="s">
        <v>8704</v>
      </c>
      <c r="N343" s="103" t="s">
        <v>8706</v>
      </c>
      <c r="O343" s="103" t="s">
        <v>8709</v>
      </c>
      <c r="P343" s="115" t="s">
        <v>91</v>
      </c>
      <c r="Q343" s="115" t="s">
        <v>80</v>
      </c>
      <c r="R343" s="115"/>
      <c r="S343" s="113"/>
    </row>
    <row r="344" spans="1:19" x14ac:dyDescent="0.35">
      <c r="A344" s="113" t="s">
        <v>81</v>
      </c>
      <c r="B344" s="112">
        <v>3</v>
      </c>
      <c r="C344" s="113" t="s">
        <v>258</v>
      </c>
      <c r="D344" s="50" t="s">
        <v>7699</v>
      </c>
      <c r="E344" s="70"/>
      <c r="F344" s="54" t="s">
        <v>2218</v>
      </c>
      <c r="G344" s="54" t="s">
        <v>465</v>
      </c>
      <c r="H344" s="54" t="s">
        <v>466</v>
      </c>
      <c r="I344" s="68" t="s">
        <v>2392</v>
      </c>
      <c r="J344" s="56" t="s">
        <v>7595</v>
      </c>
      <c r="K344" s="56"/>
      <c r="L344" s="99" t="s">
        <v>7575</v>
      </c>
      <c r="M344" s="167" t="s">
        <v>8704</v>
      </c>
      <c r="N344" s="99" t="s">
        <v>8706</v>
      </c>
      <c r="O344" s="99" t="s">
        <v>8709</v>
      </c>
      <c r="P344" s="113" t="s">
        <v>100</v>
      </c>
      <c r="Q344" s="113" t="s">
        <v>80</v>
      </c>
      <c r="R344" s="113"/>
      <c r="S344" s="113"/>
    </row>
    <row r="345" spans="1:19" x14ac:dyDescent="0.35">
      <c r="A345" s="115" t="s">
        <v>81</v>
      </c>
      <c r="B345" s="116">
        <v>4</v>
      </c>
      <c r="C345" s="115" t="s">
        <v>7719</v>
      </c>
      <c r="D345" s="115" t="s">
        <v>7708</v>
      </c>
      <c r="E345" s="115"/>
      <c r="F345" s="115"/>
      <c r="G345" s="102"/>
      <c r="H345" s="102"/>
      <c r="I345" s="115"/>
      <c r="J345" s="115" t="s">
        <v>7595</v>
      </c>
      <c r="K345" s="115"/>
      <c r="L345" s="115" t="s">
        <v>91</v>
      </c>
      <c r="M345" s="116" t="s">
        <v>8704</v>
      </c>
      <c r="N345" s="115" t="s">
        <v>8706</v>
      </c>
      <c r="O345" s="115" t="s">
        <v>8709</v>
      </c>
      <c r="P345" s="115" t="s">
        <v>91</v>
      </c>
      <c r="Q345" s="115" t="s">
        <v>80</v>
      </c>
      <c r="R345" s="115"/>
      <c r="S345" s="113"/>
    </row>
    <row r="346" spans="1:19" x14ac:dyDescent="0.35">
      <c r="A346" s="113" t="s">
        <v>81</v>
      </c>
      <c r="B346" s="114">
        <v>5</v>
      </c>
      <c r="C346" s="113" t="s">
        <v>116</v>
      </c>
      <c r="D346" s="50" t="s">
        <v>6523</v>
      </c>
      <c r="E346" s="70"/>
      <c r="F346" s="54" t="s">
        <v>2214</v>
      </c>
      <c r="G346" s="54" t="s">
        <v>318</v>
      </c>
      <c r="H346" s="54" t="s">
        <v>319</v>
      </c>
      <c r="I346" s="68" t="s">
        <v>2214</v>
      </c>
      <c r="J346" s="56" t="s">
        <v>7595</v>
      </c>
      <c r="K346" s="56"/>
      <c r="L346" s="55" t="s">
        <v>91</v>
      </c>
      <c r="M346" s="165" t="s">
        <v>8704</v>
      </c>
      <c r="N346" s="57" t="s">
        <v>8706</v>
      </c>
      <c r="O346" s="57" t="s">
        <v>8709</v>
      </c>
      <c r="P346" s="113" t="s">
        <v>91</v>
      </c>
      <c r="Q346" s="113" t="s">
        <v>80</v>
      </c>
      <c r="R346" s="113" t="s">
        <v>7579</v>
      </c>
      <c r="S346" s="113"/>
    </row>
    <row r="347" spans="1:19" x14ac:dyDescent="0.35">
      <c r="A347" s="113" t="s">
        <v>81</v>
      </c>
      <c r="B347" s="114">
        <v>6</v>
      </c>
      <c r="C347" s="113" t="s">
        <v>2591</v>
      </c>
      <c r="D347" s="50" t="s">
        <v>7696</v>
      </c>
      <c r="E347" s="113"/>
      <c r="F347" s="113"/>
      <c r="G347" s="50" t="s">
        <v>3015</v>
      </c>
      <c r="H347" s="50" t="s">
        <v>2796</v>
      </c>
      <c r="I347" s="113"/>
      <c r="J347" s="113" t="s">
        <v>7595</v>
      </c>
      <c r="K347" s="113"/>
      <c r="L347" s="113" t="s">
        <v>7575</v>
      </c>
      <c r="M347" s="114" t="s">
        <v>8704</v>
      </c>
      <c r="N347" s="113" t="s">
        <v>8705</v>
      </c>
      <c r="O347" s="113" t="s">
        <v>8709</v>
      </c>
      <c r="P347" s="113" t="s">
        <v>100</v>
      </c>
      <c r="Q347" s="113" t="s">
        <v>80</v>
      </c>
      <c r="R347" s="113"/>
      <c r="S347" s="113"/>
    </row>
    <row r="348" spans="1:19" x14ac:dyDescent="0.35">
      <c r="A348" s="115" t="s">
        <v>81</v>
      </c>
      <c r="B348" s="116">
        <v>7</v>
      </c>
      <c r="C348" s="115" t="s">
        <v>7718</v>
      </c>
      <c r="D348" s="115" t="s">
        <v>7697</v>
      </c>
      <c r="E348" s="115"/>
      <c r="F348" s="115"/>
      <c r="G348" s="102"/>
      <c r="H348" s="102" t="s">
        <v>7716</v>
      </c>
      <c r="I348" s="115"/>
      <c r="J348" s="115" t="s">
        <v>7717</v>
      </c>
      <c r="K348" s="115" t="s">
        <v>7594</v>
      </c>
      <c r="L348" s="115" t="s">
        <v>91</v>
      </c>
      <c r="M348" s="116" t="s">
        <v>8704</v>
      </c>
      <c r="N348" s="115" t="s">
        <v>8705</v>
      </c>
      <c r="O348" s="115" t="s">
        <v>8709</v>
      </c>
      <c r="P348" s="115" t="s">
        <v>92</v>
      </c>
      <c r="Q348" s="115" t="s">
        <v>80</v>
      </c>
      <c r="R348" s="115"/>
      <c r="S348" s="113"/>
    </row>
    <row r="349" spans="1:19" x14ac:dyDescent="0.35">
      <c r="A349" s="142" t="s">
        <v>2041</v>
      </c>
      <c r="B349" s="77">
        <v>-99</v>
      </c>
      <c r="C349" s="50" t="s">
        <v>292</v>
      </c>
      <c r="E349" s="50"/>
      <c r="F349" s="113"/>
      <c r="G349" s="50" t="s">
        <v>292</v>
      </c>
      <c r="H349" s="50" t="s">
        <v>292</v>
      </c>
      <c r="I349" s="113"/>
      <c r="J349" s="50" t="s">
        <v>7595</v>
      </c>
      <c r="K349" s="50"/>
      <c r="L349" s="53" t="s">
        <v>7575</v>
      </c>
      <c r="M349" s="114" t="s">
        <v>8704</v>
      </c>
      <c r="N349" s="113" t="s">
        <v>8706</v>
      </c>
      <c r="O349" s="113"/>
      <c r="P349" s="137"/>
      <c r="Q349" s="137"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7595</v>
      </c>
      <c r="K350" s="56"/>
      <c r="L350" s="50" t="s">
        <v>153</v>
      </c>
      <c r="M350" s="160" t="s">
        <v>8704</v>
      </c>
      <c r="N350" s="50" t="s">
        <v>8705</v>
      </c>
      <c r="O350" s="50"/>
      <c r="P350" s="113" t="s">
        <v>153</v>
      </c>
      <c r="Q350" s="113" t="s">
        <v>54</v>
      </c>
      <c r="R350" s="113" t="s">
        <v>8712</v>
      </c>
      <c r="S350" s="113"/>
    </row>
    <row r="351" spans="1:19" x14ac:dyDescent="0.35">
      <c r="A351" s="142" t="s">
        <v>2041</v>
      </c>
      <c r="B351" s="77">
        <v>-99</v>
      </c>
      <c r="C351" s="50" t="s">
        <v>6711</v>
      </c>
      <c r="D351" s="113"/>
      <c r="E351" s="50"/>
      <c r="F351" s="113"/>
      <c r="G351" s="50" t="s">
        <v>6804</v>
      </c>
      <c r="H351" s="50" t="s">
        <v>6805</v>
      </c>
      <c r="I351" s="113"/>
      <c r="J351" s="50" t="s">
        <v>7595</v>
      </c>
      <c r="K351" s="50"/>
      <c r="L351" s="139" t="s">
        <v>7575</v>
      </c>
      <c r="M351" s="169"/>
      <c r="N351" s="139"/>
      <c r="O351" s="139"/>
      <c r="P351" s="137" t="s">
        <v>3000</v>
      </c>
      <c r="Q351" s="137" t="s">
        <v>54</v>
      </c>
      <c r="R351" s="53"/>
      <c r="S351" s="113"/>
    </row>
    <row r="352" spans="1:19" ht="13.5" customHeight="1" x14ac:dyDescent="0.35">
      <c r="A352" s="142" t="s">
        <v>2041</v>
      </c>
      <c r="B352" s="77">
        <v>-99</v>
      </c>
      <c r="C352" s="50" t="s">
        <v>6710</v>
      </c>
      <c r="D352" s="113"/>
      <c r="E352" s="50"/>
      <c r="F352" s="113"/>
      <c r="G352" s="50" t="s">
        <v>6802</v>
      </c>
      <c r="H352" s="50" t="s">
        <v>6803</v>
      </c>
      <c r="I352" s="113"/>
      <c r="J352" s="50" t="s">
        <v>7595</v>
      </c>
      <c r="K352" s="50"/>
      <c r="L352" s="50" t="s">
        <v>7576</v>
      </c>
      <c r="M352" s="160"/>
      <c r="N352" s="50"/>
      <c r="O352" s="50"/>
      <c r="P352" s="137" t="s">
        <v>3952</v>
      </c>
      <c r="Q352" s="137" t="s">
        <v>54</v>
      </c>
      <c r="R352" s="53"/>
      <c r="S352" s="113"/>
    </row>
    <row r="353" spans="1:19" x14ac:dyDescent="0.35">
      <c r="A353" s="115" t="s">
        <v>2041</v>
      </c>
      <c r="B353" s="100">
        <v>1</v>
      </c>
      <c r="C353" s="101" t="s">
        <v>93</v>
      </c>
      <c r="D353" s="101" t="s">
        <v>1923</v>
      </c>
      <c r="E353" s="102" t="s">
        <v>2130</v>
      </c>
      <c r="F353" s="101" t="s">
        <v>7896</v>
      </c>
      <c r="G353" s="101" t="s">
        <v>277</v>
      </c>
      <c r="H353" s="101" t="s">
        <v>278</v>
      </c>
      <c r="I353" s="101" t="s">
        <v>2311</v>
      </c>
      <c r="J353" s="103" t="s">
        <v>7595</v>
      </c>
      <c r="K353" s="103"/>
      <c r="L353" s="101" t="s">
        <v>91</v>
      </c>
      <c r="M353" s="161" t="s">
        <v>8704</v>
      </c>
      <c r="N353" s="103" t="s">
        <v>8706</v>
      </c>
      <c r="O353" s="103" t="s">
        <v>8709</v>
      </c>
      <c r="P353" s="115" t="s">
        <v>91</v>
      </c>
      <c r="Q353" s="115" t="s">
        <v>54</v>
      </c>
      <c r="R353" s="115"/>
      <c r="S353" s="113"/>
    </row>
    <row r="354" spans="1:19" x14ac:dyDescent="0.35">
      <c r="A354" s="113" t="s">
        <v>2041</v>
      </c>
      <c r="B354" s="94">
        <v>2</v>
      </c>
      <c r="C354" s="54" t="s">
        <v>125</v>
      </c>
      <c r="D354" s="54" t="s">
        <v>1950</v>
      </c>
      <c r="E354" s="54" t="s">
        <v>8398</v>
      </c>
      <c r="F354" s="54" t="s">
        <v>7854</v>
      </c>
      <c r="G354" s="54" t="s">
        <v>336</v>
      </c>
      <c r="H354" s="54" t="s">
        <v>2087</v>
      </c>
      <c r="I354" s="68" t="s">
        <v>2449</v>
      </c>
      <c r="J354" s="56" t="s">
        <v>7595</v>
      </c>
      <c r="K354" s="56"/>
      <c r="L354" s="99" t="s">
        <v>7575</v>
      </c>
      <c r="M354" s="167" t="s">
        <v>8704</v>
      </c>
      <c r="N354" s="99" t="s">
        <v>8706</v>
      </c>
      <c r="O354" s="99" t="s">
        <v>8709</v>
      </c>
      <c r="P354" s="113" t="s">
        <v>100</v>
      </c>
      <c r="Q354" s="113" t="s">
        <v>54</v>
      </c>
      <c r="R354" s="113"/>
      <c r="S354" s="113"/>
    </row>
    <row r="355" spans="1:19" x14ac:dyDescent="0.35">
      <c r="A355" s="113" t="s">
        <v>2041</v>
      </c>
      <c r="B355" s="94">
        <v>3</v>
      </c>
      <c r="C355" s="54" t="s">
        <v>2012</v>
      </c>
      <c r="D355" s="55" t="s">
        <v>2056</v>
      </c>
      <c r="E355" s="54" t="s">
        <v>8383</v>
      </c>
      <c r="F355" s="55" t="s">
        <v>7783</v>
      </c>
      <c r="G355" s="54" t="s">
        <v>2088</v>
      </c>
      <c r="H355" s="54" t="s">
        <v>2086</v>
      </c>
      <c r="I355" s="68" t="s">
        <v>2450</v>
      </c>
      <c r="J355" s="56" t="s">
        <v>7595</v>
      </c>
      <c r="K355" s="56"/>
      <c r="L355" s="54" t="s">
        <v>153</v>
      </c>
      <c r="M355" s="162" t="s">
        <v>8704</v>
      </c>
      <c r="N355" s="56" t="s">
        <v>8705</v>
      </c>
      <c r="O355" s="56" t="s">
        <v>8709</v>
      </c>
      <c r="P355" s="113" t="s">
        <v>153</v>
      </c>
      <c r="Q355" s="113" t="s">
        <v>54</v>
      </c>
      <c r="R355" s="113"/>
      <c r="S355" s="113"/>
    </row>
    <row r="356" spans="1:19" x14ac:dyDescent="0.35">
      <c r="A356" s="113" t="s">
        <v>2041</v>
      </c>
      <c r="B356" s="94">
        <v>5</v>
      </c>
      <c r="C356" s="54" t="s">
        <v>2018</v>
      </c>
      <c r="D356" s="54" t="s">
        <v>2019</v>
      </c>
      <c r="E356" s="54" t="s">
        <v>8384</v>
      </c>
      <c r="F356" s="68" t="s">
        <v>2283</v>
      </c>
      <c r="G356" s="54" t="s">
        <v>2090</v>
      </c>
      <c r="H356" s="54" t="s">
        <v>2089</v>
      </c>
      <c r="I356" s="68" t="s">
        <v>2451</v>
      </c>
      <c r="J356" s="56" t="s">
        <v>3438</v>
      </c>
      <c r="K356" s="56" t="s">
        <v>7594</v>
      </c>
      <c r="L356" s="17" t="s">
        <v>91</v>
      </c>
      <c r="M356" s="170">
        <v>2</v>
      </c>
      <c r="N356" s="171" t="s">
        <v>8705</v>
      </c>
      <c r="O356" s="171" t="s">
        <v>8710</v>
      </c>
      <c r="P356" s="113" t="s">
        <v>92</v>
      </c>
      <c r="Q356" s="113" t="s">
        <v>54</v>
      </c>
      <c r="R356" s="113"/>
      <c r="S356" s="113"/>
    </row>
    <row r="357" spans="1:19" x14ac:dyDescent="0.35">
      <c r="A357" s="113" t="s">
        <v>2041</v>
      </c>
      <c r="B357" s="94">
        <v>6</v>
      </c>
      <c r="C357" s="54" t="s">
        <v>2014</v>
      </c>
      <c r="D357" s="54" t="s">
        <v>1952</v>
      </c>
      <c r="E357" s="54" t="s">
        <v>8385</v>
      </c>
      <c r="F357" s="68" t="s">
        <v>7883</v>
      </c>
      <c r="G357" s="54" t="s">
        <v>2093</v>
      </c>
      <c r="H357" s="54" t="s">
        <v>2091</v>
      </c>
      <c r="I357" s="68" t="s">
        <v>2452</v>
      </c>
      <c r="J357" s="56" t="s">
        <v>3409</v>
      </c>
      <c r="K357" s="56" t="s">
        <v>7594</v>
      </c>
      <c r="L357" s="54" t="s">
        <v>91</v>
      </c>
      <c r="M357" s="162">
        <v>0</v>
      </c>
      <c r="N357" s="56" t="s">
        <v>8705</v>
      </c>
      <c r="O357" s="56" t="s">
        <v>8710</v>
      </c>
      <c r="P357" s="113" t="s">
        <v>92</v>
      </c>
      <c r="Q357" s="113" t="s">
        <v>54</v>
      </c>
      <c r="R357" s="113"/>
      <c r="S357" s="113"/>
    </row>
    <row r="358" spans="1:19" x14ac:dyDescent="0.35">
      <c r="A358" s="113" t="s">
        <v>2041</v>
      </c>
      <c r="B358" s="94">
        <v>7</v>
      </c>
      <c r="C358" s="54" t="s">
        <v>2015</v>
      </c>
      <c r="D358" s="54" t="s">
        <v>1885</v>
      </c>
      <c r="E358" s="54" t="s">
        <v>8386</v>
      </c>
      <c r="F358" s="68" t="s">
        <v>7884</v>
      </c>
      <c r="G358" s="54" t="s">
        <v>2094</v>
      </c>
      <c r="H358" s="54" t="s">
        <v>2092</v>
      </c>
      <c r="I358" s="68" t="s">
        <v>2453</v>
      </c>
      <c r="J358" s="56" t="s">
        <v>7595</v>
      </c>
      <c r="K358" s="56"/>
      <c r="L358" s="50" t="s">
        <v>7574</v>
      </c>
      <c r="M358" s="160">
        <v>0</v>
      </c>
      <c r="N358" s="50" t="s">
        <v>8705</v>
      </c>
      <c r="O358" s="50" t="s">
        <v>8710</v>
      </c>
      <c r="P358" s="113" t="s">
        <v>156</v>
      </c>
      <c r="Q358" s="113" t="s">
        <v>54</v>
      </c>
      <c r="R358" s="113"/>
      <c r="S358" s="113"/>
    </row>
    <row r="359" spans="1:19" x14ac:dyDescent="0.35">
      <c r="A359" s="113" t="s">
        <v>2041</v>
      </c>
      <c r="B359" s="94">
        <v>8</v>
      </c>
      <c r="C359" s="56" t="s">
        <v>2741</v>
      </c>
      <c r="D359" s="50" t="s">
        <v>3379</v>
      </c>
      <c r="E359" s="56" t="s">
        <v>8387</v>
      </c>
      <c r="F359" s="69" t="s">
        <v>7999</v>
      </c>
      <c r="G359" s="56" t="s">
        <v>3170</v>
      </c>
      <c r="H359" s="50" t="s">
        <v>2945</v>
      </c>
      <c r="I359" s="56"/>
      <c r="J359" s="56" t="s">
        <v>7595</v>
      </c>
      <c r="K359" s="56"/>
      <c r="L359" s="50" t="s">
        <v>7574</v>
      </c>
      <c r="M359" s="160">
        <v>0</v>
      </c>
      <c r="N359" s="50" t="s">
        <v>8705</v>
      </c>
      <c r="O359" s="50" t="s">
        <v>8710</v>
      </c>
      <c r="P359" s="113" t="s">
        <v>195</v>
      </c>
      <c r="Q359" s="113" t="s">
        <v>54</v>
      </c>
      <c r="R359" s="113"/>
      <c r="S359" s="113"/>
    </row>
    <row r="360" spans="1:19" x14ac:dyDescent="0.35">
      <c r="A360" s="113" t="s">
        <v>2041</v>
      </c>
      <c r="B360" s="94">
        <v>9</v>
      </c>
      <c r="C360" s="54" t="s">
        <v>2016</v>
      </c>
      <c r="D360" s="54" t="s">
        <v>7997</v>
      </c>
      <c r="E360" s="54" t="s">
        <v>8388</v>
      </c>
      <c r="F360" s="68" t="s">
        <v>8004</v>
      </c>
      <c r="G360" s="54" t="s">
        <v>2097</v>
      </c>
      <c r="H360" s="54" t="s">
        <v>2095</v>
      </c>
      <c r="I360" s="68" t="s">
        <v>2477</v>
      </c>
      <c r="J360" s="56" t="s">
        <v>7595</v>
      </c>
      <c r="K360" s="56"/>
      <c r="L360" s="50" t="s">
        <v>7574</v>
      </c>
      <c r="M360" s="160">
        <v>2</v>
      </c>
      <c r="N360" s="50" t="s">
        <v>8705</v>
      </c>
      <c r="O360" s="50" t="s">
        <v>8710</v>
      </c>
      <c r="P360" s="113" t="s">
        <v>262</v>
      </c>
      <c r="Q360" s="113" t="s">
        <v>54</v>
      </c>
      <c r="R360" s="113"/>
      <c r="S360" s="113"/>
    </row>
    <row r="361" spans="1:19" x14ac:dyDescent="0.35">
      <c r="A361" s="113" t="s">
        <v>2041</v>
      </c>
      <c r="B361" s="94">
        <v>9</v>
      </c>
      <c r="C361" s="54" t="s">
        <v>2020</v>
      </c>
      <c r="D361" s="54" t="s">
        <v>7998</v>
      </c>
      <c r="E361" s="54" t="s">
        <v>8389</v>
      </c>
      <c r="F361" s="68" t="s">
        <v>8005</v>
      </c>
      <c r="G361" s="54" t="s">
        <v>2098</v>
      </c>
      <c r="H361" s="54" t="s">
        <v>2096</v>
      </c>
      <c r="I361" s="68" t="s">
        <v>2454</v>
      </c>
      <c r="J361" s="56" t="s">
        <v>7595</v>
      </c>
      <c r="K361" s="56"/>
      <c r="L361" s="50" t="s">
        <v>7574</v>
      </c>
      <c r="M361" s="160">
        <v>2</v>
      </c>
      <c r="N361" s="50" t="s">
        <v>8705</v>
      </c>
      <c r="O361" s="50" t="s">
        <v>8710</v>
      </c>
      <c r="P361" s="113" t="s">
        <v>262</v>
      </c>
      <c r="Q361" s="113" t="s">
        <v>54</v>
      </c>
      <c r="R361" s="113"/>
      <c r="S361" s="113"/>
    </row>
    <row r="362" spans="1:19" x14ac:dyDescent="0.35">
      <c r="A362" s="113" t="s">
        <v>2041</v>
      </c>
      <c r="B362" s="94">
        <v>9</v>
      </c>
      <c r="C362" s="56" t="s">
        <v>2742</v>
      </c>
      <c r="D362" s="50" t="s">
        <v>3378</v>
      </c>
      <c r="E362" s="56" t="s">
        <v>8390</v>
      </c>
      <c r="F362" s="69" t="s">
        <v>8382</v>
      </c>
      <c r="G362" s="56" t="s">
        <v>3171</v>
      </c>
      <c r="H362" s="50" t="s">
        <v>2946</v>
      </c>
      <c r="I362" s="56"/>
      <c r="J362" s="56" t="s">
        <v>7595</v>
      </c>
      <c r="K362" s="56"/>
      <c r="L362" s="50" t="s">
        <v>7574</v>
      </c>
      <c r="M362" s="160">
        <v>0</v>
      </c>
      <c r="N362" s="50" t="s">
        <v>8705</v>
      </c>
      <c r="O362" s="50" t="s">
        <v>8710</v>
      </c>
      <c r="P362" s="113" t="s">
        <v>195</v>
      </c>
      <c r="Q362" s="113" t="s">
        <v>54</v>
      </c>
      <c r="R362" s="113"/>
      <c r="S362" s="113"/>
    </row>
    <row r="363" spans="1:19" x14ac:dyDescent="0.35">
      <c r="A363" s="113" t="s">
        <v>2041</v>
      </c>
      <c r="B363" s="94">
        <v>10</v>
      </c>
      <c r="C363" s="56" t="s">
        <v>2743</v>
      </c>
      <c r="D363" s="50" t="s">
        <v>3377</v>
      </c>
      <c r="E363" s="56" t="s">
        <v>8391</v>
      </c>
      <c r="F363" s="69" t="s">
        <v>8006</v>
      </c>
      <c r="G363" s="56" t="s">
        <v>3172</v>
      </c>
      <c r="H363" s="50" t="s">
        <v>2947</v>
      </c>
      <c r="I363" s="56"/>
      <c r="J363" s="56" t="s">
        <v>7595</v>
      </c>
      <c r="K363" s="56"/>
      <c r="L363" s="50" t="s">
        <v>7574</v>
      </c>
      <c r="M363" s="160">
        <v>0</v>
      </c>
      <c r="N363" s="50" t="s">
        <v>8705</v>
      </c>
      <c r="O363" s="50" t="s">
        <v>8710</v>
      </c>
      <c r="P363" s="113" t="s">
        <v>195</v>
      </c>
      <c r="Q363" s="113" t="s">
        <v>54</v>
      </c>
      <c r="R363" s="113"/>
      <c r="S363" s="113"/>
    </row>
    <row r="364" spans="1:19" x14ac:dyDescent="0.35">
      <c r="A364" s="113" t="s">
        <v>2041</v>
      </c>
      <c r="B364" s="94">
        <v>11</v>
      </c>
      <c r="C364" s="56" t="s">
        <v>2744</v>
      </c>
      <c r="D364" s="50" t="s">
        <v>3376</v>
      </c>
      <c r="E364" s="56" t="s">
        <v>8392</v>
      </c>
      <c r="F364" s="69" t="s">
        <v>8007</v>
      </c>
      <c r="G364" s="56" t="s">
        <v>3173</v>
      </c>
      <c r="H364" s="50" t="s">
        <v>2948</v>
      </c>
      <c r="I364" s="56"/>
      <c r="J364" s="56" t="s">
        <v>7595</v>
      </c>
      <c r="K364" s="56"/>
      <c r="L364" s="50" t="s">
        <v>7574</v>
      </c>
      <c r="M364" s="160">
        <v>0</v>
      </c>
      <c r="N364" s="50" t="s">
        <v>8705</v>
      </c>
      <c r="O364" s="50" t="s">
        <v>8710</v>
      </c>
      <c r="P364" s="113" t="s">
        <v>195</v>
      </c>
      <c r="Q364" s="113" t="s">
        <v>54</v>
      </c>
      <c r="R364" s="113"/>
      <c r="S364" s="113"/>
    </row>
    <row r="365" spans="1:19" x14ac:dyDescent="0.35">
      <c r="A365" s="113" t="s">
        <v>2041</v>
      </c>
      <c r="B365" s="94">
        <v>12</v>
      </c>
      <c r="C365" s="54" t="s">
        <v>2022</v>
      </c>
      <c r="D365" s="54" t="s">
        <v>2026</v>
      </c>
      <c r="E365" s="56" t="s">
        <v>8393</v>
      </c>
      <c r="F365" s="68" t="s">
        <v>8003</v>
      </c>
      <c r="G365" s="56" t="s">
        <v>3174</v>
      </c>
      <c r="H365" s="54" t="s">
        <v>2099</v>
      </c>
      <c r="I365" s="68" t="s">
        <v>2455</v>
      </c>
      <c r="J365" s="56" t="s">
        <v>7595</v>
      </c>
      <c r="K365" s="56"/>
      <c r="L365" s="50" t="s">
        <v>7574</v>
      </c>
      <c r="M365" s="160">
        <v>1</v>
      </c>
      <c r="N365" s="50" t="s">
        <v>8705</v>
      </c>
      <c r="O365" s="50" t="s">
        <v>8710</v>
      </c>
      <c r="P365" s="113" t="s">
        <v>195</v>
      </c>
      <c r="Q365" s="113" t="s">
        <v>54</v>
      </c>
      <c r="R365" s="113"/>
      <c r="S365" s="113"/>
    </row>
    <row r="366" spans="1:19" x14ac:dyDescent="0.35">
      <c r="A366" s="113" t="s">
        <v>2041</v>
      </c>
      <c r="B366" s="94">
        <v>13</v>
      </c>
      <c r="C366" s="54" t="s">
        <v>2023</v>
      </c>
      <c r="D366" s="54" t="s">
        <v>2028</v>
      </c>
      <c r="E366" s="56" t="s">
        <v>8394</v>
      </c>
      <c r="F366" s="68" t="s">
        <v>8002</v>
      </c>
      <c r="G366" s="56" t="s">
        <v>3175</v>
      </c>
      <c r="H366" s="54" t="s">
        <v>2100</v>
      </c>
      <c r="I366" s="68" t="s">
        <v>2456</v>
      </c>
      <c r="J366" s="56" t="s">
        <v>7595</v>
      </c>
      <c r="K366" s="56"/>
      <c r="L366" s="50" t="s">
        <v>7574</v>
      </c>
      <c r="M366" s="160">
        <v>0</v>
      </c>
      <c r="N366" s="50" t="s">
        <v>8705</v>
      </c>
      <c r="O366" s="50" t="s">
        <v>8710</v>
      </c>
      <c r="P366" s="113" t="s">
        <v>195</v>
      </c>
      <c r="Q366" s="113" t="s">
        <v>54</v>
      </c>
      <c r="R366" s="113"/>
      <c r="S366" s="113"/>
    </row>
    <row r="367" spans="1:19" x14ac:dyDescent="0.35">
      <c r="A367" s="113" t="s">
        <v>2041</v>
      </c>
      <c r="B367" s="94">
        <v>14</v>
      </c>
      <c r="C367" s="54" t="s">
        <v>2024</v>
      </c>
      <c r="D367" s="54" t="s">
        <v>2029</v>
      </c>
      <c r="E367" s="56" t="s">
        <v>8395</v>
      </c>
      <c r="F367" s="68" t="s">
        <v>8001</v>
      </c>
      <c r="G367" s="56" t="s">
        <v>3176</v>
      </c>
      <c r="H367" s="54" t="s">
        <v>2101</v>
      </c>
      <c r="I367" s="68" t="s">
        <v>2457</v>
      </c>
      <c r="J367" s="56" t="s">
        <v>7595</v>
      </c>
      <c r="K367" s="56"/>
      <c r="L367" s="50" t="s">
        <v>7574</v>
      </c>
      <c r="M367" s="160">
        <v>0</v>
      </c>
      <c r="N367" s="50" t="s">
        <v>8705</v>
      </c>
      <c r="O367" s="50" t="s">
        <v>8710</v>
      </c>
      <c r="P367" s="113" t="s">
        <v>195</v>
      </c>
      <c r="Q367" s="113" t="s">
        <v>54</v>
      </c>
      <c r="R367" s="113"/>
      <c r="S367" s="113"/>
    </row>
    <row r="368" spans="1:19" x14ac:dyDescent="0.35">
      <c r="A368" s="113" t="s">
        <v>2041</v>
      </c>
      <c r="B368" s="94">
        <v>15</v>
      </c>
      <c r="C368" s="56" t="s">
        <v>2745</v>
      </c>
      <c r="D368" s="50" t="s">
        <v>3375</v>
      </c>
      <c r="E368" s="56" t="s">
        <v>8396</v>
      </c>
      <c r="F368" s="69" t="s">
        <v>8000</v>
      </c>
      <c r="G368" s="56" t="s">
        <v>3177</v>
      </c>
      <c r="H368" s="50" t="s">
        <v>2949</v>
      </c>
      <c r="I368" s="56"/>
      <c r="J368" s="56" t="s">
        <v>7595</v>
      </c>
      <c r="K368" s="56"/>
      <c r="L368" s="50" t="s">
        <v>7574</v>
      </c>
      <c r="M368" s="160">
        <v>0</v>
      </c>
      <c r="N368" s="50" t="s">
        <v>8705</v>
      </c>
      <c r="O368" s="50" t="s">
        <v>8710</v>
      </c>
      <c r="P368" s="113" t="s">
        <v>195</v>
      </c>
      <c r="Q368" s="113" t="s">
        <v>54</v>
      </c>
      <c r="R368" s="113"/>
      <c r="S368" s="113"/>
    </row>
    <row r="369" spans="1:19" x14ac:dyDescent="0.35">
      <c r="A369" s="113" t="s">
        <v>2041</v>
      </c>
      <c r="B369" s="94">
        <v>16</v>
      </c>
      <c r="C369" s="54" t="s">
        <v>2025</v>
      </c>
      <c r="D369" s="54" t="s">
        <v>2027</v>
      </c>
      <c r="E369" s="54" t="s">
        <v>8397</v>
      </c>
      <c r="F369" s="68" t="s">
        <v>2268</v>
      </c>
      <c r="G369" s="54" t="s">
        <v>2103</v>
      </c>
      <c r="H369" s="54" t="s">
        <v>2102</v>
      </c>
      <c r="I369" s="68" t="s">
        <v>2458</v>
      </c>
      <c r="J369" s="56" t="s">
        <v>7595</v>
      </c>
      <c r="K369" s="56"/>
      <c r="L369" s="54" t="s">
        <v>7574</v>
      </c>
      <c r="M369" s="162">
        <v>0</v>
      </c>
      <c r="N369" s="56" t="s">
        <v>8705</v>
      </c>
      <c r="O369" s="56" t="s">
        <v>8710</v>
      </c>
      <c r="P369" s="113" t="s">
        <v>100</v>
      </c>
      <c r="Q369" s="113" t="s">
        <v>54</v>
      </c>
      <c r="R369" s="113"/>
      <c r="S369" s="113"/>
    </row>
    <row r="370" spans="1:19" x14ac:dyDescent="0.35">
      <c r="A370" s="115" t="s">
        <v>2041</v>
      </c>
      <c r="B370" s="100">
        <v>17</v>
      </c>
      <c r="C370" s="101" t="s">
        <v>7687</v>
      </c>
      <c r="D370" s="101" t="s">
        <v>1895</v>
      </c>
      <c r="E370" s="102" t="s">
        <v>8399</v>
      </c>
      <c r="F370" s="101" t="s">
        <v>2172</v>
      </c>
      <c r="G370" s="101"/>
      <c r="H370" s="101"/>
      <c r="I370" s="101"/>
      <c r="J370" s="103" t="s">
        <v>7595</v>
      </c>
      <c r="K370" s="103"/>
      <c r="L370" s="101" t="s">
        <v>91</v>
      </c>
      <c r="M370" s="161">
        <v>0</v>
      </c>
      <c r="N370" s="103" t="s">
        <v>8705</v>
      </c>
      <c r="O370" s="103" t="s">
        <v>8710</v>
      </c>
      <c r="P370" s="115" t="s">
        <v>91</v>
      </c>
      <c r="Q370" s="115" t="s">
        <v>54</v>
      </c>
      <c r="R370" s="115"/>
      <c r="S370" s="113"/>
    </row>
    <row r="371" spans="1:19" x14ac:dyDescent="0.35">
      <c r="A371" s="141" t="s">
        <v>2042</v>
      </c>
      <c r="B371" s="77">
        <v>-99</v>
      </c>
      <c r="C371" s="50" t="s">
        <v>292</v>
      </c>
      <c r="D371" s="113"/>
      <c r="E371" s="50"/>
      <c r="F371" s="113"/>
      <c r="G371" s="50" t="s">
        <v>292</v>
      </c>
      <c r="H371" s="50" t="s">
        <v>292</v>
      </c>
      <c r="I371" s="113"/>
      <c r="J371" s="50" t="s">
        <v>7595</v>
      </c>
      <c r="K371" s="50"/>
      <c r="L371" s="53" t="s">
        <v>7575</v>
      </c>
      <c r="M371" s="114" t="s">
        <v>8704</v>
      </c>
      <c r="N371" s="113" t="s">
        <v>8706</v>
      </c>
      <c r="O371" s="113"/>
      <c r="P371" s="137"/>
      <c r="Q371" s="137" t="s">
        <v>54</v>
      </c>
      <c r="R371" s="53"/>
      <c r="S371" s="113"/>
    </row>
    <row r="372" spans="1:19" x14ac:dyDescent="0.35">
      <c r="A372" s="115" t="s">
        <v>2042</v>
      </c>
      <c r="B372" s="100">
        <v>1</v>
      </c>
      <c r="C372" s="101" t="s">
        <v>93</v>
      </c>
      <c r="D372" s="101" t="s">
        <v>1923</v>
      </c>
      <c r="E372" s="102" t="s">
        <v>2130</v>
      </c>
      <c r="F372" s="101" t="s">
        <v>7896</v>
      </c>
      <c r="G372" s="101" t="s">
        <v>277</v>
      </c>
      <c r="H372" s="101" t="s">
        <v>278</v>
      </c>
      <c r="I372" s="101" t="s">
        <v>2311</v>
      </c>
      <c r="J372" s="103" t="s">
        <v>7595</v>
      </c>
      <c r="K372" s="103"/>
      <c r="L372" s="101" t="s">
        <v>91</v>
      </c>
      <c r="M372" s="161" t="s">
        <v>8704</v>
      </c>
      <c r="N372" s="103" t="s">
        <v>8706</v>
      </c>
      <c r="O372" s="103" t="s">
        <v>8709</v>
      </c>
      <c r="P372" s="115" t="s">
        <v>91</v>
      </c>
      <c r="Q372" s="115" t="s">
        <v>54</v>
      </c>
      <c r="R372" s="115"/>
      <c r="S372" s="113"/>
    </row>
    <row r="373" spans="1:19" x14ac:dyDescent="0.35">
      <c r="A373" s="113" t="s">
        <v>2042</v>
      </c>
      <c r="B373" s="77">
        <v>2</v>
      </c>
      <c r="C373" s="54" t="s">
        <v>125</v>
      </c>
      <c r="D373" s="54" t="s">
        <v>1922</v>
      </c>
      <c r="E373" s="54" t="s">
        <v>8398</v>
      </c>
      <c r="F373" s="54" t="s">
        <v>2146</v>
      </c>
      <c r="G373" s="54" t="s">
        <v>336</v>
      </c>
      <c r="H373" s="54" t="s">
        <v>337</v>
      </c>
      <c r="I373" s="68" t="s">
        <v>2334</v>
      </c>
      <c r="J373" s="56" t="s">
        <v>7595</v>
      </c>
      <c r="K373" s="56"/>
      <c r="L373" s="99" t="s">
        <v>7575</v>
      </c>
      <c r="M373" s="167" t="s">
        <v>8704</v>
      </c>
      <c r="N373" s="99" t="s">
        <v>8706</v>
      </c>
      <c r="O373" s="99" t="s">
        <v>8709</v>
      </c>
      <c r="P373" s="113" t="s">
        <v>100</v>
      </c>
      <c r="Q373" s="113" t="s">
        <v>54</v>
      </c>
      <c r="R373" s="113"/>
      <c r="S373" s="113"/>
    </row>
    <row r="374" spans="1:19" x14ac:dyDescent="0.35">
      <c r="A374" s="113" t="s">
        <v>2042</v>
      </c>
      <c r="B374" s="77">
        <v>3</v>
      </c>
      <c r="C374" s="84" t="s">
        <v>2009</v>
      </c>
      <c r="D374" s="54" t="s">
        <v>6423</v>
      </c>
      <c r="E374" s="54" t="s">
        <v>8401</v>
      </c>
      <c r="F374" s="54" t="s">
        <v>8400</v>
      </c>
      <c r="G374" s="54" t="s">
        <v>2080</v>
      </c>
      <c r="H374" s="54" t="s">
        <v>2083</v>
      </c>
      <c r="I374" s="68" t="s">
        <v>2447</v>
      </c>
      <c r="J374" s="56" t="s">
        <v>7595</v>
      </c>
      <c r="K374" s="56"/>
      <c r="L374" s="54" t="s">
        <v>91</v>
      </c>
      <c r="M374" s="162" t="s">
        <v>8704</v>
      </c>
      <c r="N374" s="56" t="s">
        <v>8705</v>
      </c>
      <c r="O374" s="56" t="s">
        <v>8709</v>
      </c>
      <c r="P374" s="113" t="s">
        <v>91</v>
      </c>
      <c r="Q374" s="113" t="s">
        <v>54</v>
      </c>
      <c r="R374" s="113"/>
      <c r="S374" s="113"/>
    </row>
    <row r="375" spans="1:19" x14ac:dyDescent="0.35">
      <c r="A375" s="113" t="s">
        <v>2042</v>
      </c>
      <c r="B375" s="77">
        <v>4</v>
      </c>
      <c r="C375" s="54" t="s">
        <v>2010</v>
      </c>
      <c r="D375" s="54" t="s">
        <v>2011</v>
      </c>
      <c r="E375" s="54" t="s">
        <v>8402</v>
      </c>
      <c r="F375" s="54" t="s">
        <v>8008</v>
      </c>
      <c r="G375" s="54" t="s">
        <v>2082</v>
      </c>
      <c r="H375" s="54" t="s">
        <v>2085</v>
      </c>
      <c r="I375" s="68" t="s">
        <v>2476</v>
      </c>
      <c r="J375" s="56" t="s">
        <v>7595</v>
      </c>
      <c r="K375" s="56"/>
      <c r="L375" s="50" t="s">
        <v>7574</v>
      </c>
      <c r="M375" s="160">
        <v>2</v>
      </c>
      <c r="N375" s="50" t="s">
        <v>8705</v>
      </c>
      <c r="O375" s="50" t="s">
        <v>8710</v>
      </c>
      <c r="P375" s="113" t="s">
        <v>262</v>
      </c>
      <c r="Q375" s="113" t="s">
        <v>54</v>
      </c>
      <c r="R375" s="113"/>
      <c r="S375" s="113"/>
    </row>
    <row r="376" spans="1:19" x14ac:dyDescent="0.35">
      <c r="A376" s="113" t="s">
        <v>2042</v>
      </c>
      <c r="B376" s="77">
        <v>5</v>
      </c>
      <c r="C376" s="54" t="s">
        <v>2008</v>
      </c>
      <c r="D376" s="54" t="s">
        <v>1895</v>
      </c>
      <c r="E376" s="54" t="s">
        <v>8403</v>
      </c>
      <c r="F376" s="54" t="s">
        <v>2172</v>
      </c>
      <c r="G376" s="54" t="s">
        <v>2081</v>
      </c>
      <c r="H376" s="54" t="s">
        <v>2084</v>
      </c>
      <c r="I376" s="68" t="s">
        <v>2448</v>
      </c>
      <c r="J376" s="56" t="s">
        <v>7595</v>
      </c>
      <c r="K376" s="56"/>
      <c r="L376" s="54" t="s">
        <v>91</v>
      </c>
      <c r="M376" s="162">
        <v>0</v>
      </c>
      <c r="N376" s="56" t="s">
        <v>8705</v>
      </c>
      <c r="O376" s="56" t="s">
        <v>8710</v>
      </c>
      <c r="P376" s="113" t="s">
        <v>91</v>
      </c>
      <c r="Q376" s="113" t="s">
        <v>54</v>
      </c>
      <c r="R376" s="113"/>
      <c r="S376" s="113"/>
    </row>
    <row r="377" spans="1:19" x14ac:dyDescent="0.35">
      <c r="A377" s="143" t="s">
        <v>49</v>
      </c>
      <c r="B377" s="96">
        <v>1</v>
      </c>
      <c r="C377" s="66" t="s">
        <v>6659</v>
      </c>
      <c r="D377" s="66" t="s">
        <v>6661</v>
      </c>
      <c r="E377" s="67" t="s">
        <v>7798</v>
      </c>
      <c r="F377" s="66" t="s">
        <v>7855</v>
      </c>
      <c r="G377" s="66"/>
      <c r="H377" s="66"/>
      <c r="I377" s="66"/>
      <c r="J377" s="97" t="s">
        <v>7595</v>
      </c>
      <c r="K377" s="97"/>
      <c r="L377" s="66" t="s">
        <v>91</v>
      </c>
      <c r="M377" s="164" t="s">
        <v>8704</v>
      </c>
      <c r="N377" s="97" t="s">
        <v>8706</v>
      </c>
      <c r="O377" s="97" t="s">
        <v>8709</v>
      </c>
      <c r="P377" s="143" t="s">
        <v>91</v>
      </c>
      <c r="Q377" s="143" t="s">
        <v>45</v>
      </c>
      <c r="R377" s="113" t="s">
        <v>6658</v>
      </c>
      <c r="S377" s="113"/>
    </row>
    <row r="378" spans="1:19" x14ac:dyDescent="0.35">
      <c r="A378" s="143" t="s">
        <v>49</v>
      </c>
      <c r="B378" s="96">
        <v>2</v>
      </c>
      <c r="C378" s="66" t="s">
        <v>6660</v>
      </c>
      <c r="D378" s="66" t="s">
        <v>7563</v>
      </c>
      <c r="E378" s="67" t="s">
        <v>7799</v>
      </c>
      <c r="F378" s="66" t="s">
        <v>7800</v>
      </c>
      <c r="G378" s="66"/>
      <c r="H378" s="66"/>
      <c r="I378" s="66"/>
      <c r="J378" s="97" t="s">
        <v>7595</v>
      </c>
      <c r="K378" s="97"/>
      <c r="L378" s="66" t="s">
        <v>91</v>
      </c>
      <c r="M378" s="164" t="s">
        <v>8704</v>
      </c>
      <c r="N378" s="97" t="s">
        <v>8705</v>
      </c>
      <c r="O378" s="97" t="s">
        <v>8709</v>
      </c>
      <c r="P378" s="143" t="s">
        <v>91</v>
      </c>
      <c r="Q378" s="143" t="s">
        <v>45</v>
      </c>
      <c r="R378" s="113" t="s">
        <v>6658</v>
      </c>
      <c r="S378" s="113"/>
    </row>
    <row r="379" spans="1:19" x14ac:dyDescent="0.35">
      <c r="A379" s="113" t="s">
        <v>49</v>
      </c>
      <c r="B379" s="93">
        <v>3</v>
      </c>
      <c r="C379" s="54" t="s">
        <v>101</v>
      </c>
      <c r="D379" s="54" t="s">
        <v>1922</v>
      </c>
      <c r="E379" s="50" t="s">
        <v>8404</v>
      </c>
      <c r="F379" s="54" t="s">
        <v>2146</v>
      </c>
      <c r="G379" s="54" t="s">
        <v>291</v>
      </c>
      <c r="H379" s="54" t="s">
        <v>292</v>
      </c>
      <c r="I379" s="54" t="s">
        <v>2322</v>
      </c>
      <c r="J379" s="56" t="s">
        <v>7595</v>
      </c>
      <c r="K379" s="56"/>
      <c r="L379" s="99" t="s">
        <v>7575</v>
      </c>
      <c r="M379" s="167" t="s">
        <v>8704</v>
      </c>
      <c r="N379" s="99" t="s">
        <v>8706</v>
      </c>
      <c r="O379" s="99" t="s">
        <v>8709</v>
      </c>
      <c r="P379" s="113" t="s">
        <v>100</v>
      </c>
      <c r="Q379" s="113" t="s">
        <v>45</v>
      </c>
      <c r="R379" s="113"/>
      <c r="S379" s="113"/>
    </row>
    <row r="380" spans="1:19" x14ac:dyDescent="0.35">
      <c r="A380" s="113" t="s">
        <v>49</v>
      </c>
      <c r="B380" s="112">
        <v>4</v>
      </c>
      <c r="C380" s="113" t="s">
        <v>106</v>
      </c>
      <c r="D380" s="54" t="s">
        <v>7567</v>
      </c>
      <c r="E380" s="50" t="s">
        <v>8301</v>
      </c>
      <c r="F380" s="157" t="s">
        <v>8013</v>
      </c>
      <c r="G380" s="113" t="s">
        <v>301</v>
      </c>
      <c r="H380" s="113" t="s">
        <v>3912</v>
      </c>
      <c r="I380" s="113"/>
      <c r="J380" s="56" t="s">
        <v>7595</v>
      </c>
      <c r="K380" s="56"/>
      <c r="L380" s="54" t="s">
        <v>7575</v>
      </c>
      <c r="M380" s="162" t="s">
        <v>8704</v>
      </c>
      <c r="N380" s="56" t="s">
        <v>8706</v>
      </c>
      <c r="O380" s="56" t="s">
        <v>8709</v>
      </c>
      <c r="P380" s="113" t="s">
        <v>100</v>
      </c>
      <c r="Q380" s="113" t="s">
        <v>45</v>
      </c>
      <c r="R380" s="113"/>
      <c r="S380" s="113"/>
    </row>
    <row r="381" spans="1:19" x14ac:dyDescent="0.35">
      <c r="A381" s="113" t="s">
        <v>49</v>
      </c>
      <c r="B381" s="93">
        <v>5</v>
      </c>
      <c r="C381" s="86" t="s">
        <v>102</v>
      </c>
      <c r="D381" s="54" t="s">
        <v>1918</v>
      </c>
      <c r="E381" s="50" t="s">
        <v>8409</v>
      </c>
      <c r="F381" s="111" t="s">
        <v>2151</v>
      </c>
      <c r="G381" s="54" t="s">
        <v>293</v>
      </c>
      <c r="H381" s="54" t="s">
        <v>294</v>
      </c>
      <c r="I381" s="54" t="s">
        <v>2479</v>
      </c>
      <c r="J381" s="56" t="s">
        <v>7595</v>
      </c>
      <c r="K381" s="56"/>
      <c r="L381" s="54" t="s">
        <v>91</v>
      </c>
      <c r="M381" s="162" t="s">
        <v>8704</v>
      </c>
      <c r="N381" s="56" t="s">
        <v>8705</v>
      </c>
      <c r="O381" s="56" t="s">
        <v>8709</v>
      </c>
      <c r="P381" s="113" t="s">
        <v>91</v>
      </c>
      <c r="Q381" s="113" t="s">
        <v>45</v>
      </c>
      <c r="R381" s="113"/>
      <c r="S381" s="113"/>
    </row>
    <row r="382" spans="1:19" x14ac:dyDescent="0.35">
      <c r="A382" s="113" t="s">
        <v>49</v>
      </c>
      <c r="B382" s="93">
        <v>6</v>
      </c>
      <c r="C382" s="86" t="s">
        <v>103</v>
      </c>
      <c r="D382" s="54" t="s">
        <v>1919</v>
      </c>
      <c r="E382" s="50" t="s">
        <v>8407</v>
      </c>
      <c r="F382" s="68" t="s">
        <v>2147</v>
      </c>
      <c r="G382" s="54" t="s">
        <v>295</v>
      </c>
      <c r="H382" s="54" t="s">
        <v>296</v>
      </c>
      <c r="I382" s="54" t="s">
        <v>2480</v>
      </c>
      <c r="J382" s="56" t="s">
        <v>7595</v>
      </c>
      <c r="K382" s="56"/>
      <c r="L382" s="54" t="s">
        <v>91</v>
      </c>
      <c r="M382" s="162" t="s">
        <v>8704</v>
      </c>
      <c r="N382" s="56" t="s">
        <v>8705</v>
      </c>
      <c r="O382" s="56" t="s">
        <v>8709</v>
      </c>
      <c r="P382" s="113" t="s">
        <v>91</v>
      </c>
      <c r="Q382" s="113" t="s">
        <v>45</v>
      </c>
      <c r="R382" s="113"/>
      <c r="S382" s="113"/>
    </row>
    <row r="383" spans="1:19" x14ac:dyDescent="0.35">
      <c r="A383" s="113" t="s">
        <v>49</v>
      </c>
      <c r="B383" s="93">
        <v>7</v>
      </c>
      <c r="C383" s="54" t="s">
        <v>104</v>
      </c>
      <c r="D383" s="54" t="s">
        <v>7566</v>
      </c>
      <c r="E383" s="50" t="s">
        <v>8406</v>
      </c>
      <c r="F383" s="68" t="s">
        <v>8009</v>
      </c>
      <c r="G383" s="54" t="s">
        <v>297</v>
      </c>
      <c r="H383" s="54" t="s">
        <v>298</v>
      </c>
      <c r="I383" s="54" t="s">
        <v>2481</v>
      </c>
      <c r="J383" s="56" t="s">
        <v>7595</v>
      </c>
      <c r="K383" s="56"/>
      <c r="L383" s="54" t="s">
        <v>91</v>
      </c>
      <c r="M383" s="162">
        <v>0</v>
      </c>
      <c r="N383" s="56" t="s">
        <v>8705</v>
      </c>
      <c r="O383" s="56" t="s">
        <v>8710</v>
      </c>
      <c r="P383" s="113" t="s">
        <v>91</v>
      </c>
      <c r="Q383" s="113" t="s">
        <v>45</v>
      </c>
      <c r="R383" s="113"/>
      <c r="S383" s="113"/>
    </row>
    <row r="384" spans="1:19" x14ac:dyDescent="0.35">
      <c r="A384" s="113" t="s">
        <v>49</v>
      </c>
      <c r="B384" s="93">
        <v>8</v>
      </c>
      <c r="C384" s="54" t="s">
        <v>105</v>
      </c>
      <c r="D384" s="54" t="s">
        <v>1921</v>
      </c>
      <c r="E384" s="50" t="s">
        <v>8405</v>
      </c>
      <c r="F384" s="68" t="s">
        <v>7868</v>
      </c>
      <c r="G384" s="54" t="s">
        <v>299</v>
      </c>
      <c r="H384" s="54" t="s">
        <v>300</v>
      </c>
      <c r="I384" s="54" t="s">
        <v>2482</v>
      </c>
      <c r="J384" s="56" t="s">
        <v>3437</v>
      </c>
      <c r="K384" s="56" t="s">
        <v>7594</v>
      </c>
      <c r="L384" s="54" t="s">
        <v>91</v>
      </c>
      <c r="M384" s="162">
        <v>0</v>
      </c>
      <c r="N384" s="56" t="s">
        <v>8705</v>
      </c>
      <c r="O384" s="56" t="s">
        <v>8710</v>
      </c>
      <c r="P384" s="113" t="s">
        <v>92</v>
      </c>
      <c r="Q384" s="113" t="s">
        <v>45</v>
      </c>
      <c r="R384" s="113"/>
      <c r="S384" s="113"/>
    </row>
    <row r="385" spans="1:19" x14ac:dyDescent="0.35">
      <c r="A385" s="113" t="s">
        <v>49</v>
      </c>
      <c r="B385" s="112">
        <v>9</v>
      </c>
      <c r="C385" s="113" t="s">
        <v>3815</v>
      </c>
      <c r="D385" s="54" t="s">
        <v>6388</v>
      </c>
      <c r="E385" s="113" t="s">
        <v>8410</v>
      </c>
      <c r="F385" s="68" t="s">
        <v>8010</v>
      </c>
      <c r="G385" s="113" t="s">
        <v>3915</v>
      </c>
      <c r="H385" s="113" t="s">
        <v>3916</v>
      </c>
      <c r="I385" s="113"/>
      <c r="J385" s="56" t="s">
        <v>7595</v>
      </c>
      <c r="K385" s="56"/>
      <c r="L385" s="113" t="s">
        <v>91</v>
      </c>
      <c r="M385" s="114">
        <v>0</v>
      </c>
      <c r="N385" s="113" t="s">
        <v>8705</v>
      </c>
      <c r="O385" s="113" t="s">
        <v>8710</v>
      </c>
      <c r="P385" s="113" t="s">
        <v>91</v>
      </c>
      <c r="Q385" s="113" t="s">
        <v>45</v>
      </c>
      <c r="R385" s="113"/>
      <c r="S385" s="113"/>
    </row>
    <row r="386" spans="1:19" x14ac:dyDescent="0.35">
      <c r="A386" s="113" t="s">
        <v>49</v>
      </c>
      <c r="B386" s="112">
        <v>10</v>
      </c>
      <c r="C386" s="113" t="s">
        <v>3813</v>
      </c>
      <c r="D386" s="113" t="s">
        <v>6387</v>
      </c>
      <c r="E386" s="113" t="s">
        <v>8408</v>
      </c>
      <c r="F386" s="111" t="s">
        <v>8011</v>
      </c>
      <c r="G386" s="113" t="s">
        <v>3910</v>
      </c>
      <c r="H386" s="113" t="s">
        <v>3911</v>
      </c>
      <c r="I386" s="113"/>
      <c r="J386" s="56" t="s">
        <v>7595</v>
      </c>
      <c r="K386" s="56"/>
      <c r="L386" s="113" t="s">
        <v>91</v>
      </c>
      <c r="M386" s="114">
        <v>0</v>
      </c>
      <c r="N386" s="113" t="s">
        <v>8705</v>
      </c>
      <c r="O386" s="113" t="s">
        <v>8710</v>
      </c>
      <c r="P386" s="113" t="s">
        <v>91</v>
      </c>
      <c r="Q386" s="113" t="s">
        <v>45</v>
      </c>
      <c r="R386" s="113"/>
      <c r="S386" s="113"/>
    </row>
    <row r="387" spans="1:19" x14ac:dyDescent="0.35">
      <c r="A387" s="113" t="s">
        <v>49</v>
      </c>
      <c r="B387" s="112">
        <v>11</v>
      </c>
      <c r="C387" s="113" t="s">
        <v>3814</v>
      </c>
      <c r="D387" s="113" t="s">
        <v>1895</v>
      </c>
      <c r="E387" s="113" t="s">
        <v>8411</v>
      </c>
      <c r="F387" s="111" t="s">
        <v>8012</v>
      </c>
      <c r="G387" s="113" t="s">
        <v>3913</v>
      </c>
      <c r="H387" s="113" t="s">
        <v>3914</v>
      </c>
      <c r="I387" s="113"/>
      <c r="J387" s="56" t="s">
        <v>7595</v>
      </c>
      <c r="K387" s="56"/>
      <c r="L387" s="113" t="s">
        <v>91</v>
      </c>
      <c r="M387" s="114">
        <v>1</v>
      </c>
      <c r="N387" s="113" t="s">
        <v>8705</v>
      </c>
      <c r="O387" s="113" t="s">
        <v>8710</v>
      </c>
      <c r="P387" s="113" t="s">
        <v>91</v>
      </c>
      <c r="Q387" s="113" t="s">
        <v>45</v>
      </c>
      <c r="R387" s="113"/>
      <c r="S387" s="113"/>
    </row>
    <row r="388" spans="1:19" x14ac:dyDescent="0.35">
      <c r="A388" s="141" t="s">
        <v>60</v>
      </c>
      <c r="B388" s="77">
        <v>-99</v>
      </c>
      <c r="C388" s="50" t="s">
        <v>6696</v>
      </c>
      <c r="D388" s="113"/>
      <c r="E388" s="50"/>
      <c r="F388" s="113"/>
      <c r="G388" s="50" t="s">
        <v>6773</v>
      </c>
      <c r="H388" s="50" t="s">
        <v>6774</v>
      </c>
      <c r="I388" s="113"/>
      <c r="J388" s="50" t="s">
        <v>7595</v>
      </c>
      <c r="K388" s="50"/>
      <c r="L388" s="50" t="s">
        <v>7575</v>
      </c>
      <c r="M388" s="160"/>
      <c r="N388" s="50"/>
      <c r="O388" s="50"/>
      <c r="P388" s="137" t="s">
        <v>100</v>
      </c>
      <c r="Q388" s="137" t="s">
        <v>54</v>
      </c>
      <c r="R388" s="53"/>
      <c r="S388" s="113"/>
    </row>
    <row r="389" spans="1:19" x14ac:dyDescent="0.35">
      <c r="A389" s="141" t="s">
        <v>60</v>
      </c>
      <c r="B389" s="77">
        <v>-99</v>
      </c>
      <c r="C389" s="50" t="s">
        <v>6695</v>
      </c>
      <c r="D389" s="113"/>
      <c r="E389" s="50"/>
      <c r="F389" s="113"/>
      <c r="G389" s="50" t="s">
        <v>6771</v>
      </c>
      <c r="H389" s="50" t="s">
        <v>6772</v>
      </c>
      <c r="I389" s="113"/>
      <c r="J389" s="50" t="s">
        <v>7595</v>
      </c>
      <c r="K389" s="50"/>
      <c r="L389" s="50" t="s">
        <v>7576</v>
      </c>
      <c r="M389" s="160"/>
      <c r="N389" s="50"/>
      <c r="O389" s="50"/>
      <c r="P389" s="137" t="s">
        <v>3952</v>
      </c>
      <c r="Q389" s="137" t="s">
        <v>54</v>
      </c>
      <c r="R389" s="53"/>
      <c r="S389" s="113"/>
    </row>
    <row r="390" spans="1:19" x14ac:dyDescent="0.35">
      <c r="A390" s="141" t="s">
        <v>60</v>
      </c>
      <c r="B390" s="77">
        <v>-99</v>
      </c>
      <c r="C390" s="50" t="s">
        <v>292</v>
      </c>
      <c r="D390" s="113"/>
      <c r="E390" s="50"/>
      <c r="F390" s="113"/>
      <c r="G390" s="50" t="s">
        <v>292</v>
      </c>
      <c r="H390" s="50" t="s">
        <v>292</v>
      </c>
      <c r="I390" s="113"/>
      <c r="J390" s="50" t="s">
        <v>7595</v>
      </c>
      <c r="K390" s="50"/>
      <c r="L390" s="53" t="s">
        <v>7575</v>
      </c>
      <c r="M390" s="114" t="s">
        <v>8704</v>
      </c>
      <c r="N390" s="113" t="s">
        <v>8706</v>
      </c>
      <c r="O390" s="113"/>
      <c r="P390" s="137"/>
      <c r="Q390" s="137" t="s">
        <v>54</v>
      </c>
      <c r="R390" s="53"/>
      <c r="S390" s="113"/>
    </row>
    <row r="391" spans="1:19" x14ac:dyDescent="0.35">
      <c r="A391" s="141" t="s">
        <v>60</v>
      </c>
      <c r="B391" s="77">
        <v>-99</v>
      </c>
      <c r="C391" s="50" t="s">
        <v>6694</v>
      </c>
      <c r="D391" s="113"/>
      <c r="E391" s="50"/>
      <c r="F391" s="113"/>
      <c r="G391" s="50" t="s">
        <v>6769</v>
      </c>
      <c r="H391" s="50" t="s">
        <v>6770</v>
      </c>
      <c r="I391" s="113"/>
      <c r="J391" s="50" t="s">
        <v>7595</v>
      </c>
      <c r="K391" s="50"/>
      <c r="L391" s="50" t="s">
        <v>7575</v>
      </c>
      <c r="M391" s="160"/>
      <c r="N391" s="50"/>
      <c r="O391" s="50"/>
      <c r="P391" s="137" t="s">
        <v>100</v>
      </c>
      <c r="Q391" s="137" t="s">
        <v>54</v>
      </c>
      <c r="R391" s="53"/>
      <c r="S391" s="113"/>
    </row>
    <row r="392" spans="1:19" x14ac:dyDescent="0.35">
      <c r="A392" s="141" t="s">
        <v>60</v>
      </c>
      <c r="B392" s="77">
        <v>-99</v>
      </c>
      <c r="C392" s="50" t="s">
        <v>6693</v>
      </c>
      <c r="D392" s="113"/>
      <c r="E392" s="50"/>
      <c r="F392" s="113"/>
      <c r="G392" s="50" t="s">
        <v>6767</v>
      </c>
      <c r="H392" s="50" t="s">
        <v>6768</v>
      </c>
      <c r="I392" s="113"/>
      <c r="J392" s="50" t="s">
        <v>7595</v>
      </c>
      <c r="K392" s="50"/>
      <c r="L392" s="50" t="s">
        <v>7576</v>
      </c>
      <c r="M392" s="160"/>
      <c r="N392" s="50"/>
      <c r="O392" s="50"/>
      <c r="P392" s="137" t="s">
        <v>3952</v>
      </c>
      <c r="Q392" s="137" t="s">
        <v>54</v>
      </c>
      <c r="R392" s="53"/>
      <c r="S392" s="113"/>
    </row>
    <row r="393" spans="1:19" x14ac:dyDescent="0.35">
      <c r="A393" s="115" t="s">
        <v>60</v>
      </c>
      <c r="B393" s="100">
        <v>1</v>
      </c>
      <c r="C393" s="101" t="s">
        <v>93</v>
      </c>
      <c r="D393" s="103" t="s">
        <v>1923</v>
      </c>
      <c r="E393" s="102" t="s">
        <v>2130</v>
      </c>
      <c r="F393" s="101" t="s">
        <v>7896</v>
      </c>
      <c r="G393" s="101" t="s">
        <v>277</v>
      </c>
      <c r="H393" s="101" t="s">
        <v>278</v>
      </c>
      <c r="I393" s="101" t="s">
        <v>2311</v>
      </c>
      <c r="J393" s="103" t="s">
        <v>7595</v>
      </c>
      <c r="K393" s="103"/>
      <c r="L393" s="101" t="s">
        <v>91</v>
      </c>
      <c r="M393" s="161" t="s">
        <v>8704</v>
      </c>
      <c r="N393" s="103" t="s">
        <v>8706</v>
      </c>
      <c r="O393" s="103" t="s">
        <v>8709</v>
      </c>
      <c r="P393" s="115" t="s">
        <v>91</v>
      </c>
      <c r="Q393" s="115" t="s">
        <v>54</v>
      </c>
      <c r="R393" s="115"/>
      <c r="S393" s="113"/>
    </row>
    <row r="394" spans="1:19" x14ac:dyDescent="0.35">
      <c r="A394" s="113" t="s">
        <v>60</v>
      </c>
      <c r="B394" s="77">
        <v>2</v>
      </c>
      <c r="C394" s="54" t="s">
        <v>122</v>
      </c>
      <c r="D394" s="57" t="s">
        <v>1922</v>
      </c>
      <c r="E394" s="50" t="s">
        <v>8438</v>
      </c>
      <c r="F394" s="54" t="s">
        <v>2146</v>
      </c>
      <c r="G394" s="54" t="s">
        <v>330</v>
      </c>
      <c r="H394" s="54" t="s">
        <v>331</v>
      </c>
      <c r="I394" s="68" t="s">
        <v>2331</v>
      </c>
      <c r="J394" s="56" t="s">
        <v>7595</v>
      </c>
      <c r="K394" s="56"/>
      <c r="L394" s="99" t="s">
        <v>7575</v>
      </c>
      <c r="M394" s="167" t="s">
        <v>8704</v>
      </c>
      <c r="N394" s="99" t="s">
        <v>8706</v>
      </c>
      <c r="O394" s="99" t="s">
        <v>8709</v>
      </c>
      <c r="P394" s="113" t="s">
        <v>100</v>
      </c>
      <c r="Q394" s="113" t="s">
        <v>54</v>
      </c>
      <c r="R394" s="113"/>
      <c r="S394" s="113"/>
    </row>
    <row r="395" spans="1:19" x14ac:dyDescent="0.35">
      <c r="A395" s="113" t="s">
        <v>60</v>
      </c>
      <c r="B395" s="77">
        <v>3</v>
      </c>
      <c r="C395" s="84" t="s">
        <v>167</v>
      </c>
      <c r="D395" s="56" t="s">
        <v>6424</v>
      </c>
      <c r="E395" s="50" t="s">
        <v>8412</v>
      </c>
      <c r="F395" s="68" t="s">
        <v>8014</v>
      </c>
      <c r="G395" s="54" t="s">
        <v>401</v>
      </c>
      <c r="H395" s="54" t="s">
        <v>402</v>
      </c>
      <c r="I395" s="68" t="s">
        <v>2360</v>
      </c>
      <c r="J395" s="56" t="s">
        <v>7595</v>
      </c>
      <c r="K395" s="56"/>
      <c r="L395" s="54" t="s">
        <v>91</v>
      </c>
      <c r="M395" s="162" t="s">
        <v>8704</v>
      </c>
      <c r="N395" s="56" t="s">
        <v>8705</v>
      </c>
      <c r="O395" s="56" t="s">
        <v>8709</v>
      </c>
      <c r="P395" s="113" t="s">
        <v>91</v>
      </c>
      <c r="Q395" s="113" t="s">
        <v>54</v>
      </c>
      <c r="R395" s="113"/>
      <c r="S395" s="113"/>
    </row>
    <row r="396" spans="1:19" x14ac:dyDescent="0.35">
      <c r="A396" s="113" t="s">
        <v>60</v>
      </c>
      <c r="B396" s="77">
        <v>4</v>
      </c>
      <c r="C396" s="54" t="s">
        <v>166</v>
      </c>
      <c r="D396" s="56" t="s">
        <v>3313</v>
      </c>
      <c r="E396" s="50" t="s">
        <v>8413</v>
      </c>
      <c r="F396" s="68" t="s">
        <v>8015</v>
      </c>
      <c r="G396" s="54" t="s">
        <v>399</v>
      </c>
      <c r="H396" s="54" t="s">
        <v>400</v>
      </c>
      <c r="I396" s="68" t="s">
        <v>2359</v>
      </c>
      <c r="J396" s="56" t="s">
        <v>7595</v>
      </c>
      <c r="K396" s="56"/>
      <c r="L396" s="54" t="s">
        <v>153</v>
      </c>
      <c r="M396" s="162">
        <v>2</v>
      </c>
      <c r="N396" s="56" t="s">
        <v>8705</v>
      </c>
      <c r="O396" s="56" t="s">
        <v>8710</v>
      </c>
      <c r="P396" s="113" t="s">
        <v>153</v>
      </c>
      <c r="Q396" s="113" t="s">
        <v>54</v>
      </c>
      <c r="R396" s="113"/>
      <c r="S396" s="113"/>
    </row>
    <row r="397" spans="1:19" x14ac:dyDescent="0.35">
      <c r="A397" s="113" t="s">
        <v>60</v>
      </c>
      <c r="B397" s="77">
        <v>5</v>
      </c>
      <c r="C397" s="56" t="s">
        <v>2688</v>
      </c>
      <c r="D397" s="56" t="s">
        <v>3315</v>
      </c>
      <c r="E397" s="56" t="s">
        <v>8414</v>
      </c>
      <c r="F397" s="69" t="s">
        <v>8016</v>
      </c>
      <c r="G397" s="56" t="s">
        <v>3114</v>
      </c>
      <c r="H397" s="50" t="s">
        <v>2892</v>
      </c>
      <c r="I397" s="56"/>
      <c r="J397" s="56" t="s">
        <v>7595</v>
      </c>
      <c r="K397" s="56"/>
      <c r="L397" s="50" t="s">
        <v>153</v>
      </c>
      <c r="M397" s="160">
        <v>2</v>
      </c>
      <c r="N397" s="50" t="s">
        <v>8705</v>
      </c>
      <c r="O397" s="50" t="s">
        <v>8710</v>
      </c>
      <c r="P397" s="113" t="s">
        <v>153</v>
      </c>
      <c r="Q397" s="113" t="s">
        <v>54</v>
      </c>
      <c r="R397" s="113"/>
      <c r="S397" s="113"/>
    </row>
    <row r="398" spans="1:19" x14ac:dyDescent="0.35">
      <c r="A398" s="113" t="s">
        <v>60</v>
      </c>
      <c r="B398" s="77">
        <v>6</v>
      </c>
      <c r="C398" s="56" t="s">
        <v>2690</v>
      </c>
      <c r="D398" s="56" t="s">
        <v>3314</v>
      </c>
      <c r="E398" s="56" t="s">
        <v>8415</v>
      </c>
      <c r="F398" s="69" t="s">
        <v>8017</v>
      </c>
      <c r="G398" s="56" t="s">
        <v>3116</v>
      </c>
      <c r="H398" s="50" t="s">
        <v>2894</v>
      </c>
      <c r="I398" s="56"/>
      <c r="J398" s="56" t="s">
        <v>7595</v>
      </c>
      <c r="K398" s="56"/>
      <c r="L398" s="50" t="s">
        <v>153</v>
      </c>
      <c r="M398" s="160">
        <v>0</v>
      </c>
      <c r="N398" s="50" t="s">
        <v>8705</v>
      </c>
      <c r="O398" s="50" t="s">
        <v>8710</v>
      </c>
      <c r="P398" s="113" t="s">
        <v>153</v>
      </c>
      <c r="Q398" s="113" t="s">
        <v>54</v>
      </c>
      <c r="R398" s="113"/>
      <c r="S398" s="113"/>
    </row>
    <row r="399" spans="1:19" x14ac:dyDescent="0.35">
      <c r="A399" s="113" t="s">
        <v>60</v>
      </c>
      <c r="B399" s="77">
        <v>7</v>
      </c>
      <c r="C399" s="57" t="s">
        <v>2689</v>
      </c>
      <c r="D399" s="50" t="s">
        <v>3316</v>
      </c>
      <c r="E399" s="56" t="s">
        <v>8417</v>
      </c>
      <c r="F399" s="69" t="s">
        <v>8018</v>
      </c>
      <c r="G399" s="56" t="s">
        <v>3115</v>
      </c>
      <c r="H399" s="50" t="s">
        <v>2893</v>
      </c>
      <c r="I399" s="56"/>
      <c r="J399" s="56" t="s">
        <v>7595</v>
      </c>
      <c r="K399" s="56"/>
      <c r="L399" s="50" t="s">
        <v>91</v>
      </c>
      <c r="M399" s="160">
        <v>0</v>
      </c>
      <c r="N399" s="50" t="s">
        <v>8705</v>
      </c>
      <c r="O399" s="50" t="s">
        <v>8710</v>
      </c>
      <c r="P399" s="113" t="s">
        <v>91</v>
      </c>
      <c r="Q399" s="113" t="s">
        <v>54</v>
      </c>
      <c r="R399" s="113"/>
      <c r="S399" s="113"/>
    </row>
    <row r="400" spans="1:19" x14ac:dyDescent="0.35">
      <c r="A400" s="113" t="s">
        <v>60</v>
      </c>
      <c r="B400" s="77">
        <v>8</v>
      </c>
      <c r="C400" s="54" t="s">
        <v>168</v>
      </c>
      <c r="D400" s="56" t="s">
        <v>3318</v>
      </c>
      <c r="E400" s="50" t="s">
        <v>8416</v>
      </c>
      <c r="F400" s="68" t="s">
        <v>8019</v>
      </c>
      <c r="G400" s="54" t="s">
        <v>403</v>
      </c>
      <c r="H400" s="54" t="s">
        <v>404</v>
      </c>
      <c r="I400" s="68" t="s">
        <v>2361</v>
      </c>
      <c r="J400" s="56" t="s">
        <v>7595</v>
      </c>
      <c r="K400" s="56"/>
      <c r="L400" s="54" t="s">
        <v>7574</v>
      </c>
      <c r="M400" s="162">
        <v>2</v>
      </c>
      <c r="N400" s="56" t="s">
        <v>8705</v>
      </c>
      <c r="O400" s="56" t="s">
        <v>8710</v>
      </c>
      <c r="P400" s="113" t="s">
        <v>163</v>
      </c>
      <c r="Q400" s="113" t="s">
        <v>54</v>
      </c>
      <c r="R400" s="113"/>
      <c r="S400" s="113"/>
    </row>
    <row r="401" spans="1:19" x14ac:dyDescent="0.35">
      <c r="A401" s="113" t="s">
        <v>60</v>
      </c>
      <c r="B401" s="77">
        <v>9</v>
      </c>
      <c r="C401" s="56" t="s">
        <v>2691</v>
      </c>
      <c r="D401" s="50" t="s">
        <v>3317</v>
      </c>
      <c r="E401" s="50" t="s">
        <v>8418</v>
      </c>
      <c r="F401" s="69" t="s">
        <v>8020</v>
      </c>
      <c r="G401" s="56" t="s">
        <v>3117</v>
      </c>
      <c r="H401" s="50" t="s">
        <v>2895</v>
      </c>
      <c r="I401" s="56"/>
      <c r="J401" s="56" t="s">
        <v>7595</v>
      </c>
      <c r="K401" s="56"/>
      <c r="L401" s="54" t="s">
        <v>7574</v>
      </c>
      <c r="M401" s="162">
        <v>1</v>
      </c>
      <c r="N401" s="56" t="s">
        <v>8705</v>
      </c>
      <c r="O401" s="56" t="s">
        <v>8710</v>
      </c>
      <c r="P401" s="113" t="s">
        <v>163</v>
      </c>
      <c r="Q401" s="113" t="s">
        <v>54</v>
      </c>
      <c r="R401" s="113"/>
      <c r="S401" s="113"/>
    </row>
    <row r="402" spans="1:19" x14ac:dyDescent="0.35">
      <c r="A402" s="113" t="s">
        <v>60</v>
      </c>
      <c r="B402" s="77">
        <v>10</v>
      </c>
      <c r="C402" s="54" t="s">
        <v>169</v>
      </c>
      <c r="D402" s="56" t="s">
        <v>3319</v>
      </c>
      <c r="E402" s="50" t="s">
        <v>2362</v>
      </c>
      <c r="F402" s="68" t="s">
        <v>8021</v>
      </c>
      <c r="G402" s="54" t="s">
        <v>405</v>
      </c>
      <c r="H402" s="54" t="s">
        <v>406</v>
      </c>
      <c r="I402" s="68" t="s">
        <v>2362</v>
      </c>
      <c r="J402" s="56" t="s">
        <v>3436</v>
      </c>
      <c r="K402" s="56" t="s">
        <v>7594</v>
      </c>
      <c r="L402" s="54" t="s">
        <v>91</v>
      </c>
      <c r="M402" s="162">
        <v>0</v>
      </c>
      <c r="N402" s="56" t="s">
        <v>8705</v>
      </c>
      <c r="O402" s="56" t="s">
        <v>8710</v>
      </c>
      <c r="P402" s="113" t="s">
        <v>92</v>
      </c>
      <c r="Q402" s="113" t="s">
        <v>54</v>
      </c>
      <c r="R402" s="113"/>
      <c r="S402" s="113"/>
    </row>
    <row r="403" spans="1:19" x14ac:dyDescent="0.35">
      <c r="A403" s="113" t="s">
        <v>60</v>
      </c>
      <c r="B403" s="77">
        <v>11</v>
      </c>
      <c r="C403" s="54" t="s">
        <v>170</v>
      </c>
      <c r="D403" s="56" t="s">
        <v>3320</v>
      </c>
      <c r="E403" s="50" t="s">
        <v>2286</v>
      </c>
      <c r="F403" s="68" t="s">
        <v>7869</v>
      </c>
      <c r="G403" s="54" t="s">
        <v>407</v>
      </c>
      <c r="H403" s="54" t="s">
        <v>408</v>
      </c>
      <c r="I403" s="68" t="s">
        <v>2286</v>
      </c>
      <c r="J403" s="56" t="s">
        <v>3435</v>
      </c>
      <c r="K403" s="56" t="s">
        <v>7594</v>
      </c>
      <c r="L403" s="54" t="s">
        <v>91</v>
      </c>
      <c r="M403" s="162">
        <v>0</v>
      </c>
      <c r="N403" s="56" t="s">
        <v>8705</v>
      </c>
      <c r="O403" s="56" t="s">
        <v>8710</v>
      </c>
      <c r="P403" s="113" t="s">
        <v>92</v>
      </c>
      <c r="Q403" s="113" t="s">
        <v>54</v>
      </c>
      <c r="R403" s="113"/>
      <c r="S403" s="113"/>
    </row>
    <row r="404" spans="1:19" x14ac:dyDescent="0.35">
      <c r="A404" s="113" t="s">
        <v>60</v>
      </c>
      <c r="B404" s="77">
        <v>12</v>
      </c>
      <c r="C404" s="56" t="s">
        <v>2693</v>
      </c>
      <c r="D404" s="50" t="s">
        <v>3321</v>
      </c>
      <c r="E404" s="56" t="s">
        <v>8419</v>
      </c>
      <c r="F404" s="69" t="s">
        <v>8022</v>
      </c>
      <c r="G404" s="56" t="s">
        <v>3119</v>
      </c>
      <c r="H404" s="50" t="s">
        <v>2897</v>
      </c>
      <c r="I404" s="56"/>
      <c r="J404" s="56" t="s">
        <v>7595</v>
      </c>
      <c r="K404" s="56"/>
      <c r="L404" s="50" t="s">
        <v>7574</v>
      </c>
      <c r="M404" s="160">
        <v>0</v>
      </c>
      <c r="N404" s="50" t="s">
        <v>8705</v>
      </c>
      <c r="O404" s="50" t="s">
        <v>8710</v>
      </c>
      <c r="P404" s="113" t="s">
        <v>156</v>
      </c>
      <c r="Q404" s="113" t="s">
        <v>54</v>
      </c>
      <c r="R404" s="113"/>
      <c r="S404" s="113"/>
    </row>
    <row r="405" spans="1:19" x14ac:dyDescent="0.35">
      <c r="A405" s="113" t="s">
        <v>60</v>
      </c>
      <c r="B405" s="77">
        <v>13</v>
      </c>
      <c r="C405" s="54" t="s">
        <v>171</v>
      </c>
      <c r="D405" s="56" t="s">
        <v>1892</v>
      </c>
      <c r="E405" s="50" t="s">
        <v>8420</v>
      </c>
      <c r="F405" s="68" t="s">
        <v>2201</v>
      </c>
      <c r="G405" s="54" t="s">
        <v>409</v>
      </c>
      <c r="H405" s="54" t="s">
        <v>410</v>
      </c>
      <c r="I405" s="68" t="s">
        <v>2363</v>
      </c>
      <c r="J405" s="56" t="s">
        <v>7595</v>
      </c>
      <c r="K405" s="56"/>
      <c r="L405" s="50" t="s">
        <v>7574</v>
      </c>
      <c r="M405" s="160">
        <v>0</v>
      </c>
      <c r="N405" s="50" t="s">
        <v>8705</v>
      </c>
      <c r="O405" s="50" t="s">
        <v>8710</v>
      </c>
      <c r="P405" s="113" t="s">
        <v>156</v>
      </c>
      <c r="Q405" s="113" t="s">
        <v>54</v>
      </c>
      <c r="R405" s="113"/>
      <c r="S405" s="113"/>
    </row>
    <row r="406" spans="1:19" x14ac:dyDescent="0.35">
      <c r="A406" s="113" t="s">
        <v>60</v>
      </c>
      <c r="B406" s="77">
        <v>14</v>
      </c>
      <c r="C406" s="54" t="s">
        <v>172</v>
      </c>
      <c r="D406" s="56" t="s">
        <v>1893</v>
      </c>
      <c r="E406" s="50" t="s">
        <v>8421</v>
      </c>
      <c r="F406" s="68" t="s">
        <v>2202</v>
      </c>
      <c r="G406" s="54" t="s">
        <v>411</v>
      </c>
      <c r="H406" s="54" t="s">
        <v>412</v>
      </c>
      <c r="I406" s="68" t="s">
        <v>2364</v>
      </c>
      <c r="J406" s="56" t="s">
        <v>7595</v>
      </c>
      <c r="K406" s="56"/>
      <c r="L406" s="50" t="s">
        <v>7574</v>
      </c>
      <c r="M406" s="160">
        <v>0</v>
      </c>
      <c r="N406" s="50" t="s">
        <v>8705</v>
      </c>
      <c r="O406" s="50" t="s">
        <v>8710</v>
      </c>
      <c r="P406" s="113" t="s">
        <v>164</v>
      </c>
      <c r="Q406" s="113" t="s">
        <v>54</v>
      </c>
      <c r="R406" s="113"/>
      <c r="S406" s="113"/>
    </row>
    <row r="407" spans="1:19" x14ac:dyDescent="0.35">
      <c r="A407" s="113" t="s">
        <v>60</v>
      </c>
      <c r="B407" s="77">
        <v>15</v>
      </c>
      <c r="C407" s="56" t="s">
        <v>2694</v>
      </c>
      <c r="D407" s="50" t="s">
        <v>3322</v>
      </c>
      <c r="E407" s="56" t="s">
        <v>8423</v>
      </c>
      <c r="F407" s="69" t="s">
        <v>8422</v>
      </c>
      <c r="G407" s="56" t="s">
        <v>3120</v>
      </c>
      <c r="H407" s="50" t="s">
        <v>2898</v>
      </c>
      <c r="I407" s="56"/>
      <c r="J407" s="56" t="s">
        <v>7595</v>
      </c>
      <c r="K407" s="56"/>
      <c r="L407" s="54" t="s">
        <v>7574</v>
      </c>
      <c r="M407" s="162">
        <v>0</v>
      </c>
      <c r="N407" s="56" t="s">
        <v>8705</v>
      </c>
      <c r="O407" s="56" t="s">
        <v>8710</v>
      </c>
      <c r="P407" s="113" t="s">
        <v>100</v>
      </c>
      <c r="Q407" s="113" t="s">
        <v>54</v>
      </c>
      <c r="R407" s="113"/>
      <c r="S407" s="113"/>
    </row>
    <row r="408" spans="1:19" x14ac:dyDescent="0.35">
      <c r="A408" s="113" t="s">
        <v>60</v>
      </c>
      <c r="B408" s="77">
        <v>16</v>
      </c>
      <c r="C408" s="54" t="s">
        <v>173</v>
      </c>
      <c r="D408" s="56" t="s">
        <v>1894</v>
      </c>
      <c r="E408" s="50" t="s">
        <v>8425</v>
      </c>
      <c r="F408" s="68" t="s">
        <v>8023</v>
      </c>
      <c r="G408" s="54" t="s">
        <v>413</v>
      </c>
      <c r="H408" s="54" t="s">
        <v>414</v>
      </c>
      <c r="I408" s="68" t="s">
        <v>2365</v>
      </c>
      <c r="J408" s="56" t="s">
        <v>7595</v>
      </c>
      <c r="K408" s="56"/>
      <c r="L408" s="50" t="s">
        <v>7574</v>
      </c>
      <c r="M408" s="160">
        <v>0</v>
      </c>
      <c r="N408" s="50" t="s">
        <v>8705</v>
      </c>
      <c r="O408" s="50" t="s">
        <v>8710</v>
      </c>
      <c r="P408" s="113" t="s">
        <v>165</v>
      </c>
      <c r="Q408" s="113" t="s">
        <v>54</v>
      </c>
      <c r="R408" s="113"/>
      <c r="S408" s="113"/>
    </row>
    <row r="409" spans="1:19" x14ac:dyDescent="0.35">
      <c r="A409" s="113" t="s">
        <v>60</v>
      </c>
      <c r="B409" s="77">
        <v>17</v>
      </c>
      <c r="C409" s="56" t="s">
        <v>2695</v>
      </c>
      <c r="D409" s="50" t="s">
        <v>3323</v>
      </c>
      <c r="E409" s="56" t="s">
        <v>8426</v>
      </c>
      <c r="F409" s="69" t="s">
        <v>8024</v>
      </c>
      <c r="G409" s="56" t="s">
        <v>3121</v>
      </c>
      <c r="H409" s="50" t="s">
        <v>2899</v>
      </c>
      <c r="I409" s="56"/>
      <c r="J409" s="56" t="s">
        <v>7595</v>
      </c>
      <c r="K409" s="56"/>
      <c r="L409" s="50" t="s">
        <v>7574</v>
      </c>
      <c r="M409" s="160">
        <v>0</v>
      </c>
      <c r="N409" s="50" t="s">
        <v>8705</v>
      </c>
      <c r="O409" s="50" t="s">
        <v>8710</v>
      </c>
      <c r="P409" s="113" t="s">
        <v>262</v>
      </c>
      <c r="Q409" s="113" t="s">
        <v>54</v>
      </c>
      <c r="R409" s="113"/>
      <c r="S409" s="113"/>
    </row>
    <row r="410" spans="1:19" x14ac:dyDescent="0.35">
      <c r="A410" s="113" t="s">
        <v>60</v>
      </c>
      <c r="B410" s="77">
        <v>18</v>
      </c>
      <c r="C410" s="56" t="s">
        <v>2692</v>
      </c>
      <c r="D410" s="62" t="s">
        <v>3332</v>
      </c>
      <c r="E410" s="56" t="s">
        <v>8427</v>
      </c>
      <c r="F410" s="69" t="s">
        <v>8025</v>
      </c>
      <c r="G410" s="56" t="s">
        <v>3118</v>
      </c>
      <c r="H410" s="50" t="s">
        <v>2896</v>
      </c>
      <c r="I410" s="56"/>
      <c r="J410" s="57" t="s">
        <v>7595</v>
      </c>
      <c r="K410" s="57"/>
      <c r="L410" s="50" t="s">
        <v>91</v>
      </c>
      <c r="M410" s="160">
        <v>0</v>
      </c>
      <c r="N410" s="50" t="s">
        <v>8705</v>
      </c>
      <c r="O410" s="50" t="s">
        <v>8710</v>
      </c>
      <c r="P410" s="113" t="s">
        <v>92</v>
      </c>
      <c r="Q410" s="113" t="s">
        <v>54</v>
      </c>
      <c r="R410" s="113"/>
      <c r="S410" s="113"/>
    </row>
    <row r="411" spans="1:19" x14ac:dyDescent="0.35">
      <c r="A411" s="113" t="s">
        <v>60</v>
      </c>
      <c r="B411" s="77">
        <v>19</v>
      </c>
      <c r="C411" s="56" t="s">
        <v>2697</v>
      </c>
      <c r="D411" s="50" t="s">
        <v>3327</v>
      </c>
      <c r="E411" s="56" t="s">
        <v>8428</v>
      </c>
      <c r="F411" s="69" t="s">
        <v>8026</v>
      </c>
      <c r="G411" s="56" t="s">
        <v>3123</v>
      </c>
      <c r="H411" s="50" t="s">
        <v>2901</v>
      </c>
      <c r="I411" s="56"/>
      <c r="J411" s="56" t="s">
        <v>7595</v>
      </c>
      <c r="K411" s="56"/>
      <c r="L411" s="54" t="s">
        <v>7574</v>
      </c>
      <c r="M411" s="162">
        <v>0</v>
      </c>
      <c r="N411" s="56" t="s">
        <v>8705</v>
      </c>
      <c r="O411" s="56" t="s">
        <v>8710</v>
      </c>
      <c r="P411" s="113" t="s">
        <v>7578</v>
      </c>
      <c r="Q411" s="113" t="s">
        <v>54</v>
      </c>
      <c r="R411" s="113"/>
      <c r="S411" s="113"/>
    </row>
    <row r="412" spans="1:19" x14ac:dyDescent="0.35">
      <c r="A412" s="113" t="s">
        <v>60</v>
      </c>
      <c r="B412" s="79">
        <v>20</v>
      </c>
      <c r="C412" s="56" t="s">
        <v>2696</v>
      </c>
      <c r="D412" s="50" t="s">
        <v>3324</v>
      </c>
      <c r="E412" s="56" t="s">
        <v>8429</v>
      </c>
      <c r="F412" s="69" t="s">
        <v>8027</v>
      </c>
      <c r="G412" s="56" t="s">
        <v>3122</v>
      </c>
      <c r="H412" s="50" t="s">
        <v>2900</v>
      </c>
      <c r="I412" s="56"/>
      <c r="J412" s="56" t="s">
        <v>7595</v>
      </c>
      <c r="K412" s="56"/>
      <c r="L412" s="54" t="s">
        <v>7574</v>
      </c>
      <c r="M412" s="162">
        <v>0</v>
      </c>
      <c r="N412" s="56" t="s">
        <v>8705</v>
      </c>
      <c r="O412" s="56" t="s">
        <v>8710</v>
      </c>
      <c r="P412" s="113" t="s">
        <v>7578</v>
      </c>
      <c r="Q412" s="113" t="s">
        <v>54</v>
      </c>
      <c r="R412" s="113"/>
      <c r="S412" s="113"/>
    </row>
    <row r="413" spans="1:19" x14ac:dyDescent="0.35">
      <c r="A413" s="113" t="s">
        <v>60</v>
      </c>
      <c r="B413" s="77">
        <v>21</v>
      </c>
      <c r="C413" s="56" t="s">
        <v>2698</v>
      </c>
      <c r="D413" s="50" t="s">
        <v>7655</v>
      </c>
      <c r="E413" s="56" t="s">
        <v>8433</v>
      </c>
      <c r="F413" s="69" t="s">
        <v>8432</v>
      </c>
      <c r="G413" s="56" t="s">
        <v>3124</v>
      </c>
      <c r="H413" s="50" t="s">
        <v>2902</v>
      </c>
      <c r="I413" s="56"/>
      <c r="J413" s="56" t="s">
        <v>7595</v>
      </c>
      <c r="K413" s="56"/>
      <c r="L413" s="50" t="s">
        <v>7574</v>
      </c>
      <c r="M413" s="160">
        <v>0</v>
      </c>
      <c r="N413" s="50" t="s">
        <v>8705</v>
      </c>
      <c r="O413" s="50" t="s">
        <v>8710</v>
      </c>
      <c r="P413" s="113" t="s">
        <v>235</v>
      </c>
      <c r="Q413" s="113" t="s">
        <v>54</v>
      </c>
      <c r="R413" s="113"/>
      <c r="S413" s="113"/>
    </row>
    <row r="414" spans="1:19" x14ac:dyDescent="0.35">
      <c r="A414" s="113" t="s">
        <v>60</v>
      </c>
      <c r="B414" s="77">
        <v>22</v>
      </c>
      <c r="C414" s="56" t="s">
        <v>2699</v>
      </c>
      <c r="D414" s="50" t="s">
        <v>3325</v>
      </c>
      <c r="E414" s="56" t="s">
        <v>8431</v>
      </c>
      <c r="F414" s="69" t="s">
        <v>8430</v>
      </c>
      <c r="G414" s="56" t="s">
        <v>3125</v>
      </c>
      <c r="H414" s="50" t="s">
        <v>2903</v>
      </c>
      <c r="I414" s="56"/>
      <c r="J414" s="56" t="s">
        <v>7595</v>
      </c>
      <c r="K414" s="56"/>
      <c r="L414" s="50" t="s">
        <v>7574</v>
      </c>
      <c r="M414" s="160">
        <v>0</v>
      </c>
      <c r="N414" s="50" t="s">
        <v>8705</v>
      </c>
      <c r="O414" s="50" t="s">
        <v>8710</v>
      </c>
      <c r="P414" s="113" t="s">
        <v>156</v>
      </c>
      <c r="Q414" s="113" t="s">
        <v>54</v>
      </c>
      <c r="R414" s="113"/>
      <c r="S414" s="113"/>
    </row>
    <row r="415" spans="1:19" x14ac:dyDescent="0.35">
      <c r="A415" s="113" t="s">
        <v>60</v>
      </c>
      <c r="B415" s="77">
        <v>23</v>
      </c>
      <c r="C415" s="56" t="s">
        <v>2700</v>
      </c>
      <c r="D415" s="50" t="s">
        <v>3328</v>
      </c>
      <c r="E415" s="56" t="s">
        <v>8435</v>
      </c>
      <c r="F415" s="69" t="s">
        <v>8434</v>
      </c>
      <c r="G415" s="56" t="s">
        <v>3126</v>
      </c>
      <c r="H415" s="50" t="s">
        <v>2904</v>
      </c>
      <c r="I415" s="56"/>
      <c r="J415" s="56" t="s">
        <v>7595</v>
      </c>
      <c r="K415" s="56"/>
      <c r="L415" s="54" t="s">
        <v>7574</v>
      </c>
      <c r="M415" s="162">
        <v>0</v>
      </c>
      <c r="N415" s="56" t="s">
        <v>8705</v>
      </c>
      <c r="O415" s="56" t="s">
        <v>8710</v>
      </c>
      <c r="P415" s="113" t="s">
        <v>163</v>
      </c>
      <c r="Q415" s="113" t="s">
        <v>54</v>
      </c>
      <c r="R415" s="113"/>
      <c r="S415" s="113"/>
    </row>
    <row r="416" spans="1:19" x14ac:dyDescent="0.35">
      <c r="A416" s="113" t="s">
        <v>60</v>
      </c>
      <c r="B416" s="77">
        <v>24</v>
      </c>
      <c r="C416" s="56" t="s">
        <v>2701</v>
      </c>
      <c r="D416" s="50" t="s">
        <v>3329</v>
      </c>
      <c r="E416" s="56" t="s">
        <v>8424</v>
      </c>
      <c r="F416" s="69" t="s">
        <v>8028</v>
      </c>
      <c r="G416" s="56" t="s">
        <v>3127</v>
      </c>
      <c r="H416" s="50" t="s">
        <v>2905</v>
      </c>
      <c r="I416" s="56"/>
      <c r="J416" s="56" t="s">
        <v>7595</v>
      </c>
      <c r="K416" s="56"/>
      <c r="L416" s="50" t="s">
        <v>7574</v>
      </c>
      <c r="M416" s="160">
        <v>0</v>
      </c>
      <c r="N416" s="50" t="s">
        <v>8705</v>
      </c>
      <c r="O416" s="50" t="s">
        <v>8710</v>
      </c>
      <c r="P416" s="113" t="s">
        <v>195</v>
      </c>
      <c r="Q416" s="113" t="s">
        <v>54</v>
      </c>
      <c r="R416" s="113"/>
      <c r="S416" s="113"/>
    </row>
    <row r="417" spans="1:19" x14ac:dyDescent="0.35">
      <c r="A417" s="113" t="s">
        <v>60</v>
      </c>
      <c r="B417" s="77">
        <v>25</v>
      </c>
      <c r="C417" s="56" t="s">
        <v>2704</v>
      </c>
      <c r="D417" s="50" t="s">
        <v>3330</v>
      </c>
      <c r="E417" s="56" t="s">
        <v>8440</v>
      </c>
      <c r="F417" s="69" t="s">
        <v>8439</v>
      </c>
      <c r="G417" s="56" t="s">
        <v>3130</v>
      </c>
      <c r="H417" s="50" t="s">
        <v>2908</v>
      </c>
      <c r="I417" s="56"/>
      <c r="J417" s="56" t="s">
        <v>7595</v>
      </c>
      <c r="K417" s="56"/>
      <c r="L417" s="50" t="s">
        <v>7575</v>
      </c>
      <c r="M417" s="160">
        <v>0</v>
      </c>
      <c r="N417" s="50" t="s">
        <v>8705</v>
      </c>
      <c r="O417" s="50" t="s">
        <v>8710</v>
      </c>
      <c r="P417" s="113" t="s">
        <v>100</v>
      </c>
      <c r="Q417" s="113" t="s">
        <v>54</v>
      </c>
      <c r="R417" s="113"/>
      <c r="S417" s="113" t="s">
        <v>7580</v>
      </c>
    </row>
    <row r="418" spans="1:19" x14ac:dyDescent="0.35">
      <c r="A418" s="113" t="s">
        <v>60</v>
      </c>
      <c r="B418" s="77">
        <v>26</v>
      </c>
      <c r="C418" s="56" t="s">
        <v>2702</v>
      </c>
      <c r="D418" s="50" t="s">
        <v>3331</v>
      </c>
      <c r="E418" s="56" t="s">
        <v>8436</v>
      </c>
      <c r="F418" s="69" t="s">
        <v>8029</v>
      </c>
      <c r="G418" s="56" t="s">
        <v>3128</v>
      </c>
      <c r="H418" s="50" t="s">
        <v>2906</v>
      </c>
      <c r="I418" s="56"/>
      <c r="J418" s="56" t="s">
        <v>7595</v>
      </c>
      <c r="K418" s="56"/>
      <c r="L418" s="50" t="s">
        <v>91</v>
      </c>
      <c r="M418" s="160">
        <v>0</v>
      </c>
      <c r="N418" s="50" t="s">
        <v>8705</v>
      </c>
      <c r="O418" s="50" t="s">
        <v>8710</v>
      </c>
      <c r="P418" s="113" t="s">
        <v>91</v>
      </c>
      <c r="Q418" s="113" t="s">
        <v>54</v>
      </c>
      <c r="R418" s="113"/>
      <c r="S418" s="113"/>
    </row>
    <row r="419" spans="1:19" x14ac:dyDescent="0.35">
      <c r="A419" s="113" t="s">
        <v>60</v>
      </c>
      <c r="B419" s="77">
        <v>27</v>
      </c>
      <c r="C419" s="56" t="s">
        <v>2703</v>
      </c>
      <c r="D419" s="50" t="s">
        <v>1895</v>
      </c>
      <c r="E419" s="50" t="s">
        <v>8437</v>
      </c>
      <c r="F419" s="68" t="s">
        <v>2172</v>
      </c>
      <c r="G419" s="56" t="s">
        <v>3129</v>
      </c>
      <c r="H419" s="50" t="s">
        <v>2907</v>
      </c>
      <c r="I419" s="56"/>
      <c r="J419" s="56" t="s">
        <v>7595</v>
      </c>
      <c r="K419" s="56"/>
      <c r="L419" s="50" t="s">
        <v>91</v>
      </c>
      <c r="M419" s="160">
        <v>0</v>
      </c>
      <c r="N419" s="50" t="s">
        <v>8705</v>
      </c>
      <c r="O419" s="50" t="s">
        <v>8710</v>
      </c>
      <c r="P419" s="113" t="s">
        <v>91</v>
      </c>
      <c r="Q419" s="113" t="s">
        <v>54</v>
      </c>
      <c r="R419" s="113"/>
      <c r="S419" s="113"/>
    </row>
    <row r="420" spans="1:19" x14ac:dyDescent="0.35">
      <c r="A420" s="113" t="s">
        <v>2043</v>
      </c>
      <c r="B420" s="76">
        <v>-99</v>
      </c>
      <c r="C420" s="54" t="s">
        <v>6406</v>
      </c>
      <c r="D420" s="54" t="s">
        <v>1998</v>
      </c>
      <c r="E420" s="70"/>
      <c r="F420" s="54" t="s">
        <v>2138</v>
      </c>
      <c r="G420" s="54" t="s">
        <v>2292</v>
      </c>
      <c r="H420" s="54" t="s">
        <v>2289</v>
      </c>
      <c r="I420" s="54" t="s">
        <v>2314</v>
      </c>
      <c r="J420" s="56" t="s">
        <v>7595</v>
      </c>
      <c r="K420" s="56"/>
      <c r="L420" s="17" t="s">
        <v>91</v>
      </c>
      <c r="M420" s="170" t="s">
        <v>8704</v>
      </c>
      <c r="N420" s="171" t="s">
        <v>8705</v>
      </c>
      <c r="O420" s="171"/>
      <c r="P420" s="113" t="s">
        <v>91</v>
      </c>
      <c r="Q420" s="113" t="s">
        <v>45</v>
      </c>
      <c r="R420" s="113"/>
      <c r="S420" s="113"/>
    </row>
    <row r="421" spans="1:19" x14ac:dyDescent="0.35">
      <c r="A421" s="121" t="s">
        <v>2043</v>
      </c>
      <c r="B421" s="76">
        <v>-99</v>
      </c>
      <c r="C421" s="54" t="s">
        <v>1992</v>
      </c>
      <c r="D421" s="55" t="s">
        <v>6618</v>
      </c>
      <c r="E421" s="70"/>
      <c r="F421" s="55" t="s">
        <v>3225</v>
      </c>
      <c r="G421" s="54" t="s">
        <v>2298</v>
      </c>
      <c r="H421" s="54" t="s">
        <v>2299</v>
      </c>
      <c r="I421" s="54" t="s">
        <v>2310</v>
      </c>
      <c r="J421" s="56" t="s">
        <v>7595</v>
      </c>
      <c r="K421" s="56"/>
      <c r="L421" s="50" t="s">
        <v>7574</v>
      </c>
      <c r="M421" s="160">
        <v>0</v>
      </c>
      <c r="N421" s="50" t="s">
        <v>8705</v>
      </c>
      <c r="O421" s="50"/>
      <c r="P421" s="113" t="s">
        <v>164</v>
      </c>
      <c r="Q421" s="113" t="s">
        <v>45</v>
      </c>
      <c r="R421" s="113" t="s">
        <v>6678</v>
      </c>
      <c r="S421" s="113"/>
    </row>
    <row r="422" spans="1:19" x14ac:dyDescent="0.35">
      <c r="A422" s="121" t="s">
        <v>2043</v>
      </c>
      <c r="B422" s="78">
        <v>1</v>
      </c>
      <c r="C422" s="55" t="s">
        <v>93</v>
      </c>
      <c r="D422" s="55" t="s">
        <v>1923</v>
      </c>
      <c r="E422" s="62" t="s">
        <v>2130</v>
      </c>
      <c r="F422" s="55" t="s">
        <v>7896</v>
      </c>
      <c r="G422" s="55" t="s">
        <v>277</v>
      </c>
      <c r="H422" s="55" t="s">
        <v>292</v>
      </c>
      <c r="I422" s="55" t="s">
        <v>2311</v>
      </c>
      <c r="J422" s="57" t="s">
        <v>7595</v>
      </c>
      <c r="K422" s="57"/>
      <c r="L422" s="121" t="s">
        <v>7575</v>
      </c>
      <c r="M422" s="144" t="s">
        <v>8704</v>
      </c>
      <c r="N422" s="121" t="s">
        <v>8706</v>
      </c>
      <c r="O422" s="121" t="s">
        <v>8709</v>
      </c>
      <c r="P422" s="121" t="s">
        <v>100</v>
      </c>
      <c r="Q422" s="121" t="s">
        <v>45</v>
      </c>
      <c r="R422" s="121" t="s">
        <v>8753</v>
      </c>
      <c r="S422" s="113"/>
    </row>
    <row r="423" spans="1:19" x14ac:dyDescent="0.35">
      <c r="A423" s="113" t="s">
        <v>2043</v>
      </c>
      <c r="B423" s="76">
        <v>3</v>
      </c>
      <c r="C423" s="54" t="s">
        <v>1991</v>
      </c>
      <c r="D423" s="54" t="s">
        <v>6617</v>
      </c>
      <c r="E423" s="54" t="s">
        <v>8441</v>
      </c>
      <c r="F423" s="68" t="s">
        <v>8030</v>
      </c>
      <c r="G423" s="54" t="s">
        <v>2294</v>
      </c>
      <c r="H423" s="54" t="s">
        <v>2295</v>
      </c>
      <c r="I423" s="54" t="s">
        <v>2316</v>
      </c>
      <c r="J423" s="56" t="s">
        <v>7595</v>
      </c>
      <c r="K423" s="56"/>
      <c r="L423" s="50" t="s">
        <v>7574</v>
      </c>
      <c r="M423" s="160">
        <v>0</v>
      </c>
      <c r="N423" s="50" t="s">
        <v>8705</v>
      </c>
      <c r="O423" s="50" t="s">
        <v>8710</v>
      </c>
      <c r="P423" s="113" t="s">
        <v>139</v>
      </c>
      <c r="Q423" s="113" t="s">
        <v>45</v>
      </c>
      <c r="R423" s="113"/>
      <c r="S423" s="113"/>
    </row>
    <row r="424" spans="1:19" x14ac:dyDescent="0.35">
      <c r="A424" s="113" t="s">
        <v>2043</v>
      </c>
      <c r="B424" s="114">
        <v>4</v>
      </c>
      <c r="C424" s="113" t="s">
        <v>3817</v>
      </c>
      <c r="D424" s="50" t="s">
        <v>6610</v>
      </c>
      <c r="E424" s="113" t="s">
        <v>8031</v>
      </c>
      <c r="F424" s="111" t="s">
        <v>8031</v>
      </c>
      <c r="G424" s="113" t="s">
        <v>3919</v>
      </c>
      <c r="H424" s="113" t="s">
        <v>3920</v>
      </c>
      <c r="I424" s="113"/>
      <c r="J424" s="56" t="s">
        <v>7595</v>
      </c>
      <c r="K424" s="56"/>
      <c r="L424" s="50" t="s">
        <v>7574</v>
      </c>
      <c r="M424" s="160">
        <v>0</v>
      </c>
      <c r="N424" s="50" t="s">
        <v>8705</v>
      </c>
      <c r="O424" s="50" t="s">
        <v>8710</v>
      </c>
      <c r="P424" s="113" t="s">
        <v>139</v>
      </c>
      <c r="Q424" s="113" t="s">
        <v>45</v>
      </c>
      <c r="R424" s="113"/>
      <c r="S424" s="113"/>
    </row>
    <row r="425" spans="1:19" x14ac:dyDescent="0.35">
      <c r="A425" s="113" t="s">
        <v>2043</v>
      </c>
      <c r="B425" s="76">
        <v>5</v>
      </c>
      <c r="C425" s="54" t="s">
        <v>1989</v>
      </c>
      <c r="D425" s="54" t="s">
        <v>6614</v>
      </c>
      <c r="E425" s="54" t="s">
        <v>8442</v>
      </c>
      <c r="F425" s="68" t="s">
        <v>2140</v>
      </c>
      <c r="G425" s="54" t="s">
        <v>2293</v>
      </c>
      <c r="H425" s="54" t="s">
        <v>2290</v>
      </c>
      <c r="I425" s="54" t="s">
        <v>2315</v>
      </c>
      <c r="J425" s="56" t="s">
        <v>7595</v>
      </c>
      <c r="K425" s="56"/>
      <c r="L425" s="50" t="s">
        <v>7574</v>
      </c>
      <c r="M425" s="160">
        <v>0</v>
      </c>
      <c r="N425" s="50" t="s">
        <v>8705</v>
      </c>
      <c r="O425" s="50" t="s">
        <v>8710</v>
      </c>
      <c r="P425" s="113" t="s">
        <v>2291</v>
      </c>
      <c r="Q425" s="113" t="s">
        <v>45</v>
      </c>
      <c r="R425" s="113"/>
      <c r="S425" s="113"/>
    </row>
    <row r="426" spans="1:19" x14ac:dyDescent="0.35">
      <c r="A426" s="113" t="s">
        <v>2043</v>
      </c>
      <c r="B426" s="76">
        <v>6</v>
      </c>
      <c r="C426" s="54" t="s">
        <v>1990</v>
      </c>
      <c r="D426" s="54" t="s">
        <v>2000</v>
      </c>
      <c r="E426" s="54" t="s">
        <v>8447</v>
      </c>
      <c r="F426" s="68" t="s">
        <v>8449</v>
      </c>
      <c r="G426" s="54" t="s">
        <v>2296</v>
      </c>
      <c r="H426" s="54" t="s">
        <v>2297</v>
      </c>
      <c r="I426" s="54" t="s">
        <v>2469</v>
      </c>
      <c r="J426" s="56" t="s">
        <v>7595</v>
      </c>
      <c r="K426" s="56"/>
      <c r="L426" s="50" t="s">
        <v>7575</v>
      </c>
      <c r="M426" s="160">
        <v>0</v>
      </c>
      <c r="N426" s="50" t="s">
        <v>8705</v>
      </c>
      <c r="O426" s="50" t="s">
        <v>8710</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0">
        <v>0</v>
      </c>
      <c r="N427" s="50" t="s">
        <v>8705</v>
      </c>
      <c r="O427" s="50" t="s">
        <v>8710</v>
      </c>
      <c r="P427" s="113" t="s">
        <v>156</v>
      </c>
      <c r="Q427" s="113" t="s">
        <v>45</v>
      </c>
      <c r="R427" s="113"/>
      <c r="S427" s="113"/>
    </row>
    <row r="428" spans="1:19" x14ac:dyDescent="0.35">
      <c r="A428" s="113" t="s">
        <v>2043</v>
      </c>
      <c r="B428" s="114">
        <v>8</v>
      </c>
      <c r="C428" s="113" t="s">
        <v>3818</v>
      </c>
      <c r="D428" s="50" t="s">
        <v>6611</v>
      </c>
      <c r="E428" s="113" t="s">
        <v>8032</v>
      </c>
      <c r="F428" s="111" t="s">
        <v>8032</v>
      </c>
      <c r="G428" s="113" t="s">
        <v>3921</v>
      </c>
      <c r="H428" s="113" t="s">
        <v>3922</v>
      </c>
      <c r="I428" s="113"/>
      <c r="J428" s="56" t="s">
        <v>7595</v>
      </c>
      <c r="K428" s="56"/>
      <c r="L428" s="50" t="s">
        <v>7574</v>
      </c>
      <c r="M428" s="160">
        <v>0</v>
      </c>
      <c r="N428" s="50" t="s">
        <v>8705</v>
      </c>
      <c r="O428" s="50" t="s">
        <v>8710</v>
      </c>
      <c r="P428" s="113" t="s">
        <v>164</v>
      </c>
      <c r="Q428" s="113" t="s">
        <v>45</v>
      </c>
      <c r="R428" s="113"/>
      <c r="S428" s="113"/>
    </row>
    <row r="429" spans="1:19" x14ac:dyDescent="0.35">
      <c r="A429" s="113" t="s">
        <v>2043</v>
      </c>
      <c r="B429" s="114">
        <v>9</v>
      </c>
      <c r="C429" s="113" t="s">
        <v>3819</v>
      </c>
      <c r="D429" s="50" t="s">
        <v>6612</v>
      </c>
      <c r="E429" s="113" t="s">
        <v>8443</v>
      </c>
      <c r="F429" s="111" t="s">
        <v>8033</v>
      </c>
      <c r="G429" s="113" t="s">
        <v>3923</v>
      </c>
      <c r="H429" s="113" t="s">
        <v>3924</v>
      </c>
      <c r="I429" s="113"/>
      <c r="J429" s="56" t="s">
        <v>7595</v>
      </c>
      <c r="K429" s="56"/>
      <c r="L429" s="50" t="s">
        <v>7574</v>
      </c>
      <c r="M429" s="160">
        <v>0</v>
      </c>
      <c r="N429" s="50" t="s">
        <v>8705</v>
      </c>
      <c r="O429" s="50" t="s">
        <v>8710</v>
      </c>
      <c r="P429" s="113" t="s">
        <v>164</v>
      </c>
      <c r="Q429" s="113" t="s">
        <v>45</v>
      </c>
      <c r="R429" s="113"/>
      <c r="S429" s="113"/>
    </row>
    <row r="430" spans="1:19" x14ac:dyDescent="0.35">
      <c r="A430" s="113" t="s">
        <v>2043</v>
      </c>
      <c r="B430" s="114">
        <v>10</v>
      </c>
      <c r="C430" s="113" t="s">
        <v>2504</v>
      </c>
      <c r="D430" s="54" t="s">
        <v>2001</v>
      </c>
      <c r="E430" s="54" t="s">
        <v>8446</v>
      </c>
      <c r="F430" s="68" t="s">
        <v>8034</v>
      </c>
      <c r="G430" s="113" t="s">
        <v>2298</v>
      </c>
      <c r="H430" s="113" t="s">
        <v>2299</v>
      </c>
      <c r="I430" s="113"/>
      <c r="J430" s="56" t="s">
        <v>7595</v>
      </c>
      <c r="K430" s="56"/>
      <c r="L430" s="50" t="s">
        <v>7574</v>
      </c>
      <c r="M430" s="160">
        <v>0</v>
      </c>
      <c r="N430" s="50" t="s">
        <v>8705</v>
      </c>
      <c r="O430" s="50" t="s">
        <v>8710</v>
      </c>
      <c r="P430" s="113" t="s">
        <v>164</v>
      </c>
      <c r="Q430" s="113" t="s">
        <v>45</v>
      </c>
      <c r="R430" s="113"/>
      <c r="S430" s="113"/>
    </row>
    <row r="431" spans="1:19" x14ac:dyDescent="0.35">
      <c r="A431" s="113" t="s">
        <v>2043</v>
      </c>
      <c r="B431" s="76">
        <v>11</v>
      </c>
      <c r="C431" s="54" t="s">
        <v>1996</v>
      </c>
      <c r="D431" s="54" t="s">
        <v>6616</v>
      </c>
      <c r="E431" s="54" t="s">
        <v>8444</v>
      </c>
      <c r="F431" s="68" t="s">
        <v>8035</v>
      </c>
      <c r="G431" s="54" t="s">
        <v>2306</v>
      </c>
      <c r="H431" s="54" t="s">
        <v>2307</v>
      </c>
      <c r="I431" s="54" t="s">
        <v>2320</v>
      </c>
      <c r="J431" s="56" t="s">
        <v>7595</v>
      </c>
      <c r="K431" s="56"/>
      <c r="L431" s="50" t="s">
        <v>7574</v>
      </c>
      <c r="M431" s="160">
        <v>0</v>
      </c>
      <c r="N431" s="50" t="s">
        <v>8705</v>
      </c>
      <c r="O431" s="50" t="s">
        <v>8710</v>
      </c>
      <c r="P431" s="113" t="s">
        <v>139</v>
      </c>
      <c r="Q431" s="113" t="s">
        <v>45</v>
      </c>
      <c r="R431" s="113"/>
      <c r="S431" s="113"/>
    </row>
    <row r="432" spans="1:19" x14ac:dyDescent="0.35">
      <c r="A432" s="113" t="s">
        <v>2043</v>
      </c>
      <c r="B432" s="114">
        <v>12</v>
      </c>
      <c r="C432" s="113" t="s">
        <v>3820</v>
      </c>
      <c r="D432" s="50" t="s">
        <v>6613</v>
      </c>
      <c r="E432" s="113" t="s">
        <v>8036</v>
      </c>
      <c r="F432" s="111" t="s">
        <v>8036</v>
      </c>
      <c r="G432" s="113" t="s">
        <v>2308</v>
      </c>
      <c r="H432" s="113" t="s">
        <v>2309</v>
      </c>
      <c r="I432" s="113"/>
      <c r="J432" s="56" t="s">
        <v>7595</v>
      </c>
      <c r="K432" s="56"/>
      <c r="L432" s="50" t="s">
        <v>7574</v>
      </c>
      <c r="M432" s="160">
        <v>0</v>
      </c>
      <c r="N432" s="50" t="s">
        <v>8705</v>
      </c>
      <c r="O432" s="50" t="s">
        <v>8710</v>
      </c>
      <c r="P432" s="113" t="s">
        <v>139</v>
      </c>
      <c r="Q432" s="113" t="s">
        <v>45</v>
      </c>
      <c r="R432" s="113"/>
      <c r="S432" s="113"/>
    </row>
    <row r="433" spans="1:19" x14ac:dyDescent="0.35">
      <c r="A433" s="113" t="s">
        <v>2043</v>
      </c>
      <c r="B433" s="76">
        <v>13</v>
      </c>
      <c r="C433" s="54" t="s">
        <v>1994</v>
      </c>
      <c r="D433" s="54" t="s">
        <v>6615</v>
      </c>
      <c r="E433" s="54" t="s">
        <v>8445</v>
      </c>
      <c r="F433" s="68" t="s">
        <v>8037</v>
      </c>
      <c r="G433" s="54" t="s">
        <v>2302</v>
      </c>
      <c r="H433" s="54" t="s">
        <v>2303</v>
      </c>
      <c r="I433" s="54" t="s">
        <v>2318</v>
      </c>
      <c r="J433" s="56" t="s">
        <v>7595</v>
      </c>
      <c r="K433" s="56"/>
      <c r="L433" s="50" t="s">
        <v>7574</v>
      </c>
      <c r="M433" s="160">
        <v>0</v>
      </c>
      <c r="N433" s="50" t="s">
        <v>8705</v>
      </c>
      <c r="O433" s="50" t="s">
        <v>8710</v>
      </c>
      <c r="P433" s="113" t="s">
        <v>2291</v>
      </c>
      <c r="Q433" s="113" t="s">
        <v>45</v>
      </c>
      <c r="R433" s="113"/>
      <c r="S433" s="113"/>
    </row>
    <row r="434" spans="1:19" x14ac:dyDescent="0.35">
      <c r="A434" s="113" t="s">
        <v>2043</v>
      </c>
      <c r="B434" s="76">
        <v>14</v>
      </c>
      <c r="C434" s="54" t="s">
        <v>1995</v>
      </c>
      <c r="D434" s="54" t="s">
        <v>2004</v>
      </c>
      <c r="E434" s="54" t="s">
        <v>8448</v>
      </c>
      <c r="F434" s="68" t="s">
        <v>8038</v>
      </c>
      <c r="G434" s="54" t="s">
        <v>2304</v>
      </c>
      <c r="H434" s="54" t="s">
        <v>2305</v>
      </c>
      <c r="I434" s="54" t="s">
        <v>2319</v>
      </c>
      <c r="J434" s="56" t="s">
        <v>7595</v>
      </c>
      <c r="K434" s="56"/>
      <c r="L434" s="50" t="s">
        <v>7575</v>
      </c>
      <c r="M434" s="160">
        <v>0</v>
      </c>
      <c r="N434" s="50" t="s">
        <v>8705</v>
      </c>
      <c r="O434" s="50" t="s">
        <v>8710</v>
      </c>
      <c r="P434" s="113" t="s">
        <v>100</v>
      </c>
      <c r="Q434" s="113" t="s">
        <v>45</v>
      </c>
      <c r="R434" s="113"/>
      <c r="S434" s="113"/>
    </row>
    <row r="435" spans="1:19" x14ac:dyDescent="0.35">
      <c r="A435" s="113" t="s">
        <v>2043</v>
      </c>
      <c r="B435" s="76">
        <v>15</v>
      </c>
      <c r="C435" s="54" t="s">
        <v>1997</v>
      </c>
      <c r="D435" s="54" t="s">
        <v>462</v>
      </c>
      <c r="E435" s="54" t="s">
        <v>2145</v>
      </c>
      <c r="F435" s="68" t="s">
        <v>8039</v>
      </c>
      <c r="G435" s="54" t="s">
        <v>8716</v>
      </c>
      <c r="H435" s="54" t="s">
        <v>462</v>
      </c>
      <c r="I435" s="54"/>
      <c r="J435" s="56" t="s">
        <v>3410</v>
      </c>
      <c r="K435" s="56" t="s">
        <v>7594</v>
      </c>
      <c r="L435" s="50" t="s">
        <v>91</v>
      </c>
      <c r="M435" s="160">
        <v>0</v>
      </c>
      <c r="N435" s="50" t="s">
        <v>8705</v>
      </c>
      <c r="O435" s="50" t="s">
        <v>8710</v>
      </c>
      <c r="P435" s="113" t="s">
        <v>92</v>
      </c>
      <c r="Q435" s="113" t="s">
        <v>45</v>
      </c>
      <c r="R435" s="113"/>
      <c r="S435" s="113"/>
    </row>
    <row r="436" spans="1:19" x14ac:dyDescent="0.35">
      <c r="A436" s="113" t="s">
        <v>2043</v>
      </c>
      <c r="B436" s="114">
        <v>16</v>
      </c>
      <c r="C436" s="113" t="s">
        <v>3821</v>
      </c>
      <c r="D436" s="50" t="s">
        <v>6677</v>
      </c>
      <c r="E436" s="113" t="s">
        <v>8040</v>
      </c>
      <c r="F436" s="111" t="s">
        <v>8040</v>
      </c>
      <c r="G436" s="113" t="s">
        <v>3925</v>
      </c>
      <c r="H436" s="113" t="s">
        <v>3926</v>
      </c>
      <c r="I436" s="113"/>
      <c r="J436" s="56" t="s">
        <v>7595</v>
      </c>
      <c r="K436" s="56"/>
      <c r="L436" s="113" t="s">
        <v>91</v>
      </c>
      <c r="M436" s="114">
        <v>0</v>
      </c>
      <c r="N436" s="113" t="s">
        <v>8705</v>
      </c>
      <c r="O436" s="113" t="s">
        <v>8710</v>
      </c>
      <c r="P436" s="113" t="s">
        <v>91</v>
      </c>
      <c r="Q436" s="113" t="s">
        <v>45</v>
      </c>
      <c r="R436" s="113"/>
      <c r="S436" s="113"/>
    </row>
    <row r="437" spans="1:19" x14ac:dyDescent="0.35">
      <c r="A437" s="141" t="s">
        <v>6828</v>
      </c>
      <c r="B437" s="77">
        <v>-99</v>
      </c>
      <c r="C437" s="50" t="s">
        <v>292</v>
      </c>
      <c r="D437" s="113"/>
      <c r="E437" s="50"/>
      <c r="F437" s="113"/>
      <c r="G437" s="50" t="s">
        <v>292</v>
      </c>
      <c r="H437" s="50" t="s">
        <v>292</v>
      </c>
      <c r="I437" s="113"/>
      <c r="J437" s="50" t="s">
        <v>7595</v>
      </c>
      <c r="K437" s="50"/>
      <c r="L437" s="53" t="s">
        <v>7575</v>
      </c>
      <c r="M437" s="114" t="s">
        <v>8704</v>
      </c>
      <c r="N437" s="113" t="s">
        <v>8706</v>
      </c>
      <c r="O437" s="113"/>
      <c r="P437" s="137"/>
      <c r="Q437" s="137" t="s">
        <v>54</v>
      </c>
      <c r="R437" s="53"/>
      <c r="S437" s="113"/>
    </row>
    <row r="438" spans="1:19" x14ac:dyDescent="0.35">
      <c r="A438" s="141" t="s">
        <v>6828</v>
      </c>
      <c r="B438" s="77">
        <v>-99</v>
      </c>
      <c r="C438" s="62" t="s">
        <v>6721</v>
      </c>
      <c r="D438" s="113"/>
      <c r="E438" s="50"/>
      <c r="F438" s="113"/>
      <c r="G438" s="50" t="s">
        <v>6829</v>
      </c>
      <c r="H438" s="50" t="s">
        <v>6830</v>
      </c>
      <c r="I438" s="113"/>
      <c r="J438" s="50" t="s">
        <v>7595</v>
      </c>
      <c r="K438" s="50"/>
      <c r="L438" s="50" t="s">
        <v>153</v>
      </c>
      <c r="M438" s="160"/>
      <c r="N438" s="50"/>
      <c r="O438" s="50"/>
      <c r="P438" s="137" t="s">
        <v>153</v>
      </c>
      <c r="Q438" s="137" t="s">
        <v>54</v>
      </c>
      <c r="R438" s="53"/>
      <c r="S438" s="113"/>
    </row>
    <row r="439" spans="1:19" x14ac:dyDescent="0.35">
      <c r="A439" s="141" t="s">
        <v>6828</v>
      </c>
      <c r="B439" s="77">
        <v>-99</v>
      </c>
      <c r="C439" s="62" t="s">
        <v>6722</v>
      </c>
      <c r="D439" s="113"/>
      <c r="E439" s="50"/>
      <c r="F439" s="113"/>
      <c r="G439" s="50" t="s">
        <v>348</v>
      </c>
      <c r="H439" s="50" t="s">
        <v>348</v>
      </c>
      <c r="I439" s="113"/>
      <c r="J439" s="50" t="s">
        <v>7595</v>
      </c>
      <c r="K439" s="50"/>
      <c r="L439" s="54" t="s">
        <v>7575</v>
      </c>
      <c r="M439" s="114" t="s">
        <v>8704</v>
      </c>
      <c r="N439" s="113" t="s">
        <v>8706</v>
      </c>
      <c r="O439" s="113"/>
      <c r="P439" s="137" t="s">
        <v>100</v>
      </c>
      <c r="Q439" s="137" t="s">
        <v>54</v>
      </c>
      <c r="R439" s="53"/>
      <c r="S439" s="113"/>
    </row>
    <row r="440" spans="1:19" x14ac:dyDescent="0.35">
      <c r="A440" s="142" t="s">
        <v>6828</v>
      </c>
      <c r="B440" s="77">
        <v>-99</v>
      </c>
      <c r="C440" s="62" t="s">
        <v>6723</v>
      </c>
      <c r="D440" s="113"/>
      <c r="E440" s="50"/>
      <c r="F440" s="113"/>
      <c r="G440" s="50" t="s">
        <v>6831</v>
      </c>
      <c r="H440" s="50" t="s">
        <v>6832</v>
      </c>
      <c r="I440" s="113"/>
      <c r="J440" s="50" t="s">
        <v>7595</v>
      </c>
      <c r="K440" s="50"/>
      <c r="L440" s="50" t="s">
        <v>91</v>
      </c>
      <c r="M440" s="160"/>
      <c r="N440" s="50"/>
      <c r="O440" s="50"/>
      <c r="P440" s="137" t="s">
        <v>91</v>
      </c>
      <c r="Q440" s="137" t="s">
        <v>54</v>
      </c>
      <c r="R440" s="53"/>
      <c r="S440" s="113"/>
    </row>
    <row r="441" spans="1:19" x14ac:dyDescent="0.35">
      <c r="A441" s="141" t="s">
        <v>6828</v>
      </c>
      <c r="B441" s="77">
        <v>-99</v>
      </c>
      <c r="C441" s="62" t="s">
        <v>6720</v>
      </c>
      <c r="D441" s="113"/>
      <c r="E441" s="50"/>
      <c r="F441" s="113"/>
      <c r="G441" s="50" t="s">
        <v>6826</v>
      </c>
      <c r="H441" s="50" t="s">
        <v>6827</v>
      </c>
      <c r="I441" s="113"/>
      <c r="J441" s="50" t="s">
        <v>7595</v>
      </c>
      <c r="K441" s="50"/>
      <c r="L441" s="50" t="s">
        <v>153</v>
      </c>
      <c r="M441" s="160"/>
      <c r="N441" s="50"/>
      <c r="O441" s="50"/>
      <c r="P441" s="137" t="s">
        <v>153</v>
      </c>
      <c r="Q441" s="137" t="s">
        <v>54</v>
      </c>
      <c r="R441" s="53"/>
      <c r="S441" s="113"/>
    </row>
    <row r="442" spans="1:19" x14ac:dyDescent="0.35">
      <c r="A442" s="141" t="s">
        <v>6828</v>
      </c>
      <c r="B442" s="77">
        <v>-99</v>
      </c>
      <c r="C442" s="62" t="s">
        <v>6725</v>
      </c>
      <c r="D442" s="113"/>
      <c r="E442" s="50"/>
      <c r="F442" s="113"/>
      <c r="G442" s="50" t="s">
        <v>6835</v>
      </c>
      <c r="H442" s="50" t="s">
        <v>6836</v>
      </c>
      <c r="I442" s="113"/>
      <c r="J442" s="50" t="s">
        <v>7595</v>
      </c>
      <c r="K442" s="50"/>
      <c r="L442" s="139" t="s">
        <v>7575</v>
      </c>
      <c r="M442" s="169"/>
      <c r="N442" s="139"/>
      <c r="O442" s="139"/>
      <c r="P442" s="137" t="s">
        <v>3000</v>
      </c>
      <c r="Q442" s="137" t="s">
        <v>54</v>
      </c>
      <c r="R442" s="53"/>
      <c r="S442" s="113"/>
    </row>
    <row r="443" spans="1:19" x14ac:dyDescent="0.35">
      <c r="A443" s="141" t="s">
        <v>6828</v>
      </c>
      <c r="B443" s="77">
        <v>-99</v>
      </c>
      <c r="C443" s="62" t="s">
        <v>6724</v>
      </c>
      <c r="D443" s="113"/>
      <c r="E443" s="50"/>
      <c r="F443" s="113"/>
      <c r="G443" s="50" t="s">
        <v>6833</v>
      </c>
      <c r="H443" s="50" t="s">
        <v>6834</v>
      </c>
      <c r="I443" s="113"/>
      <c r="J443" s="50" t="s">
        <v>7595</v>
      </c>
      <c r="K443" s="50"/>
      <c r="L443" s="50" t="s">
        <v>7576</v>
      </c>
      <c r="M443" s="160"/>
      <c r="N443" s="50"/>
      <c r="O443" s="50"/>
      <c r="P443" s="137" t="s">
        <v>3952</v>
      </c>
      <c r="Q443" s="137" t="s">
        <v>54</v>
      </c>
      <c r="R443" s="53"/>
      <c r="S443" s="113"/>
    </row>
    <row r="444" spans="1:19" x14ac:dyDescent="0.35">
      <c r="A444" s="111" t="s">
        <v>84</v>
      </c>
      <c r="B444" s="112">
        <v>-99</v>
      </c>
      <c r="C444" s="113" t="s">
        <v>4117</v>
      </c>
      <c r="D444" s="113"/>
      <c r="E444" s="113"/>
      <c r="F444" s="113"/>
      <c r="G444" s="50" t="s">
        <v>5059</v>
      </c>
      <c r="H444" s="50" t="s">
        <v>5060</v>
      </c>
      <c r="I444" s="113"/>
      <c r="J444" s="113" t="s">
        <v>7595</v>
      </c>
      <c r="K444" s="113"/>
      <c r="L444" s="139" t="s">
        <v>7575</v>
      </c>
      <c r="M444" s="169">
        <v>0</v>
      </c>
      <c r="N444" s="139" t="s">
        <v>8705</v>
      </c>
      <c r="O444" s="139"/>
      <c r="P444" s="113" t="s">
        <v>6317</v>
      </c>
      <c r="Q444" s="113" t="s">
        <v>80</v>
      </c>
      <c r="R444" s="113"/>
      <c r="S444" s="113"/>
    </row>
    <row r="445" spans="1:19" x14ac:dyDescent="0.35">
      <c r="A445" s="111" t="s">
        <v>84</v>
      </c>
      <c r="B445" s="112">
        <v>-99</v>
      </c>
      <c r="C445" s="113" t="s">
        <v>4161</v>
      </c>
      <c r="D445" s="113" t="s">
        <v>6956</v>
      </c>
      <c r="E445" s="113"/>
      <c r="F445" s="113"/>
      <c r="G445" s="53" t="s">
        <v>5149</v>
      </c>
      <c r="H445" s="53" t="s">
        <v>5150</v>
      </c>
      <c r="I445" s="113"/>
      <c r="J445" s="113" t="s">
        <v>7595</v>
      </c>
      <c r="K445" s="113"/>
      <c r="L445" s="139" t="s">
        <v>7575</v>
      </c>
      <c r="M445" s="169">
        <v>0</v>
      </c>
      <c r="N445" s="139" t="s">
        <v>8705</v>
      </c>
      <c r="O445" s="139"/>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7595</v>
      </c>
      <c r="K446" s="113"/>
      <c r="L446" s="139" t="s">
        <v>7575</v>
      </c>
      <c r="M446" s="169">
        <v>0</v>
      </c>
      <c r="N446" s="139" t="s">
        <v>8705</v>
      </c>
      <c r="O446" s="139"/>
      <c r="P446" s="113" t="s">
        <v>3000</v>
      </c>
      <c r="Q446" s="113" t="s">
        <v>80</v>
      </c>
      <c r="R446" s="113"/>
      <c r="S446" s="113"/>
    </row>
    <row r="447" spans="1:19" x14ac:dyDescent="0.35">
      <c r="A447" s="111" t="s">
        <v>84</v>
      </c>
      <c r="B447" s="112">
        <v>-99</v>
      </c>
      <c r="C447" s="113" t="s">
        <v>4122</v>
      </c>
      <c r="D447" s="113" t="s">
        <v>6951</v>
      </c>
      <c r="E447" s="113"/>
      <c r="F447" s="113"/>
      <c r="G447" s="50" t="s">
        <v>5071</v>
      </c>
      <c r="H447" s="50" t="s">
        <v>5072</v>
      </c>
      <c r="I447" s="113"/>
      <c r="J447" s="113" t="s">
        <v>7595</v>
      </c>
      <c r="K447" s="113"/>
      <c r="L447" s="139" t="s">
        <v>7575</v>
      </c>
      <c r="M447" s="169">
        <v>0</v>
      </c>
      <c r="N447" s="139" t="s">
        <v>8705</v>
      </c>
      <c r="O447" s="139"/>
      <c r="P447" s="113" t="s">
        <v>6317</v>
      </c>
      <c r="Q447" s="113" t="s">
        <v>80</v>
      </c>
      <c r="R447" s="113"/>
      <c r="S447" s="113"/>
    </row>
    <row r="448" spans="1:19" x14ac:dyDescent="0.35">
      <c r="A448" s="111" t="s">
        <v>84</v>
      </c>
      <c r="B448" s="112">
        <v>-99</v>
      </c>
      <c r="C448" s="113" t="s">
        <v>4123</v>
      </c>
      <c r="D448" s="113" t="s">
        <v>6953</v>
      </c>
      <c r="E448" s="113"/>
      <c r="F448" s="113"/>
      <c r="G448" s="50" t="s">
        <v>5073</v>
      </c>
      <c r="H448" s="50" t="s">
        <v>5074</v>
      </c>
      <c r="I448" s="113"/>
      <c r="J448" s="113" t="s">
        <v>7595</v>
      </c>
      <c r="K448" s="113"/>
      <c r="L448" s="139" t="s">
        <v>7575</v>
      </c>
      <c r="M448" s="169">
        <v>0</v>
      </c>
      <c r="N448" s="139" t="s">
        <v>8705</v>
      </c>
      <c r="O448" s="139"/>
      <c r="P448" s="113" t="s">
        <v>6317</v>
      </c>
      <c r="Q448" s="113" t="s">
        <v>80</v>
      </c>
      <c r="R448" s="113"/>
      <c r="S448" s="113"/>
    </row>
    <row r="449" spans="1:19" x14ac:dyDescent="0.3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8705</v>
      </c>
      <c r="O449" s="113"/>
      <c r="P449" s="113" t="s">
        <v>153</v>
      </c>
      <c r="Q449" s="113" t="s">
        <v>80</v>
      </c>
      <c r="R449" s="113"/>
      <c r="S449" s="113"/>
    </row>
    <row r="450" spans="1:19" x14ac:dyDescent="0.35">
      <c r="A450" s="111" t="s">
        <v>84</v>
      </c>
      <c r="B450" s="112">
        <v>-99</v>
      </c>
      <c r="C450" s="113" t="s">
        <v>4119</v>
      </c>
      <c r="D450" s="113" t="s">
        <v>6955</v>
      </c>
      <c r="E450" s="113"/>
      <c r="F450" s="113"/>
      <c r="G450" s="50" t="s">
        <v>5063</v>
      </c>
      <c r="H450" s="50" t="s">
        <v>5064</v>
      </c>
      <c r="I450" s="113"/>
      <c r="J450" s="113" t="s">
        <v>7595</v>
      </c>
      <c r="K450" s="113"/>
      <c r="L450" s="139" t="s">
        <v>7575</v>
      </c>
      <c r="M450" s="169">
        <v>0</v>
      </c>
      <c r="N450" s="139" t="s">
        <v>8705</v>
      </c>
      <c r="O450" s="139"/>
      <c r="P450" s="113" t="s">
        <v>6317</v>
      </c>
      <c r="Q450" s="113" t="s">
        <v>80</v>
      </c>
      <c r="R450" s="113"/>
      <c r="S450" s="113"/>
    </row>
    <row r="451" spans="1:19" x14ac:dyDescent="0.35">
      <c r="A451" s="111" t="s">
        <v>84</v>
      </c>
      <c r="B451" s="112">
        <v>-99</v>
      </c>
      <c r="C451" s="113" t="s">
        <v>4125</v>
      </c>
      <c r="D451" s="113" t="s">
        <v>6961</v>
      </c>
      <c r="E451" s="113"/>
      <c r="F451" s="113"/>
      <c r="G451" s="53" t="s">
        <v>5077</v>
      </c>
      <c r="H451" s="53" t="s">
        <v>5078</v>
      </c>
      <c r="I451" s="113"/>
      <c r="J451" s="113" t="s">
        <v>7595</v>
      </c>
      <c r="K451" s="113"/>
      <c r="L451" s="139" t="s">
        <v>7575</v>
      </c>
      <c r="M451" s="169">
        <v>0</v>
      </c>
      <c r="N451" s="139" t="s">
        <v>8705</v>
      </c>
      <c r="O451" s="139"/>
      <c r="P451" s="113" t="s">
        <v>6317</v>
      </c>
      <c r="Q451" s="113" t="s">
        <v>80</v>
      </c>
      <c r="R451" s="113"/>
      <c r="S451" s="113"/>
    </row>
    <row r="452" spans="1:19" x14ac:dyDescent="0.35">
      <c r="A452" s="111" t="s">
        <v>84</v>
      </c>
      <c r="B452" s="112">
        <v>-99</v>
      </c>
      <c r="C452" s="113" t="s">
        <v>4124</v>
      </c>
      <c r="D452" s="113" t="s">
        <v>6962</v>
      </c>
      <c r="E452" s="113"/>
      <c r="F452" s="113"/>
      <c r="G452" s="50" t="s">
        <v>5075</v>
      </c>
      <c r="H452" s="50" t="s">
        <v>5076</v>
      </c>
      <c r="I452" s="113"/>
      <c r="J452" s="113" t="s">
        <v>7595</v>
      </c>
      <c r="K452" s="113"/>
      <c r="L452" s="139" t="s">
        <v>7575</v>
      </c>
      <c r="M452" s="169">
        <v>0</v>
      </c>
      <c r="N452" s="139" t="s">
        <v>8705</v>
      </c>
      <c r="O452" s="139"/>
      <c r="P452" s="113" t="s">
        <v>6317</v>
      </c>
      <c r="Q452" s="113" t="s">
        <v>80</v>
      </c>
      <c r="R452" s="113"/>
      <c r="S452" s="113"/>
    </row>
    <row r="453" spans="1:19" x14ac:dyDescent="0.35">
      <c r="A453" s="111" t="s">
        <v>84</v>
      </c>
      <c r="B453" s="112">
        <v>-99</v>
      </c>
      <c r="C453" s="113" t="s">
        <v>4115</v>
      </c>
      <c r="D453" s="113" t="s">
        <v>6973</v>
      </c>
      <c r="E453" s="113"/>
      <c r="F453" s="113"/>
      <c r="G453" s="50" t="s">
        <v>5055</v>
      </c>
      <c r="H453" s="50" t="s">
        <v>5056</v>
      </c>
      <c r="I453" s="113"/>
      <c r="J453" s="113" t="s">
        <v>7595</v>
      </c>
      <c r="K453" s="113"/>
      <c r="L453" s="139" t="s">
        <v>7575</v>
      </c>
      <c r="M453" s="169">
        <v>0</v>
      </c>
      <c r="N453" s="139" t="s">
        <v>8705</v>
      </c>
      <c r="O453" s="139"/>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7595</v>
      </c>
      <c r="K454" s="113"/>
      <c r="L454" s="121" t="s">
        <v>91</v>
      </c>
      <c r="M454" s="144" t="s">
        <v>8704</v>
      </c>
      <c r="N454" s="121" t="s">
        <v>8706</v>
      </c>
      <c r="O454" s="121"/>
      <c r="P454" s="113"/>
      <c r="Q454" s="113" t="s">
        <v>80</v>
      </c>
      <c r="R454" s="113"/>
      <c r="S454" s="113"/>
    </row>
    <row r="455" spans="1:19" x14ac:dyDescent="0.35">
      <c r="A455" s="111" t="s">
        <v>84</v>
      </c>
      <c r="B455" s="112">
        <v>-99</v>
      </c>
      <c r="C455" s="113" t="s">
        <v>4118</v>
      </c>
      <c r="D455" s="113" t="s">
        <v>6954</v>
      </c>
      <c r="E455" s="113"/>
      <c r="F455" s="113"/>
      <c r="G455" s="50" t="s">
        <v>5061</v>
      </c>
      <c r="H455" s="50" t="s">
        <v>5062</v>
      </c>
      <c r="I455" s="113"/>
      <c r="J455" s="113" t="s">
        <v>7595</v>
      </c>
      <c r="K455" s="113"/>
      <c r="L455" s="139" t="s">
        <v>7575</v>
      </c>
      <c r="M455" s="169">
        <v>0</v>
      </c>
      <c r="N455" s="139" t="s">
        <v>8705</v>
      </c>
      <c r="O455" s="139"/>
      <c r="P455" s="113" t="s">
        <v>6317</v>
      </c>
      <c r="Q455" s="113" t="s">
        <v>80</v>
      </c>
      <c r="R455" s="113"/>
      <c r="S455" s="113"/>
    </row>
    <row r="456" spans="1:19" x14ac:dyDescent="0.35">
      <c r="A456" s="115" t="s">
        <v>84</v>
      </c>
      <c r="B456" s="100">
        <v>1</v>
      </c>
      <c r="C456" s="101" t="s">
        <v>93</v>
      </c>
      <c r="D456" s="101" t="s">
        <v>1923</v>
      </c>
      <c r="E456" s="102"/>
      <c r="F456" s="101" t="s">
        <v>7853</v>
      </c>
      <c r="G456" s="101" t="s">
        <v>277</v>
      </c>
      <c r="H456" s="101" t="s">
        <v>278</v>
      </c>
      <c r="I456" s="101" t="s">
        <v>2311</v>
      </c>
      <c r="J456" s="103" t="s">
        <v>7595</v>
      </c>
      <c r="K456" s="103"/>
      <c r="L456" s="101" t="s">
        <v>91</v>
      </c>
      <c r="M456" s="161" t="s">
        <v>8704</v>
      </c>
      <c r="N456" s="103" t="s">
        <v>8706</v>
      </c>
      <c r="O456" s="103" t="s">
        <v>8709</v>
      </c>
      <c r="P456" s="115" t="s">
        <v>91</v>
      </c>
      <c r="Q456" s="115" t="s">
        <v>80</v>
      </c>
      <c r="R456" s="115"/>
      <c r="S456" s="113"/>
    </row>
    <row r="457" spans="1:19" x14ac:dyDescent="0.35">
      <c r="A457" s="111" t="s">
        <v>84</v>
      </c>
      <c r="B457" s="112">
        <v>2</v>
      </c>
      <c r="C457" s="113" t="s">
        <v>4114</v>
      </c>
      <c r="D457" s="54" t="s">
        <v>7745</v>
      </c>
      <c r="E457" s="113"/>
      <c r="F457" s="113"/>
      <c r="G457" s="50" t="s">
        <v>465</v>
      </c>
      <c r="H457" s="50" t="s">
        <v>5053</v>
      </c>
      <c r="I457" s="113"/>
      <c r="J457" s="113" t="s">
        <v>7595</v>
      </c>
      <c r="K457" s="113"/>
      <c r="L457" s="99" t="s">
        <v>7575</v>
      </c>
      <c r="M457" s="167" t="s">
        <v>8704</v>
      </c>
      <c r="N457" s="99" t="s">
        <v>8706</v>
      </c>
      <c r="O457" s="99" t="s">
        <v>8709</v>
      </c>
      <c r="P457" s="113" t="s">
        <v>100</v>
      </c>
      <c r="Q457" s="113" t="s">
        <v>80</v>
      </c>
      <c r="R457" s="113"/>
      <c r="S457" s="113"/>
    </row>
    <row r="458" spans="1:19" x14ac:dyDescent="0.35">
      <c r="A458" s="115" t="s">
        <v>84</v>
      </c>
      <c r="B458" s="100">
        <v>3</v>
      </c>
      <c r="C458" s="101" t="s">
        <v>116</v>
      </c>
      <c r="D458" s="101" t="s">
        <v>6680</v>
      </c>
      <c r="E458" s="102"/>
      <c r="F458" s="101"/>
      <c r="G458" s="101" t="s">
        <v>318</v>
      </c>
      <c r="H458" s="101"/>
      <c r="I458" s="101"/>
      <c r="J458" s="103" t="s">
        <v>7595</v>
      </c>
      <c r="K458" s="103"/>
      <c r="L458" s="55" t="s">
        <v>91</v>
      </c>
      <c r="M458" s="165" t="s">
        <v>8704</v>
      </c>
      <c r="N458" s="57" t="s">
        <v>8706</v>
      </c>
      <c r="O458" s="57" t="s">
        <v>8709</v>
      </c>
      <c r="P458" s="115" t="s">
        <v>100</v>
      </c>
      <c r="Q458" s="115" t="s">
        <v>80</v>
      </c>
      <c r="R458" s="113" t="s">
        <v>7579</v>
      </c>
      <c r="S458" s="113"/>
    </row>
    <row r="459" spans="1:19" x14ac:dyDescent="0.35">
      <c r="A459" s="115" t="s">
        <v>84</v>
      </c>
      <c r="B459" s="100">
        <v>4</v>
      </c>
      <c r="C459" s="115" t="s">
        <v>2591</v>
      </c>
      <c r="D459" s="102" t="s">
        <v>7696</v>
      </c>
      <c r="E459" s="115"/>
      <c r="F459" s="115"/>
      <c r="G459" s="102" t="s">
        <v>3015</v>
      </c>
      <c r="H459" s="102" t="s">
        <v>2796</v>
      </c>
      <c r="I459" s="115"/>
      <c r="J459" s="115" t="s">
        <v>7595</v>
      </c>
      <c r="K459" s="115"/>
      <c r="L459" s="115" t="s">
        <v>7575</v>
      </c>
      <c r="M459" s="116" t="s">
        <v>8704</v>
      </c>
      <c r="N459" s="115" t="s">
        <v>8705</v>
      </c>
      <c r="O459" s="115" t="s">
        <v>8709</v>
      </c>
      <c r="P459" s="115" t="s">
        <v>100</v>
      </c>
      <c r="Q459" s="115" t="s">
        <v>80</v>
      </c>
      <c r="R459" s="115"/>
      <c r="S459" s="115"/>
    </row>
    <row r="460" spans="1:19" x14ac:dyDescent="0.35">
      <c r="A460" s="111" t="s">
        <v>84</v>
      </c>
      <c r="B460" s="93">
        <v>5</v>
      </c>
      <c r="C460" s="54" t="s">
        <v>259</v>
      </c>
      <c r="D460" s="54" t="s">
        <v>2057</v>
      </c>
      <c r="E460" s="70"/>
      <c r="F460" s="54" t="s">
        <v>7784</v>
      </c>
      <c r="G460" s="54" t="s">
        <v>467</v>
      </c>
      <c r="H460" s="54" t="s">
        <v>468</v>
      </c>
      <c r="I460" s="68" t="s">
        <v>2393</v>
      </c>
      <c r="J460" s="56" t="s">
        <v>7595</v>
      </c>
      <c r="K460" s="56"/>
      <c r="L460" s="54" t="s">
        <v>153</v>
      </c>
      <c r="M460" s="162">
        <v>0</v>
      </c>
      <c r="N460" s="56" t="s">
        <v>8705</v>
      </c>
      <c r="O460" s="56" t="s">
        <v>8710</v>
      </c>
      <c r="P460" s="113" t="s">
        <v>153</v>
      </c>
      <c r="Q460" s="113" t="s">
        <v>80</v>
      </c>
      <c r="R460" s="113"/>
      <c r="S460" s="113"/>
    </row>
    <row r="461" spans="1:19" x14ac:dyDescent="0.35">
      <c r="A461" s="111" t="s">
        <v>84</v>
      </c>
      <c r="B461" s="93">
        <v>6</v>
      </c>
      <c r="C461" s="54" t="s">
        <v>260</v>
      </c>
      <c r="D461" s="54" t="s">
        <v>2058</v>
      </c>
      <c r="E461" s="70"/>
      <c r="F461" s="54" t="s">
        <v>7785</v>
      </c>
      <c r="G461" s="54" t="s">
        <v>469</v>
      </c>
      <c r="H461" s="54" t="s">
        <v>470</v>
      </c>
      <c r="I461" s="68" t="s">
        <v>2394</v>
      </c>
      <c r="J461" s="56" t="s">
        <v>7595</v>
      </c>
      <c r="K461" s="56"/>
      <c r="L461" s="54" t="s">
        <v>153</v>
      </c>
      <c r="M461" s="162">
        <v>0</v>
      </c>
      <c r="N461" s="56" t="s">
        <v>8705</v>
      </c>
      <c r="O461" s="56" t="s">
        <v>8710</v>
      </c>
      <c r="P461" s="113" t="s">
        <v>153</v>
      </c>
      <c r="Q461" s="113" t="s">
        <v>80</v>
      </c>
      <c r="R461" s="113"/>
      <c r="S461" s="113"/>
    </row>
    <row r="462" spans="1:19" x14ac:dyDescent="0.35">
      <c r="A462" s="111" t="s">
        <v>84</v>
      </c>
      <c r="B462" s="93">
        <v>7</v>
      </c>
      <c r="C462" s="54" t="s">
        <v>261</v>
      </c>
      <c r="D462" s="54" t="s">
        <v>2059</v>
      </c>
      <c r="E462" s="70"/>
      <c r="F462" s="54" t="s">
        <v>7786</v>
      </c>
      <c r="G462" s="54" t="s">
        <v>471</v>
      </c>
      <c r="H462" s="54" t="s">
        <v>472</v>
      </c>
      <c r="I462" s="68" t="s">
        <v>2395</v>
      </c>
      <c r="J462" s="56" t="s">
        <v>7595</v>
      </c>
      <c r="K462" s="56"/>
      <c r="L462" s="54" t="s">
        <v>153</v>
      </c>
      <c r="M462" s="162">
        <v>0</v>
      </c>
      <c r="N462" s="56" t="s">
        <v>8705</v>
      </c>
      <c r="O462" s="56" t="s">
        <v>8710</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8705</v>
      </c>
      <c r="O463" s="113" t="s">
        <v>8710</v>
      </c>
      <c r="P463" s="113" t="s">
        <v>153</v>
      </c>
      <c r="Q463" s="113" t="s">
        <v>80</v>
      </c>
      <c r="R463" s="113"/>
      <c r="S463" s="113"/>
    </row>
    <row r="464" spans="1:19" x14ac:dyDescent="0.35">
      <c r="A464" s="111" t="s">
        <v>84</v>
      </c>
      <c r="B464" s="112"/>
      <c r="C464" s="113" t="s">
        <v>4144</v>
      </c>
      <c r="D464" s="113" t="s">
        <v>6936</v>
      </c>
      <c r="E464" s="113"/>
      <c r="F464" s="113"/>
      <c r="G464" s="50" t="s">
        <v>5115</v>
      </c>
      <c r="H464" s="50" t="s">
        <v>5116</v>
      </c>
      <c r="I464" s="113"/>
      <c r="J464" s="113" t="s">
        <v>7595</v>
      </c>
      <c r="K464" s="113"/>
      <c r="L464" s="113" t="s">
        <v>153</v>
      </c>
      <c r="M464" s="114">
        <v>0</v>
      </c>
      <c r="N464" s="113" t="s">
        <v>8705</v>
      </c>
      <c r="O464" s="113" t="s">
        <v>8710</v>
      </c>
      <c r="P464" s="113" t="s">
        <v>153</v>
      </c>
      <c r="Q464" s="113" t="s">
        <v>80</v>
      </c>
      <c r="R464" s="113"/>
      <c r="S464" s="113"/>
    </row>
    <row r="465" spans="1:19" x14ac:dyDescent="0.35">
      <c r="A465" s="111" t="s">
        <v>84</v>
      </c>
      <c r="B465" s="112"/>
      <c r="C465" s="113" t="s">
        <v>4150</v>
      </c>
      <c r="D465" s="113" t="s">
        <v>6937</v>
      </c>
      <c r="E465" s="113"/>
      <c r="F465" s="113"/>
      <c r="G465" s="50" t="s">
        <v>5127</v>
      </c>
      <c r="H465" s="50" t="s">
        <v>5128</v>
      </c>
      <c r="I465" s="113"/>
      <c r="J465" s="113" t="s">
        <v>7595</v>
      </c>
      <c r="K465" s="113"/>
      <c r="L465" s="113" t="s">
        <v>153</v>
      </c>
      <c r="M465" s="114">
        <v>0</v>
      </c>
      <c r="N465" s="113" t="s">
        <v>8705</v>
      </c>
      <c r="O465" s="113" t="s">
        <v>8710</v>
      </c>
      <c r="P465" s="113" t="s">
        <v>153</v>
      </c>
      <c r="Q465" s="113" t="s">
        <v>80</v>
      </c>
      <c r="R465" s="113"/>
      <c r="S465" s="113"/>
    </row>
    <row r="466" spans="1:19" x14ac:dyDescent="0.35">
      <c r="A466" s="111" t="s">
        <v>84</v>
      </c>
      <c r="B466" s="112"/>
      <c r="C466" s="113" t="s">
        <v>4145</v>
      </c>
      <c r="D466" s="113" t="s">
        <v>6938</v>
      </c>
      <c r="E466" s="113"/>
      <c r="F466" s="113"/>
      <c r="G466" s="50" t="s">
        <v>5117</v>
      </c>
      <c r="H466" s="50" t="s">
        <v>5118</v>
      </c>
      <c r="I466" s="113"/>
      <c r="J466" s="113" t="s">
        <v>7595</v>
      </c>
      <c r="K466" s="113"/>
      <c r="L466" s="113" t="s">
        <v>153</v>
      </c>
      <c r="M466" s="114">
        <v>0</v>
      </c>
      <c r="N466" s="113" t="s">
        <v>8705</v>
      </c>
      <c r="O466" s="113" t="s">
        <v>8710</v>
      </c>
      <c r="P466" s="113" t="s">
        <v>153</v>
      </c>
      <c r="Q466" s="113" t="s">
        <v>80</v>
      </c>
      <c r="R466" s="113"/>
      <c r="S466" s="113"/>
    </row>
    <row r="467" spans="1:19" x14ac:dyDescent="0.35">
      <c r="A467" s="111" t="s">
        <v>84</v>
      </c>
      <c r="B467" s="112"/>
      <c r="C467" s="113" t="s">
        <v>4146</v>
      </c>
      <c r="D467" s="113" t="s">
        <v>6939</v>
      </c>
      <c r="E467" s="113"/>
      <c r="F467" s="113"/>
      <c r="G467" s="50" t="s">
        <v>5119</v>
      </c>
      <c r="H467" s="50" t="s">
        <v>5120</v>
      </c>
      <c r="I467" s="113"/>
      <c r="J467" s="113" t="s">
        <v>7595</v>
      </c>
      <c r="K467" s="113"/>
      <c r="L467" s="113" t="s">
        <v>153</v>
      </c>
      <c r="M467" s="114">
        <v>0</v>
      </c>
      <c r="N467" s="113" t="s">
        <v>8705</v>
      </c>
      <c r="O467" s="113" t="s">
        <v>8710</v>
      </c>
      <c r="P467" s="113" t="s">
        <v>153</v>
      </c>
      <c r="Q467" s="113" t="s">
        <v>80</v>
      </c>
      <c r="R467" s="113"/>
      <c r="S467" s="113"/>
    </row>
    <row r="468" spans="1:19" x14ac:dyDescent="0.35">
      <c r="A468" s="111" t="s">
        <v>84</v>
      </c>
      <c r="B468" s="112"/>
      <c r="C468" s="113" t="s">
        <v>4148</v>
      </c>
      <c r="D468" s="113" t="s">
        <v>6940</v>
      </c>
      <c r="E468" s="113"/>
      <c r="F468" s="113"/>
      <c r="G468" s="50" t="s">
        <v>5123</v>
      </c>
      <c r="H468" s="50" t="s">
        <v>5124</v>
      </c>
      <c r="I468" s="113"/>
      <c r="J468" s="113" t="s">
        <v>7595</v>
      </c>
      <c r="K468" s="113"/>
      <c r="L468" s="113" t="s">
        <v>153</v>
      </c>
      <c r="M468" s="114">
        <v>0</v>
      </c>
      <c r="N468" s="113" t="s">
        <v>8705</v>
      </c>
      <c r="O468" s="113" t="s">
        <v>8710</v>
      </c>
      <c r="P468" s="113" t="s">
        <v>153</v>
      </c>
      <c r="Q468" s="113" t="s">
        <v>80</v>
      </c>
      <c r="R468" s="113"/>
      <c r="S468" s="113"/>
    </row>
    <row r="469" spans="1:19" x14ac:dyDescent="0.35">
      <c r="A469" s="111" t="s">
        <v>84</v>
      </c>
      <c r="B469" s="112"/>
      <c r="C469" s="113" t="s">
        <v>4133</v>
      </c>
      <c r="D469" s="113" t="s">
        <v>6941</v>
      </c>
      <c r="E469" s="113"/>
      <c r="F469" s="113"/>
      <c r="G469" s="50" t="s">
        <v>5093</v>
      </c>
      <c r="H469" s="50" t="s">
        <v>5094</v>
      </c>
      <c r="I469" s="113"/>
      <c r="J469" s="113" t="s">
        <v>7595</v>
      </c>
      <c r="K469" s="113"/>
      <c r="L469" s="113" t="s">
        <v>153</v>
      </c>
      <c r="M469" s="114">
        <v>0</v>
      </c>
      <c r="N469" s="113" t="s">
        <v>8705</v>
      </c>
      <c r="O469" s="113" t="s">
        <v>8710</v>
      </c>
      <c r="P469" s="113" t="s">
        <v>153</v>
      </c>
      <c r="Q469" s="113" t="s">
        <v>80</v>
      </c>
      <c r="R469" s="113"/>
      <c r="S469" s="113"/>
    </row>
    <row r="470" spans="1:19" x14ac:dyDescent="0.35">
      <c r="A470" s="111" t="s">
        <v>84</v>
      </c>
      <c r="B470" s="112"/>
      <c r="C470" s="113" t="s">
        <v>4134</v>
      </c>
      <c r="D470" s="113" t="s">
        <v>6942</v>
      </c>
      <c r="E470" s="113"/>
      <c r="F470" s="113"/>
      <c r="G470" s="50" t="s">
        <v>5095</v>
      </c>
      <c r="H470" s="50" t="s">
        <v>5096</v>
      </c>
      <c r="I470" s="113"/>
      <c r="J470" s="113" t="s">
        <v>7595</v>
      </c>
      <c r="K470" s="113"/>
      <c r="L470" s="113" t="s">
        <v>153</v>
      </c>
      <c r="M470" s="114">
        <v>0</v>
      </c>
      <c r="N470" s="113" t="s">
        <v>8705</v>
      </c>
      <c r="O470" s="113" t="s">
        <v>8710</v>
      </c>
      <c r="P470" s="113" t="s">
        <v>153</v>
      </c>
      <c r="Q470" s="113" t="s">
        <v>80</v>
      </c>
      <c r="R470" s="113"/>
      <c r="S470" s="113"/>
    </row>
    <row r="471" spans="1:19" x14ac:dyDescent="0.35">
      <c r="A471" s="111" t="s">
        <v>84</v>
      </c>
      <c r="B471" s="112"/>
      <c r="C471" s="113" t="s">
        <v>4142</v>
      </c>
      <c r="D471" s="113" t="s">
        <v>6957</v>
      </c>
      <c r="E471" s="113"/>
      <c r="F471" s="113"/>
      <c r="G471" s="50" t="s">
        <v>5111</v>
      </c>
      <c r="H471" s="50" t="s">
        <v>5112</v>
      </c>
      <c r="I471" s="113"/>
      <c r="J471" s="113" t="s">
        <v>7595</v>
      </c>
      <c r="K471" s="113"/>
      <c r="L471" s="113" t="s">
        <v>153</v>
      </c>
      <c r="M471" s="114">
        <v>0</v>
      </c>
      <c r="N471" s="113" t="s">
        <v>8705</v>
      </c>
      <c r="O471" s="113" t="s">
        <v>8710</v>
      </c>
      <c r="P471" s="113" t="s">
        <v>153</v>
      </c>
      <c r="Q471" s="113" t="s">
        <v>80</v>
      </c>
      <c r="R471" s="113"/>
      <c r="S471" s="113"/>
    </row>
    <row r="472" spans="1:19" x14ac:dyDescent="0.35">
      <c r="A472" s="111" t="s">
        <v>84</v>
      </c>
      <c r="B472" s="112"/>
      <c r="C472" s="113" t="s">
        <v>4160</v>
      </c>
      <c r="D472" s="113" t="s">
        <v>6952</v>
      </c>
      <c r="E472" s="113"/>
      <c r="F472" s="113"/>
      <c r="G472" s="50" t="s">
        <v>5147</v>
      </c>
      <c r="H472" s="50" t="s">
        <v>5148</v>
      </c>
      <c r="I472" s="113"/>
      <c r="J472" s="113" t="s">
        <v>7595</v>
      </c>
      <c r="K472" s="113"/>
      <c r="L472" s="113" t="s">
        <v>153</v>
      </c>
      <c r="M472" s="114">
        <v>0</v>
      </c>
      <c r="N472" s="113" t="s">
        <v>8705</v>
      </c>
      <c r="O472" s="113" t="s">
        <v>8710</v>
      </c>
      <c r="P472" s="113" t="s">
        <v>153</v>
      </c>
      <c r="Q472" s="113" t="s">
        <v>80</v>
      </c>
      <c r="R472" s="113"/>
      <c r="S472" s="113"/>
    </row>
    <row r="473" spans="1:19" x14ac:dyDescent="0.35">
      <c r="A473" s="111" t="s">
        <v>84</v>
      </c>
      <c r="B473" s="112"/>
      <c r="C473" s="113" t="s">
        <v>4135</v>
      </c>
      <c r="D473" s="113" t="s">
        <v>6935</v>
      </c>
      <c r="E473" s="113"/>
      <c r="F473" s="113"/>
      <c r="G473" s="50" t="s">
        <v>5097</v>
      </c>
      <c r="H473" s="50" t="s">
        <v>5098</v>
      </c>
      <c r="I473" s="113"/>
      <c r="J473" s="113" t="s">
        <v>7595</v>
      </c>
      <c r="K473" s="113"/>
      <c r="L473" s="113" t="s">
        <v>153</v>
      </c>
      <c r="M473" s="114">
        <v>0</v>
      </c>
      <c r="N473" s="113" t="s">
        <v>8705</v>
      </c>
      <c r="O473" s="113" t="s">
        <v>8710</v>
      </c>
      <c r="P473" s="113" t="s">
        <v>153</v>
      </c>
      <c r="Q473" s="113" t="s">
        <v>80</v>
      </c>
      <c r="R473" s="113"/>
      <c r="S473" s="113"/>
    </row>
    <row r="474" spans="1:19" x14ac:dyDescent="0.35">
      <c r="A474" s="111" t="s">
        <v>84</v>
      </c>
      <c r="B474" s="112"/>
      <c r="C474" s="113" t="s">
        <v>4149</v>
      </c>
      <c r="D474" s="113" t="s">
        <v>6958</v>
      </c>
      <c r="E474" s="113"/>
      <c r="F474" s="113"/>
      <c r="G474" s="50" t="s">
        <v>5125</v>
      </c>
      <c r="H474" s="50" t="s">
        <v>5126</v>
      </c>
      <c r="I474" s="113"/>
      <c r="J474" s="113" t="s">
        <v>7595</v>
      </c>
      <c r="K474" s="113"/>
      <c r="L474" s="113" t="s">
        <v>153</v>
      </c>
      <c r="M474" s="114">
        <v>0</v>
      </c>
      <c r="N474" s="113" t="s">
        <v>8705</v>
      </c>
      <c r="O474" s="113" t="s">
        <v>8710</v>
      </c>
      <c r="P474" s="113" t="s">
        <v>153</v>
      </c>
      <c r="Q474" s="113" t="s">
        <v>80</v>
      </c>
      <c r="R474" s="113"/>
      <c r="S474" s="113"/>
    </row>
    <row r="475" spans="1:19" x14ac:dyDescent="0.35">
      <c r="A475" s="111" t="s">
        <v>84</v>
      </c>
      <c r="B475" s="112"/>
      <c r="C475" s="113" t="s">
        <v>4147</v>
      </c>
      <c r="D475" s="121" t="s">
        <v>6959</v>
      </c>
      <c r="E475" s="113"/>
      <c r="F475" s="113"/>
      <c r="G475" s="50" t="s">
        <v>5121</v>
      </c>
      <c r="H475" s="62" t="s">
        <v>5122</v>
      </c>
      <c r="I475" s="113"/>
      <c r="J475" s="113" t="s">
        <v>7595</v>
      </c>
      <c r="K475" s="113"/>
      <c r="L475" s="113" t="s">
        <v>153</v>
      </c>
      <c r="M475" s="114">
        <v>0</v>
      </c>
      <c r="N475" s="113" t="s">
        <v>8705</v>
      </c>
      <c r="O475" s="113" t="s">
        <v>8710</v>
      </c>
      <c r="P475" s="113" t="s">
        <v>153</v>
      </c>
      <c r="Q475" s="113" t="s">
        <v>80</v>
      </c>
      <c r="R475" s="113"/>
      <c r="S475" s="113"/>
    </row>
    <row r="476" spans="1:19" x14ac:dyDescent="0.35">
      <c r="A476" s="111" t="s">
        <v>84</v>
      </c>
      <c r="B476" s="112"/>
      <c r="C476" s="113" t="s">
        <v>4055</v>
      </c>
      <c r="D476" s="113" t="s">
        <v>6567</v>
      </c>
      <c r="E476" s="113"/>
      <c r="F476" s="113"/>
      <c r="G476" s="53" t="s">
        <v>5153</v>
      </c>
      <c r="H476" s="53" t="s">
        <v>5154</v>
      </c>
      <c r="I476" s="113"/>
      <c r="J476" s="113" t="s">
        <v>7595</v>
      </c>
      <c r="K476" s="113"/>
      <c r="L476" s="113" t="s">
        <v>7575</v>
      </c>
      <c r="M476" s="114">
        <v>0</v>
      </c>
      <c r="N476" s="113" t="s">
        <v>8705</v>
      </c>
      <c r="O476" s="113" t="s">
        <v>8710</v>
      </c>
      <c r="P476" s="113" t="s">
        <v>7578</v>
      </c>
      <c r="Q476" s="113" t="s">
        <v>80</v>
      </c>
      <c r="R476" s="113"/>
      <c r="S476" s="113"/>
    </row>
    <row r="477" spans="1:19" x14ac:dyDescent="0.35">
      <c r="A477" s="111" t="s">
        <v>84</v>
      </c>
      <c r="B477" s="112"/>
      <c r="C477" s="113" t="s">
        <v>4127</v>
      </c>
      <c r="D477" s="113" t="s">
        <v>6943</v>
      </c>
      <c r="E477" s="113"/>
      <c r="F477" s="113"/>
      <c r="G477" s="50" t="s">
        <v>5081</v>
      </c>
      <c r="H477" s="50" t="s">
        <v>5082</v>
      </c>
      <c r="I477" s="113"/>
      <c r="J477" s="113" t="s">
        <v>7595</v>
      </c>
      <c r="K477" s="113"/>
      <c r="L477" s="113" t="s">
        <v>153</v>
      </c>
      <c r="M477" s="114">
        <v>0</v>
      </c>
      <c r="N477" s="113" t="s">
        <v>8705</v>
      </c>
      <c r="O477" s="113" t="s">
        <v>8710</v>
      </c>
      <c r="P477" s="113" t="s">
        <v>153</v>
      </c>
      <c r="Q477" s="113" t="s">
        <v>80</v>
      </c>
      <c r="R477" s="113"/>
      <c r="S477" s="113"/>
    </row>
    <row r="478" spans="1:19" x14ac:dyDescent="0.35">
      <c r="A478" s="111" t="s">
        <v>84</v>
      </c>
      <c r="B478" s="112"/>
      <c r="C478" s="113" t="s">
        <v>4128</v>
      </c>
      <c r="D478" s="113" t="s">
        <v>6960</v>
      </c>
      <c r="E478" s="113"/>
      <c r="F478" s="113"/>
      <c r="G478" s="50" t="s">
        <v>5083</v>
      </c>
      <c r="H478" s="50" t="s">
        <v>5084</v>
      </c>
      <c r="I478" s="113"/>
      <c r="J478" s="113" t="s">
        <v>7595</v>
      </c>
      <c r="K478" s="113"/>
      <c r="L478" s="113" t="s">
        <v>153</v>
      </c>
      <c r="M478" s="114">
        <v>0</v>
      </c>
      <c r="N478" s="113" t="s">
        <v>8705</v>
      </c>
      <c r="O478" s="113" t="s">
        <v>8710</v>
      </c>
      <c r="P478" s="113" t="s">
        <v>153</v>
      </c>
      <c r="Q478" s="113" t="s">
        <v>80</v>
      </c>
      <c r="R478" s="113"/>
      <c r="S478" s="113"/>
    </row>
    <row r="479" spans="1:19" x14ac:dyDescent="0.35">
      <c r="A479" s="111" t="s">
        <v>84</v>
      </c>
      <c r="B479" s="112"/>
      <c r="C479" s="113" t="s">
        <v>4129</v>
      </c>
      <c r="D479" s="113" t="s">
        <v>6944</v>
      </c>
      <c r="E479" s="113"/>
      <c r="F479" s="113"/>
      <c r="G479" s="50" t="s">
        <v>5085</v>
      </c>
      <c r="H479" s="50" t="s">
        <v>5086</v>
      </c>
      <c r="I479" s="113"/>
      <c r="J479" s="113" t="s">
        <v>7595</v>
      </c>
      <c r="K479" s="113"/>
      <c r="L479" s="113" t="s">
        <v>153</v>
      </c>
      <c r="M479" s="114">
        <v>0</v>
      </c>
      <c r="N479" s="113" t="s">
        <v>8705</v>
      </c>
      <c r="O479" s="113" t="s">
        <v>8710</v>
      </c>
      <c r="P479" s="113" t="s">
        <v>153</v>
      </c>
      <c r="Q479" s="113" t="s">
        <v>80</v>
      </c>
      <c r="R479" s="113"/>
      <c r="S479" s="113"/>
    </row>
    <row r="480" spans="1:19" x14ac:dyDescent="0.35">
      <c r="A480" s="111" t="s">
        <v>84</v>
      </c>
      <c r="B480" s="112"/>
      <c r="C480" s="113" t="s">
        <v>4130</v>
      </c>
      <c r="D480" s="113" t="s">
        <v>6945</v>
      </c>
      <c r="E480" s="113"/>
      <c r="F480" s="113"/>
      <c r="G480" s="50" t="s">
        <v>5087</v>
      </c>
      <c r="H480" s="50" t="s">
        <v>5088</v>
      </c>
      <c r="I480" s="113"/>
      <c r="J480" s="113" t="s">
        <v>7595</v>
      </c>
      <c r="K480" s="113"/>
      <c r="L480" s="113" t="s">
        <v>153</v>
      </c>
      <c r="M480" s="114">
        <v>0</v>
      </c>
      <c r="N480" s="113" t="s">
        <v>8705</v>
      </c>
      <c r="O480" s="113" t="s">
        <v>8710</v>
      </c>
      <c r="P480" s="113" t="s">
        <v>153</v>
      </c>
      <c r="Q480" s="113" t="s">
        <v>80</v>
      </c>
      <c r="R480" s="113"/>
      <c r="S480" s="113"/>
    </row>
    <row r="481" spans="1:19" x14ac:dyDescent="0.35">
      <c r="A481" s="111" t="s">
        <v>84</v>
      </c>
      <c r="B481" s="112"/>
      <c r="C481" s="113" t="s">
        <v>4131</v>
      </c>
      <c r="D481" s="113" t="s">
        <v>6946</v>
      </c>
      <c r="E481" s="113"/>
      <c r="F481" s="113"/>
      <c r="G481" s="50" t="s">
        <v>5089</v>
      </c>
      <c r="H481" s="50" t="s">
        <v>5090</v>
      </c>
      <c r="I481" s="113"/>
      <c r="J481" s="113" t="s">
        <v>7595</v>
      </c>
      <c r="K481" s="113"/>
      <c r="L481" s="113" t="s">
        <v>153</v>
      </c>
      <c r="M481" s="114">
        <v>0</v>
      </c>
      <c r="N481" s="113" t="s">
        <v>8705</v>
      </c>
      <c r="O481" s="113" t="s">
        <v>8710</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7595</v>
      </c>
      <c r="K482" s="121"/>
      <c r="L482" s="113" t="s">
        <v>91</v>
      </c>
      <c r="M482" s="114">
        <v>0</v>
      </c>
      <c r="N482" s="113" t="s">
        <v>8705</v>
      </c>
      <c r="O482" s="113" t="s">
        <v>8710</v>
      </c>
      <c r="P482" s="113" t="s">
        <v>92</v>
      </c>
      <c r="Q482" s="113" t="s">
        <v>80</v>
      </c>
      <c r="R482" s="113"/>
      <c r="S482" s="113"/>
    </row>
    <row r="483" spans="1:19" x14ac:dyDescent="0.35">
      <c r="A483" s="111" t="s">
        <v>84</v>
      </c>
      <c r="B483" s="112"/>
      <c r="C483" s="113" t="s">
        <v>4151</v>
      </c>
      <c r="D483" s="54" t="s">
        <v>6947</v>
      </c>
      <c r="E483" s="113"/>
      <c r="F483" s="113"/>
      <c r="G483" s="50" t="s">
        <v>5129</v>
      </c>
      <c r="H483" s="50" t="s">
        <v>5130</v>
      </c>
      <c r="I483" s="113"/>
      <c r="J483" s="113" t="s">
        <v>7595</v>
      </c>
      <c r="K483" s="113"/>
      <c r="L483" s="113" t="s">
        <v>153</v>
      </c>
      <c r="M483" s="114">
        <v>0</v>
      </c>
      <c r="N483" s="113" t="s">
        <v>8705</v>
      </c>
      <c r="O483" s="113" t="s">
        <v>8710</v>
      </c>
      <c r="P483" s="113" t="s">
        <v>153</v>
      </c>
      <c r="Q483" s="113" t="s">
        <v>80</v>
      </c>
      <c r="R483" s="113"/>
      <c r="S483" s="113"/>
    </row>
    <row r="484" spans="1:19" x14ac:dyDescent="0.35">
      <c r="A484" s="111" t="s">
        <v>84</v>
      </c>
      <c r="B484" s="112"/>
      <c r="C484" s="113" t="s">
        <v>4137</v>
      </c>
      <c r="D484" s="113" t="s">
        <v>6968</v>
      </c>
      <c r="E484" s="113"/>
      <c r="F484" s="113"/>
      <c r="G484" s="50" t="s">
        <v>5101</v>
      </c>
      <c r="H484" s="50" t="s">
        <v>5102</v>
      </c>
      <c r="I484" s="113"/>
      <c r="J484" s="113" t="s">
        <v>7595</v>
      </c>
      <c r="K484" s="113"/>
      <c r="L484" s="113" t="s">
        <v>153</v>
      </c>
      <c r="M484" s="114">
        <v>0</v>
      </c>
      <c r="N484" s="113" t="s">
        <v>8705</v>
      </c>
      <c r="O484" s="113" t="s">
        <v>8710</v>
      </c>
      <c r="P484" s="113" t="s">
        <v>153</v>
      </c>
      <c r="Q484" s="113" t="s">
        <v>80</v>
      </c>
      <c r="R484" s="113"/>
      <c r="S484" s="113"/>
    </row>
    <row r="485" spans="1:19" x14ac:dyDescent="0.35">
      <c r="A485" s="111" t="s">
        <v>84</v>
      </c>
      <c r="B485" s="112"/>
      <c r="C485" s="113" t="s">
        <v>4140</v>
      </c>
      <c r="D485" s="113" t="s">
        <v>6948</v>
      </c>
      <c r="E485" s="113"/>
      <c r="F485" s="113"/>
      <c r="G485" s="50" t="s">
        <v>5107</v>
      </c>
      <c r="H485" s="50" t="s">
        <v>5108</v>
      </c>
      <c r="I485" s="113"/>
      <c r="J485" s="113" t="s">
        <v>7595</v>
      </c>
      <c r="K485" s="113"/>
      <c r="L485" s="113" t="s">
        <v>153</v>
      </c>
      <c r="M485" s="114">
        <v>0</v>
      </c>
      <c r="N485" s="113" t="s">
        <v>8705</v>
      </c>
      <c r="O485" s="113" t="s">
        <v>8710</v>
      </c>
      <c r="P485" s="113" t="s">
        <v>153</v>
      </c>
      <c r="Q485" s="113" t="s">
        <v>80</v>
      </c>
      <c r="R485" s="113"/>
      <c r="S485" s="113"/>
    </row>
    <row r="486" spans="1:19" x14ac:dyDescent="0.35">
      <c r="A486" s="111" t="s">
        <v>84</v>
      </c>
      <c r="B486" s="112"/>
      <c r="C486" s="113" t="s">
        <v>4138</v>
      </c>
      <c r="D486" s="113" t="s">
        <v>6970</v>
      </c>
      <c r="E486" s="113"/>
      <c r="F486" s="113"/>
      <c r="G486" s="50" t="s">
        <v>5103</v>
      </c>
      <c r="H486" s="50" t="s">
        <v>5104</v>
      </c>
      <c r="I486" s="113"/>
      <c r="J486" s="113" t="s">
        <v>7595</v>
      </c>
      <c r="K486" s="113"/>
      <c r="L486" s="113" t="s">
        <v>153</v>
      </c>
      <c r="M486" s="114">
        <v>0</v>
      </c>
      <c r="N486" s="113" t="s">
        <v>8705</v>
      </c>
      <c r="O486" s="113" t="s">
        <v>8710</v>
      </c>
      <c r="P486" s="113" t="s">
        <v>153</v>
      </c>
      <c r="Q486" s="113" t="s">
        <v>80</v>
      </c>
      <c r="R486" s="113"/>
      <c r="S486" s="113"/>
    </row>
    <row r="487" spans="1:19" x14ac:dyDescent="0.35">
      <c r="A487" s="111" t="s">
        <v>84</v>
      </c>
      <c r="B487" s="112"/>
      <c r="C487" s="113" t="s">
        <v>4139</v>
      </c>
      <c r="D487" s="113" t="s">
        <v>6971</v>
      </c>
      <c r="E487" s="113"/>
      <c r="F487" s="113"/>
      <c r="G487" s="50" t="s">
        <v>5105</v>
      </c>
      <c r="H487" s="50" t="s">
        <v>5106</v>
      </c>
      <c r="I487" s="113"/>
      <c r="J487" s="113" t="s">
        <v>7595</v>
      </c>
      <c r="K487" s="113"/>
      <c r="L487" s="113" t="s">
        <v>153</v>
      </c>
      <c r="M487" s="114">
        <v>0</v>
      </c>
      <c r="N487" s="113" t="s">
        <v>8705</v>
      </c>
      <c r="O487" s="113" t="s">
        <v>8710</v>
      </c>
      <c r="P487" s="113" t="s">
        <v>153</v>
      </c>
      <c r="Q487" s="113" t="s">
        <v>80</v>
      </c>
      <c r="R487" s="113"/>
      <c r="S487" s="113"/>
    </row>
    <row r="488" spans="1:19" x14ac:dyDescent="0.35">
      <c r="A488" s="111" t="s">
        <v>84</v>
      </c>
      <c r="B488" s="112"/>
      <c r="C488" s="113" t="s">
        <v>4141</v>
      </c>
      <c r="D488" s="113" t="s">
        <v>6972</v>
      </c>
      <c r="E488" s="113"/>
      <c r="F488" s="113"/>
      <c r="G488" s="50" t="s">
        <v>5109</v>
      </c>
      <c r="H488" s="50" t="s">
        <v>5110</v>
      </c>
      <c r="I488" s="113"/>
      <c r="J488" s="113" t="s">
        <v>7595</v>
      </c>
      <c r="K488" s="113"/>
      <c r="L488" s="113" t="s">
        <v>153</v>
      </c>
      <c r="M488" s="114">
        <v>0</v>
      </c>
      <c r="N488" s="113" t="s">
        <v>8705</v>
      </c>
      <c r="O488" s="113" t="s">
        <v>8710</v>
      </c>
      <c r="P488" s="113" t="s">
        <v>153</v>
      </c>
      <c r="Q488" s="113" t="s">
        <v>80</v>
      </c>
      <c r="R488" s="113"/>
      <c r="S488" s="113"/>
    </row>
    <row r="489" spans="1:19" x14ac:dyDescent="0.35">
      <c r="A489" s="111" t="s">
        <v>84</v>
      </c>
      <c r="B489" s="112"/>
      <c r="C489" s="113" t="s">
        <v>4121</v>
      </c>
      <c r="D489" s="113" t="s">
        <v>6974</v>
      </c>
      <c r="E489" s="113"/>
      <c r="F489" s="113"/>
      <c r="G489" s="50" t="s">
        <v>5069</v>
      </c>
      <c r="H489" s="50" t="s">
        <v>5070</v>
      </c>
      <c r="I489" s="113"/>
      <c r="J489" s="113" t="s">
        <v>7595</v>
      </c>
      <c r="K489" s="113"/>
      <c r="L489" s="139" t="s">
        <v>7575</v>
      </c>
      <c r="M489" s="169">
        <v>0</v>
      </c>
      <c r="N489" s="139" t="s">
        <v>8705</v>
      </c>
      <c r="O489" s="139" t="s">
        <v>8710</v>
      </c>
      <c r="P489" s="113" t="s">
        <v>6317</v>
      </c>
      <c r="Q489" s="113" t="s">
        <v>80</v>
      </c>
      <c r="R489" s="113"/>
      <c r="S489" s="113"/>
    </row>
    <row r="490" spans="1:19" x14ac:dyDescent="0.35">
      <c r="A490" s="111" t="s">
        <v>84</v>
      </c>
      <c r="B490" s="112"/>
      <c r="C490" s="113" t="s">
        <v>4136</v>
      </c>
      <c r="D490" s="113" t="s">
        <v>6975</v>
      </c>
      <c r="E490" s="113"/>
      <c r="F490" s="113"/>
      <c r="G490" s="50" t="s">
        <v>5099</v>
      </c>
      <c r="H490" s="50" t="s">
        <v>5100</v>
      </c>
      <c r="I490" s="113"/>
      <c r="J490" s="113" t="s">
        <v>7595</v>
      </c>
      <c r="K490" s="113"/>
      <c r="L490" s="113" t="s">
        <v>153</v>
      </c>
      <c r="M490" s="114">
        <v>0</v>
      </c>
      <c r="N490" s="113" t="s">
        <v>8705</v>
      </c>
      <c r="O490" s="113" t="s">
        <v>8710</v>
      </c>
      <c r="P490" s="113" t="s">
        <v>153</v>
      </c>
      <c r="Q490" s="113" t="s">
        <v>80</v>
      </c>
      <c r="R490" s="113"/>
      <c r="S490" s="113"/>
    </row>
    <row r="491" spans="1:19" x14ac:dyDescent="0.35">
      <c r="A491" s="111" t="s">
        <v>84</v>
      </c>
      <c r="B491" s="112"/>
      <c r="C491" s="113" t="s">
        <v>4162</v>
      </c>
      <c r="D491" s="113" t="s">
        <v>6976</v>
      </c>
      <c r="E491" s="113"/>
      <c r="F491" s="113"/>
      <c r="G491" s="53" t="s">
        <v>5151</v>
      </c>
      <c r="H491" s="53" t="s">
        <v>5152</v>
      </c>
      <c r="I491" s="113"/>
      <c r="J491" s="113" t="s">
        <v>7595</v>
      </c>
      <c r="K491" s="113"/>
      <c r="L491" s="139" t="s">
        <v>7575</v>
      </c>
      <c r="M491" s="169">
        <v>0</v>
      </c>
      <c r="N491" s="139" t="s">
        <v>8705</v>
      </c>
      <c r="O491" s="139" t="s">
        <v>8710</v>
      </c>
      <c r="P491" s="113" t="s">
        <v>6317</v>
      </c>
      <c r="Q491" s="113" t="s">
        <v>80</v>
      </c>
      <c r="R491" s="113"/>
      <c r="S491" s="113"/>
    </row>
    <row r="492" spans="1:19" x14ac:dyDescent="0.35">
      <c r="A492" s="111" t="s">
        <v>84</v>
      </c>
      <c r="B492" s="112"/>
      <c r="C492" s="113" t="s">
        <v>4152</v>
      </c>
      <c r="D492" s="113" t="s">
        <v>6977</v>
      </c>
      <c r="E492" s="113"/>
      <c r="F492" s="113"/>
      <c r="G492" s="50" t="s">
        <v>5131</v>
      </c>
      <c r="H492" s="50" t="s">
        <v>5132</v>
      </c>
      <c r="I492" s="113"/>
      <c r="J492" s="113" t="s">
        <v>7595</v>
      </c>
      <c r="K492" s="113"/>
      <c r="L492" s="113" t="s">
        <v>153</v>
      </c>
      <c r="M492" s="114">
        <v>0</v>
      </c>
      <c r="N492" s="113" t="s">
        <v>8705</v>
      </c>
      <c r="O492" s="113" t="s">
        <v>8710</v>
      </c>
      <c r="P492" s="113" t="s">
        <v>153</v>
      </c>
      <c r="Q492" s="113" t="s">
        <v>80</v>
      </c>
      <c r="R492" s="113"/>
      <c r="S492" s="113"/>
    </row>
    <row r="493" spans="1:19" x14ac:dyDescent="0.35">
      <c r="A493" s="111" t="s">
        <v>84</v>
      </c>
      <c r="B493" s="112"/>
      <c r="C493" s="113" t="s">
        <v>4132</v>
      </c>
      <c r="D493" s="113" t="s">
        <v>6969</v>
      </c>
      <c r="E493" s="113"/>
      <c r="F493" s="113"/>
      <c r="G493" s="50" t="s">
        <v>5091</v>
      </c>
      <c r="H493" s="50" t="s">
        <v>5092</v>
      </c>
      <c r="I493" s="113"/>
      <c r="J493" s="113" t="s">
        <v>7595</v>
      </c>
      <c r="K493" s="113"/>
      <c r="L493" s="113" t="s">
        <v>153</v>
      </c>
      <c r="M493" s="114">
        <v>0</v>
      </c>
      <c r="N493" s="113" t="s">
        <v>8705</v>
      </c>
      <c r="O493" s="113" t="s">
        <v>8710</v>
      </c>
      <c r="P493" s="113" t="s">
        <v>153</v>
      </c>
      <c r="Q493" s="113" t="s">
        <v>80</v>
      </c>
      <c r="R493" s="113"/>
      <c r="S493" s="113"/>
    </row>
    <row r="494" spans="1:19" x14ac:dyDescent="0.35">
      <c r="A494" s="111" t="s">
        <v>84</v>
      </c>
      <c r="B494" s="112"/>
      <c r="C494" s="113" t="s">
        <v>4154</v>
      </c>
      <c r="D494" s="113" t="s">
        <v>6949</v>
      </c>
      <c r="E494" s="113"/>
      <c r="F494" s="113"/>
      <c r="G494" s="50" t="s">
        <v>5135</v>
      </c>
      <c r="H494" s="50" t="s">
        <v>5136</v>
      </c>
      <c r="I494" s="113"/>
      <c r="J494" s="113" t="s">
        <v>7595</v>
      </c>
      <c r="K494" s="113"/>
      <c r="L494" s="113" t="s">
        <v>153</v>
      </c>
      <c r="M494" s="114">
        <v>0</v>
      </c>
      <c r="N494" s="113" t="s">
        <v>8705</v>
      </c>
      <c r="O494" s="113" t="s">
        <v>8710</v>
      </c>
      <c r="P494" s="113" t="s">
        <v>153</v>
      </c>
      <c r="Q494" s="113" t="s">
        <v>80</v>
      </c>
      <c r="R494" s="113"/>
      <c r="S494" s="113"/>
    </row>
    <row r="495" spans="1:19" x14ac:dyDescent="0.35">
      <c r="A495" s="111" t="s">
        <v>84</v>
      </c>
      <c r="B495" s="112"/>
      <c r="C495" s="113" t="s">
        <v>4126</v>
      </c>
      <c r="D495" s="113" t="s">
        <v>6978</v>
      </c>
      <c r="E495" s="113"/>
      <c r="F495" s="113"/>
      <c r="G495" s="50" t="s">
        <v>5079</v>
      </c>
      <c r="H495" s="50" t="s">
        <v>5080</v>
      </c>
      <c r="I495" s="113"/>
      <c r="J495" s="113" t="s">
        <v>7595</v>
      </c>
      <c r="K495" s="113"/>
      <c r="L495" s="139" t="s">
        <v>7575</v>
      </c>
      <c r="M495" s="169">
        <v>0</v>
      </c>
      <c r="N495" s="139" t="s">
        <v>8705</v>
      </c>
      <c r="O495" s="139" t="s">
        <v>8710</v>
      </c>
      <c r="P495" s="113" t="s">
        <v>6317</v>
      </c>
      <c r="Q495" s="113" t="s">
        <v>80</v>
      </c>
      <c r="R495" s="113"/>
      <c r="S495" s="113"/>
    </row>
    <row r="496" spans="1:19" x14ac:dyDescent="0.35">
      <c r="A496" s="111" t="s">
        <v>84</v>
      </c>
      <c r="B496" s="112"/>
      <c r="C496" s="113" t="s">
        <v>4153</v>
      </c>
      <c r="D496" s="113" t="s">
        <v>6950</v>
      </c>
      <c r="E496" s="113"/>
      <c r="F496" s="113"/>
      <c r="G496" s="50" t="s">
        <v>5133</v>
      </c>
      <c r="H496" s="50" t="s">
        <v>5134</v>
      </c>
      <c r="I496" s="113"/>
      <c r="J496" s="113" t="s">
        <v>7595</v>
      </c>
      <c r="K496" s="113"/>
      <c r="L496" s="113" t="s">
        <v>153</v>
      </c>
      <c r="M496" s="114">
        <v>0</v>
      </c>
      <c r="N496" s="113" t="s">
        <v>8705</v>
      </c>
      <c r="O496" s="113" t="s">
        <v>8710</v>
      </c>
      <c r="P496" s="113" t="s">
        <v>153</v>
      </c>
      <c r="Q496" s="113" t="s">
        <v>80</v>
      </c>
      <c r="R496" s="113"/>
      <c r="S496" s="113"/>
    </row>
    <row r="497" spans="1:19" x14ac:dyDescent="0.35">
      <c r="A497" s="111" t="s">
        <v>84</v>
      </c>
      <c r="B497" s="112"/>
      <c r="C497" s="113" t="s">
        <v>4155</v>
      </c>
      <c r="D497" s="113" t="s">
        <v>6963</v>
      </c>
      <c r="E497" s="113"/>
      <c r="F497" s="113"/>
      <c r="G497" s="50" t="s">
        <v>5137</v>
      </c>
      <c r="H497" s="50" t="s">
        <v>5138</v>
      </c>
      <c r="I497" s="113"/>
      <c r="J497" s="113" t="s">
        <v>7595</v>
      </c>
      <c r="K497" s="113"/>
      <c r="L497" s="113" t="s">
        <v>153</v>
      </c>
      <c r="M497" s="114">
        <v>0</v>
      </c>
      <c r="N497" s="113" t="s">
        <v>8705</v>
      </c>
      <c r="O497" s="113" t="s">
        <v>8710</v>
      </c>
      <c r="P497" s="113" t="s">
        <v>153</v>
      </c>
      <c r="Q497" s="113" t="s">
        <v>80</v>
      </c>
      <c r="R497" s="113"/>
      <c r="S497" s="113"/>
    </row>
    <row r="498" spans="1:19" x14ac:dyDescent="0.35">
      <c r="A498" s="111" t="s">
        <v>84</v>
      </c>
      <c r="B498" s="112"/>
      <c r="C498" s="113" t="s">
        <v>4156</v>
      </c>
      <c r="D498" s="113" t="s">
        <v>6964</v>
      </c>
      <c r="E498" s="113"/>
      <c r="F498" s="113"/>
      <c r="G498" s="50" t="s">
        <v>5139</v>
      </c>
      <c r="H498" s="50" t="s">
        <v>5140</v>
      </c>
      <c r="I498" s="113"/>
      <c r="J498" s="113" t="s">
        <v>7595</v>
      </c>
      <c r="K498" s="113"/>
      <c r="L498" s="113" t="s">
        <v>153</v>
      </c>
      <c r="M498" s="114">
        <v>0</v>
      </c>
      <c r="N498" s="113" t="s">
        <v>8705</v>
      </c>
      <c r="O498" s="113" t="s">
        <v>8710</v>
      </c>
      <c r="P498" s="113" t="s">
        <v>153</v>
      </c>
      <c r="Q498" s="113" t="s">
        <v>80</v>
      </c>
      <c r="R498" s="113"/>
      <c r="S498" s="113"/>
    </row>
    <row r="499" spans="1:19" x14ac:dyDescent="0.35">
      <c r="A499" s="111" t="s">
        <v>84</v>
      </c>
      <c r="B499" s="112"/>
      <c r="C499" s="113" t="s">
        <v>4157</v>
      </c>
      <c r="D499" s="113" t="s">
        <v>6965</v>
      </c>
      <c r="E499" s="113"/>
      <c r="F499" s="113"/>
      <c r="G499" s="50" t="s">
        <v>5141</v>
      </c>
      <c r="H499" s="50" t="s">
        <v>5142</v>
      </c>
      <c r="I499" s="113"/>
      <c r="J499" s="113" t="s">
        <v>7595</v>
      </c>
      <c r="K499" s="113"/>
      <c r="L499" s="113" t="s">
        <v>153</v>
      </c>
      <c r="M499" s="114">
        <v>0</v>
      </c>
      <c r="N499" s="113" t="s">
        <v>8705</v>
      </c>
      <c r="O499" s="113" t="s">
        <v>8710</v>
      </c>
      <c r="P499" s="113" t="s">
        <v>153</v>
      </c>
      <c r="Q499" s="113" t="s">
        <v>80</v>
      </c>
      <c r="R499" s="113"/>
      <c r="S499" s="113"/>
    </row>
    <row r="500" spans="1:19" x14ac:dyDescent="0.35">
      <c r="A500" s="111" t="s">
        <v>84</v>
      </c>
      <c r="B500" s="112"/>
      <c r="C500" s="113" t="s">
        <v>4158</v>
      </c>
      <c r="D500" s="113" t="s">
        <v>6966</v>
      </c>
      <c r="E500" s="113"/>
      <c r="F500" s="113"/>
      <c r="G500" s="50" t="s">
        <v>5143</v>
      </c>
      <c r="H500" s="50" t="s">
        <v>5144</v>
      </c>
      <c r="I500" s="113"/>
      <c r="J500" s="113" t="s">
        <v>7595</v>
      </c>
      <c r="K500" s="113"/>
      <c r="L500" s="113" t="s">
        <v>153</v>
      </c>
      <c r="M500" s="114">
        <v>0</v>
      </c>
      <c r="N500" s="113" t="s">
        <v>8705</v>
      </c>
      <c r="O500" s="113" t="s">
        <v>8710</v>
      </c>
      <c r="P500" s="113" t="s">
        <v>153</v>
      </c>
      <c r="Q500" s="113" t="s">
        <v>80</v>
      </c>
      <c r="R500" s="113"/>
      <c r="S500" s="113"/>
    </row>
    <row r="501" spans="1:19" x14ac:dyDescent="0.35">
      <c r="A501" s="111" t="s">
        <v>84</v>
      </c>
      <c r="B501" s="112"/>
      <c r="C501" s="113" t="s">
        <v>4159</v>
      </c>
      <c r="D501" s="113" t="s">
        <v>6967</v>
      </c>
      <c r="E501" s="113"/>
      <c r="F501" s="113"/>
      <c r="G501" s="50" t="s">
        <v>5145</v>
      </c>
      <c r="H501" s="50" t="s">
        <v>5146</v>
      </c>
      <c r="I501" s="113"/>
      <c r="J501" s="113" t="s">
        <v>7595</v>
      </c>
      <c r="K501" s="113"/>
      <c r="L501" s="113" t="s">
        <v>153</v>
      </c>
      <c r="M501" s="114">
        <v>0</v>
      </c>
      <c r="N501" s="113" t="s">
        <v>8705</v>
      </c>
      <c r="O501" s="113" t="s">
        <v>8710</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7595</v>
      </c>
      <c r="K502" s="113"/>
      <c r="L502" s="121" t="s">
        <v>91</v>
      </c>
      <c r="M502" s="144" t="s">
        <v>8704</v>
      </c>
      <c r="N502" s="121" t="s">
        <v>8706</v>
      </c>
      <c r="O502" s="121"/>
      <c r="P502" s="113"/>
      <c r="Q502" s="113" t="s">
        <v>80</v>
      </c>
      <c r="R502" s="113"/>
      <c r="S502" s="113"/>
    </row>
    <row r="503" spans="1:19" x14ac:dyDescent="0.35">
      <c r="A503" s="115" t="s">
        <v>4292</v>
      </c>
      <c r="B503" s="100">
        <v>1</v>
      </c>
      <c r="C503" s="101" t="s">
        <v>93</v>
      </c>
      <c r="D503" s="101" t="s">
        <v>1923</v>
      </c>
      <c r="E503" s="102"/>
      <c r="F503" s="101" t="s">
        <v>7853</v>
      </c>
      <c r="G503" s="101" t="s">
        <v>277</v>
      </c>
      <c r="H503" s="101" t="s">
        <v>278</v>
      </c>
      <c r="I503" s="101" t="s">
        <v>2311</v>
      </c>
      <c r="J503" s="103" t="s">
        <v>7595</v>
      </c>
      <c r="K503" s="103"/>
      <c r="L503" s="101" t="s">
        <v>91</v>
      </c>
      <c r="M503" s="161" t="s">
        <v>8704</v>
      </c>
      <c r="N503" s="103" t="s">
        <v>8706</v>
      </c>
      <c r="O503" s="103" t="s">
        <v>8709</v>
      </c>
      <c r="P503" s="115" t="s">
        <v>91</v>
      </c>
      <c r="Q503" s="115" t="s">
        <v>80</v>
      </c>
      <c r="R503" s="115"/>
      <c r="S503" s="113"/>
    </row>
    <row r="504" spans="1:19" x14ac:dyDescent="0.35">
      <c r="A504" s="111" t="s">
        <v>4292</v>
      </c>
      <c r="B504" s="112">
        <v>2</v>
      </c>
      <c r="C504" s="113" t="s">
        <v>4114</v>
      </c>
      <c r="D504" s="54" t="s">
        <v>7745</v>
      </c>
      <c r="E504" s="113"/>
      <c r="F504" s="113"/>
      <c r="G504" s="50" t="s">
        <v>465</v>
      </c>
      <c r="H504" s="50" t="s">
        <v>5053</v>
      </c>
      <c r="I504" s="113"/>
      <c r="J504" s="113" t="s">
        <v>7595</v>
      </c>
      <c r="K504" s="113"/>
      <c r="L504" s="99" t="s">
        <v>7575</v>
      </c>
      <c r="M504" s="167" t="s">
        <v>8704</v>
      </c>
      <c r="N504" s="99" t="s">
        <v>8706</v>
      </c>
      <c r="O504" s="99" t="s">
        <v>8709</v>
      </c>
      <c r="P504" s="113" t="s">
        <v>100</v>
      </c>
      <c r="Q504" s="113" t="s">
        <v>80</v>
      </c>
      <c r="R504" s="113"/>
      <c r="S504" s="113"/>
    </row>
    <row r="505" spans="1:19" x14ac:dyDescent="0.35">
      <c r="A505" s="115" t="s">
        <v>4292</v>
      </c>
      <c r="B505" s="100">
        <v>3</v>
      </c>
      <c r="C505" s="101" t="s">
        <v>116</v>
      </c>
      <c r="D505" s="101" t="s">
        <v>6680</v>
      </c>
      <c r="E505" s="102"/>
      <c r="F505" s="101"/>
      <c r="G505" s="101" t="s">
        <v>318</v>
      </c>
      <c r="H505" s="101"/>
      <c r="I505" s="101"/>
      <c r="J505" s="103" t="s">
        <v>7595</v>
      </c>
      <c r="K505" s="103"/>
      <c r="L505" s="55" t="s">
        <v>91</v>
      </c>
      <c r="M505" s="165" t="s">
        <v>8704</v>
      </c>
      <c r="N505" s="57" t="s">
        <v>8706</v>
      </c>
      <c r="O505" s="57" t="s">
        <v>8709</v>
      </c>
      <c r="P505" s="115" t="s">
        <v>100</v>
      </c>
      <c r="Q505" s="115" t="s">
        <v>80</v>
      </c>
      <c r="R505" s="113" t="s">
        <v>7579</v>
      </c>
      <c r="S505" s="113"/>
    </row>
    <row r="506" spans="1:19" x14ac:dyDescent="0.35">
      <c r="A506" s="115" t="s">
        <v>4292</v>
      </c>
      <c r="B506" s="100">
        <v>4</v>
      </c>
      <c r="C506" s="115" t="s">
        <v>2591</v>
      </c>
      <c r="D506" s="102" t="s">
        <v>7696</v>
      </c>
      <c r="E506" s="115"/>
      <c r="F506" s="115"/>
      <c r="G506" s="102" t="s">
        <v>3015</v>
      </c>
      <c r="H506" s="102" t="s">
        <v>2796</v>
      </c>
      <c r="I506" s="115"/>
      <c r="J506" s="115" t="s">
        <v>7595</v>
      </c>
      <c r="K506" s="115"/>
      <c r="L506" s="115" t="s">
        <v>7575</v>
      </c>
      <c r="M506" s="116" t="s">
        <v>8704</v>
      </c>
      <c r="N506" s="115" t="s">
        <v>8705</v>
      </c>
      <c r="O506" s="115" t="s">
        <v>8709</v>
      </c>
      <c r="P506" s="115" t="s">
        <v>100</v>
      </c>
      <c r="Q506" s="115" t="s">
        <v>80</v>
      </c>
      <c r="R506" s="115"/>
      <c r="S506" s="113"/>
    </row>
    <row r="507" spans="1:19" x14ac:dyDescent="0.35">
      <c r="A507" s="111" t="s">
        <v>4292</v>
      </c>
      <c r="B507" s="112">
        <v>13</v>
      </c>
      <c r="C507" s="113" t="s">
        <v>4297</v>
      </c>
      <c r="D507" s="113" t="s">
        <v>6979</v>
      </c>
      <c r="E507" s="113"/>
      <c r="F507" s="113"/>
      <c r="G507" s="50" t="s">
        <v>5414</v>
      </c>
      <c r="H507" s="50" t="s">
        <v>5415</v>
      </c>
      <c r="I507" s="113"/>
      <c r="J507" s="113" t="s">
        <v>7595</v>
      </c>
      <c r="K507" s="113"/>
      <c r="L507" s="50" t="s">
        <v>7574</v>
      </c>
      <c r="M507" s="160">
        <v>0</v>
      </c>
      <c r="N507" s="50" t="s">
        <v>8705</v>
      </c>
      <c r="O507" s="50" t="s">
        <v>8710</v>
      </c>
      <c r="P507" s="113" t="s">
        <v>3002</v>
      </c>
      <c r="Q507" s="113" t="s">
        <v>80</v>
      </c>
      <c r="R507" s="113"/>
      <c r="S507" s="113"/>
    </row>
    <row r="508" spans="1:19" x14ac:dyDescent="0.35">
      <c r="A508" s="111" t="s">
        <v>4292</v>
      </c>
      <c r="B508" s="112">
        <v>13</v>
      </c>
      <c r="C508" s="113" t="s">
        <v>4293</v>
      </c>
      <c r="D508" s="113" t="s">
        <v>6980</v>
      </c>
      <c r="E508" s="113"/>
      <c r="F508" s="113"/>
      <c r="G508" s="50" t="s">
        <v>5406</v>
      </c>
      <c r="H508" s="50" t="s">
        <v>5407</v>
      </c>
      <c r="I508" s="113"/>
      <c r="J508" s="113" t="s">
        <v>7595</v>
      </c>
      <c r="K508" s="113"/>
      <c r="L508" s="50" t="s">
        <v>7574</v>
      </c>
      <c r="M508" s="160">
        <v>0</v>
      </c>
      <c r="N508" s="50" t="s">
        <v>8705</v>
      </c>
      <c r="O508" s="50" t="s">
        <v>8710</v>
      </c>
      <c r="P508" s="113" t="s">
        <v>249</v>
      </c>
      <c r="Q508" s="113" t="s">
        <v>80</v>
      </c>
      <c r="R508" s="113"/>
      <c r="S508" s="113"/>
    </row>
    <row r="509" spans="1:19" x14ac:dyDescent="0.35">
      <c r="A509" s="111" t="s">
        <v>4292</v>
      </c>
      <c r="B509" s="112">
        <v>13</v>
      </c>
      <c r="C509" s="113" t="s">
        <v>4296</v>
      </c>
      <c r="D509" s="113" t="s">
        <v>7656</v>
      </c>
      <c r="E509" s="113"/>
      <c r="F509" s="113"/>
      <c r="G509" s="50" t="s">
        <v>5412</v>
      </c>
      <c r="H509" s="50" t="s">
        <v>5413</v>
      </c>
      <c r="I509" s="113"/>
      <c r="J509" s="113" t="s">
        <v>7595</v>
      </c>
      <c r="K509" s="113"/>
      <c r="L509" s="50" t="s">
        <v>7574</v>
      </c>
      <c r="M509" s="160">
        <v>0</v>
      </c>
      <c r="N509" s="50" t="s">
        <v>8705</v>
      </c>
      <c r="O509" s="50" t="s">
        <v>8710</v>
      </c>
      <c r="P509" s="113" t="s">
        <v>235</v>
      </c>
      <c r="Q509" s="113" t="s">
        <v>80</v>
      </c>
      <c r="R509" s="113"/>
      <c r="S509" s="113"/>
    </row>
    <row r="510" spans="1:19" x14ac:dyDescent="0.35">
      <c r="A510" s="111" t="s">
        <v>4292</v>
      </c>
      <c r="B510" s="112">
        <v>13</v>
      </c>
      <c r="C510" s="113" t="s">
        <v>4294</v>
      </c>
      <c r="D510" s="113" t="s">
        <v>6981</v>
      </c>
      <c r="E510" s="113"/>
      <c r="F510" s="113"/>
      <c r="G510" s="50" t="s">
        <v>5408</v>
      </c>
      <c r="H510" s="50" t="s">
        <v>5409</v>
      </c>
      <c r="I510" s="113"/>
      <c r="J510" s="113" t="s">
        <v>7595</v>
      </c>
      <c r="K510" s="113"/>
      <c r="L510" s="50" t="s">
        <v>7574</v>
      </c>
      <c r="M510" s="160">
        <v>0</v>
      </c>
      <c r="N510" s="50" t="s">
        <v>8705</v>
      </c>
      <c r="O510" s="50" t="s">
        <v>8710</v>
      </c>
      <c r="P510" s="113" t="s">
        <v>235</v>
      </c>
      <c r="Q510" s="113" t="s">
        <v>80</v>
      </c>
      <c r="R510" s="113"/>
      <c r="S510" s="113"/>
    </row>
    <row r="511" spans="1:19" x14ac:dyDescent="0.35">
      <c r="A511" s="111" t="s">
        <v>4292</v>
      </c>
      <c r="B511" s="112">
        <v>13</v>
      </c>
      <c r="C511" s="113" t="s">
        <v>4295</v>
      </c>
      <c r="D511" s="113" t="s">
        <v>6982</v>
      </c>
      <c r="E511" s="113"/>
      <c r="F511" s="113"/>
      <c r="G511" s="50" t="s">
        <v>5410</v>
      </c>
      <c r="H511" s="50" t="s">
        <v>5411</v>
      </c>
      <c r="I511" s="113"/>
      <c r="J511" s="113" t="s">
        <v>7595</v>
      </c>
      <c r="K511" s="113"/>
      <c r="L511" s="50" t="s">
        <v>7574</v>
      </c>
      <c r="M511" s="160">
        <v>0</v>
      </c>
      <c r="N511" s="50" t="s">
        <v>8705</v>
      </c>
      <c r="O511" s="50" t="s">
        <v>8710</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7595</v>
      </c>
      <c r="K512" s="113"/>
      <c r="L512" s="121" t="s">
        <v>91</v>
      </c>
      <c r="M512" s="144" t="s">
        <v>8704</v>
      </c>
      <c r="N512" s="121" t="s">
        <v>8706</v>
      </c>
      <c r="O512" s="121"/>
      <c r="P512" s="113"/>
      <c r="Q512" s="113" t="s">
        <v>80</v>
      </c>
      <c r="R512" s="113"/>
      <c r="S512" s="113"/>
    </row>
    <row r="513" spans="1:19" x14ac:dyDescent="0.35">
      <c r="A513" s="115" t="s">
        <v>86</v>
      </c>
      <c r="B513" s="100">
        <v>1</v>
      </c>
      <c r="C513" s="101" t="s">
        <v>93</v>
      </c>
      <c r="D513" s="101" t="s">
        <v>1923</v>
      </c>
      <c r="E513" s="102"/>
      <c r="F513" s="101" t="s">
        <v>7853</v>
      </c>
      <c r="G513" s="101" t="s">
        <v>277</v>
      </c>
      <c r="H513" s="101" t="s">
        <v>278</v>
      </c>
      <c r="I513" s="101" t="s">
        <v>2311</v>
      </c>
      <c r="J513" s="103" t="s">
        <v>7595</v>
      </c>
      <c r="K513" s="103"/>
      <c r="L513" s="101" t="s">
        <v>91</v>
      </c>
      <c r="M513" s="161" t="s">
        <v>8704</v>
      </c>
      <c r="N513" s="103" t="s">
        <v>8706</v>
      </c>
      <c r="O513" s="103" t="s">
        <v>8709</v>
      </c>
      <c r="P513" s="115" t="s">
        <v>91</v>
      </c>
      <c r="Q513" s="115" t="s">
        <v>80</v>
      </c>
      <c r="R513" s="115"/>
      <c r="S513" s="113"/>
    </row>
    <row r="514" spans="1:19" x14ac:dyDescent="0.35">
      <c r="A514" s="111" t="s">
        <v>86</v>
      </c>
      <c r="B514" s="112">
        <v>2</v>
      </c>
      <c r="C514" s="113" t="s">
        <v>4114</v>
      </c>
      <c r="D514" s="54" t="s">
        <v>7745</v>
      </c>
      <c r="E514" s="113"/>
      <c r="F514" s="113"/>
      <c r="G514" s="50" t="s">
        <v>465</v>
      </c>
      <c r="H514" s="50" t="s">
        <v>5053</v>
      </c>
      <c r="I514" s="113"/>
      <c r="J514" s="113" t="s">
        <v>7595</v>
      </c>
      <c r="K514" s="113"/>
      <c r="L514" s="99" t="s">
        <v>7575</v>
      </c>
      <c r="M514" s="167" t="s">
        <v>8704</v>
      </c>
      <c r="N514" s="99" t="s">
        <v>8706</v>
      </c>
      <c r="O514" s="99" t="s">
        <v>8709</v>
      </c>
      <c r="P514" s="113" t="s">
        <v>100</v>
      </c>
      <c r="Q514" s="113" t="s">
        <v>80</v>
      </c>
      <c r="R514" s="113"/>
      <c r="S514" s="113"/>
    </row>
    <row r="515" spans="1:19" x14ac:dyDescent="0.35">
      <c r="A515" s="115" t="s">
        <v>86</v>
      </c>
      <c r="B515" s="100">
        <v>3</v>
      </c>
      <c r="C515" s="101" t="s">
        <v>116</v>
      </c>
      <c r="D515" s="101" t="s">
        <v>6680</v>
      </c>
      <c r="E515" s="102"/>
      <c r="F515" s="101"/>
      <c r="G515" s="101" t="s">
        <v>318</v>
      </c>
      <c r="H515" s="101"/>
      <c r="I515" s="101"/>
      <c r="J515" s="103" t="s">
        <v>7595</v>
      </c>
      <c r="K515" s="103"/>
      <c r="L515" s="55" t="s">
        <v>91</v>
      </c>
      <c r="M515" s="165" t="s">
        <v>8704</v>
      </c>
      <c r="N515" s="57" t="s">
        <v>8706</v>
      </c>
      <c r="O515" s="57" t="s">
        <v>8709</v>
      </c>
      <c r="P515" s="115" t="s">
        <v>100</v>
      </c>
      <c r="Q515" s="115" t="s">
        <v>80</v>
      </c>
      <c r="R515" s="113" t="s">
        <v>7579</v>
      </c>
      <c r="S515" s="113"/>
    </row>
    <row r="516" spans="1:19" x14ac:dyDescent="0.35">
      <c r="A516" s="115" t="s">
        <v>86</v>
      </c>
      <c r="B516" s="100">
        <v>4</v>
      </c>
      <c r="C516" s="115" t="s">
        <v>2591</v>
      </c>
      <c r="D516" s="102" t="s">
        <v>7696</v>
      </c>
      <c r="E516" s="115"/>
      <c r="F516" s="115"/>
      <c r="G516" s="102" t="s">
        <v>3015</v>
      </c>
      <c r="H516" s="102" t="s">
        <v>2796</v>
      </c>
      <c r="I516" s="115"/>
      <c r="J516" s="115" t="s">
        <v>7595</v>
      </c>
      <c r="K516" s="115"/>
      <c r="L516" s="115" t="s">
        <v>7575</v>
      </c>
      <c r="M516" s="116" t="s">
        <v>8704</v>
      </c>
      <c r="N516" s="115" t="s">
        <v>8705</v>
      </c>
      <c r="O516" s="115" t="s">
        <v>8709</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7595</v>
      </c>
      <c r="K517" s="56"/>
      <c r="L517" s="54" t="s">
        <v>7574</v>
      </c>
      <c r="M517" s="162">
        <v>0</v>
      </c>
      <c r="N517" s="56" t="s">
        <v>8705</v>
      </c>
      <c r="O517" s="56" t="s">
        <v>8710</v>
      </c>
      <c r="P517" s="113" t="s">
        <v>163</v>
      </c>
      <c r="Q517" s="113" t="s">
        <v>80</v>
      </c>
      <c r="R517" s="113"/>
      <c r="S517" s="113"/>
    </row>
    <row r="518" spans="1:19" x14ac:dyDescent="0.35">
      <c r="A518" s="111" t="s">
        <v>86</v>
      </c>
      <c r="B518" s="93">
        <v>8</v>
      </c>
      <c r="C518" s="54" t="s">
        <v>264</v>
      </c>
      <c r="D518" s="54" t="s">
        <v>7115</v>
      </c>
      <c r="E518" s="70"/>
      <c r="F518" s="54" t="s">
        <v>2276</v>
      </c>
      <c r="G518" s="54" t="s">
        <v>475</v>
      </c>
      <c r="H518" s="54" t="s">
        <v>476</v>
      </c>
      <c r="I518" s="68" t="s">
        <v>2472</v>
      </c>
      <c r="J518" s="56" t="s">
        <v>7595</v>
      </c>
      <c r="K518" s="56"/>
      <c r="L518" s="50" t="s">
        <v>7574</v>
      </c>
      <c r="M518" s="160">
        <v>0</v>
      </c>
      <c r="N518" s="50" t="s">
        <v>8705</v>
      </c>
      <c r="O518" s="50" t="s">
        <v>8710</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7595</v>
      </c>
      <c r="K519" s="56"/>
      <c r="L519" s="50" t="s">
        <v>7574</v>
      </c>
      <c r="M519" s="160">
        <v>0</v>
      </c>
      <c r="N519" s="50" t="s">
        <v>8705</v>
      </c>
      <c r="O519" s="50" t="s">
        <v>8710</v>
      </c>
      <c r="P519" s="113" t="s">
        <v>262</v>
      </c>
      <c r="Q519" s="113" t="s">
        <v>80</v>
      </c>
      <c r="R519" s="113"/>
      <c r="S519" s="113"/>
    </row>
    <row r="520" spans="1:19" x14ac:dyDescent="0.35">
      <c r="A520" s="111" t="s">
        <v>86</v>
      </c>
      <c r="B520" s="112">
        <v>10</v>
      </c>
      <c r="C520" s="113" t="s">
        <v>4165</v>
      </c>
      <c r="D520" s="113" t="s">
        <v>6984</v>
      </c>
      <c r="E520" s="113"/>
      <c r="F520" s="113"/>
      <c r="G520" s="50" t="s">
        <v>5159</v>
      </c>
      <c r="H520" s="50" t="s">
        <v>5160</v>
      </c>
      <c r="I520" s="113"/>
      <c r="J520" s="113" t="s">
        <v>7595</v>
      </c>
      <c r="K520" s="113"/>
      <c r="L520" s="54" t="s">
        <v>7574</v>
      </c>
      <c r="M520" s="162">
        <v>0</v>
      </c>
      <c r="N520" s="56" t="s">
        <v>8705</v>
      </c>
      <c r="O520" s="56" t="s">
        <v>8710</v>
      </c>
      <c r="P520" s="113" t="s">
        <v>163</v>
      </c>
      <c r="Q520" s="113" t="s">
        <v>80</v>
      </c>
      <c r="R520" s="113"/>
      <c r="S520" s="113"/>
    </row>
    <row r="521" spans="1:19" x14ac:dyDescent="0.35">
      <c r="A521" s="111" t="s">
        <v>86</v>
      </c>
      <c r="B521" s="112">
        <v>10</v>
      </c>
      <c r="C521" s="113" t="s">
        <v>4166</v>
      </c>
      <c r="D521" s="113" t="s">
        <v>6983</v>
      </c>
      <c r="E521" s="113"/>
      <c r="F521" s="113"/>
      <c r="G521" s="50" t="s">
        <v>5161</v>
      </c>
      <c r="H521" s="50" t="s">
        <v>5162</v>
      </c>
      <c r="I521" s="113"/>
      <c r="J521" s="113" t="s">
        <v>7595</v>
      </c>
      <c r="K521" s="113"/>
      <c r="L521" s="54" t="s">
        <v>7574</v>
      </c>
      <c r="M521" s="162">
        <v>0</v>
      </c>
      <c r="N521" s="56" t="s">
        <v>8705</v>
      </c>
      <c r="O521" s="56" t="s">
        <v>8710</v>
      </c>
      <c r="P521" s="113" t="s">
        <v>163</v>
      </c>
      <c r="Q521" s="113" t="s">
        <v>80</v>
      </c>
      <c r="R521" s="113"/>
      <c r="S521" s="121"/>
    </row>
    <row r="522" spans="1:19" x14ac:dyDescent="0.35">
      <c r="A522" s="111" t="s">
        <v>86</v>
      </c>
      <c r="B522" s="112">
        <v>10</v>
      </c>
      <c r="C522" s="113" t="s">
        <v>4164</v>
      </c>
      <c r="D522" s="113" t="s">
        <v>6985</v>
      </c>
      <c r="E522" s="113"/>
      <c r="F522" s="113"/>
      <c r="G522" s="50" t="s">
        <v>5157</v>
      </c>
      <c r="H522" s="50" t="s">
        <v>5158</v>
      </c>
      <c r="I522" s="113"/>
      <c r="J522" s="113" t="s">
        <v>7595</v>
      </c>
      <c r="K522" s="113"/>
      <c r="L522" s="50" t="s">
        <v>7574</v>
      </c>
      <c r="M522" s="160">
        <v>0</v>
      </c>
      <c r="N522" s="50" t="s">
        <v>8705</v>
      </c>
      <c r="O522" s="50" t="s">
        <v>8710</v>
      </c>
      <c r="P522" s="113" t="s">
        <v>262</v>
      </c>
      <c r="Q522" s="113" t="s">
        <v>80</v>
      </c>
      <c r="R522" s="113"/>
      <c r="S522" s="113"/>
    </row>
    <row r="523" spans="1:19" x14ac:dyDescent="0.35">
      <c r="A523" s="111" t="s">
        <v>86</v>
      </c>
      <c r="B523" s="112">
        <v>10</v>
      </c>
      <c r="C523" s="113" t="s">
        <v>4163</v>
      </c>
      <c r="D523" s="113" t="s">
        <v>6986</v>
      </c>
      <c r="E523" s="113"/>
      <c r="F523" s="113"/>
      <c r="G523" s="50" t="s">
        <v>5155</v>
      </c>
      <c r="H523" s="50" t="s">
        <v>5156</v>
      </c>
      <c r="I523" s="113"/>
      <c r="J523" s="113" t="s">
        <v>7595</v>
      </c>
      <c r="K523" s="113"/>
      <c r="L523" s="50" t="s">
        <v>7574</v>
      </c>
      <c r="M523" s="160">
        <v>0</v>
      </c>
      <c r="N523" s="50" t="s">
        <v>8705</v>
      </c>
      <c r="O523" s="50" t="s">
        <v>8710</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7595</v>
      </c>
      <c r="K524" s="113"/>
      <c r="L524" s="50" t="s">
        <v>7574</v>
      </c>
      <c r="M524" s="160">
        <v>0</v>
      </c>
      <c r="N524" s="50" t="s">
        <v>8705</v>
      </c>
      <c r="O524" s="50" t="s">
        <v>8710</v>
      </c>
      <c r="P524" s="113" t="s">
        <v>266</v>
      </c>
      <c r="Q524" s="113" t="s">
        <v>80</v>
      </c>
      <c r="R524" s="113"/>
      <c r="S524" s="113"/>
    </row>
    <row r="525" spans="1:19" x14ac:dyDescent="0.35">
      <c r="A525" s="111" t="s">
        <v>86</v>
      </c>
      <c r="B525" s="112"/>
      <c r="C525" s="113" t="s">
        <v>4237</v>
      </c>
      <c r="D525" s="113" t="s">
        <v>6987</v>
      </c>
      <c r="E525" s="113"/>
      <c r="F525" s="113"/>
      <c r="G525" s="50" t="s">
        <v>5303</v>
      </c>
      <c r="H525" s="50" t="s">
        <v>5304</v>
      </c>
      <c r="I525" s="113"/>
      <c r="J525" s="113" t="s">
        <v>7595</v>
      </c>
      <c r="K525" s="113"/>
      <c r="L525" s="50" t="s">
        <v>7574</v>
      </c>
      <c r="M525" s="160">
        <v>0</v>
      </c>
      <c r="N525" s="50" t="s">
        <v>8705</v>
      </c>
      <c r="O525" s="50" t="s">
        <v>8710</v>
      </c>
      <c r="P525" s="113" t="s">
        <v>262</v>
      </c>
      <c r="Q525" s="113" t="s">
        <v>80</v>
      </c>
      <c r="R525" s="113"/>
      <c r="S525" s="113"/>
    </row>
    <row r="526" spans="1:19" x14ac:dyDescent="0.35">
      <c r="A526" s="111" t="s">
        <v>86</v>
      </c>
      <c r="B526" s="112"/>
      <c r="C526" s="113" t="s">
        <v>4187</v>
      </c>
      <c r="D526" s="113" t="s">
        <v>6988</v>
      </c>
      <c r="E526" s="113"/>
      <c r="F526" s="113"/>
      <c r="G526" s="50" t="s">
        <v>5203</v>
      </c>
      <c r="H526" s="50" t="s">
        <v>5204</v>
      </c>
      <c r="I526" s="113"/>
      <c r="J526" s="113" t="s">
        <v>7595</v>
      </c>
      <c r="K526" s="113"/>
      <c r="L526" s="50" t="s">
        <v>7574</v>
      </c>
      <c r="M526" s="160">
        <v>0</v>
      </c>
      <c r="N526" s="50" t="s">
        <v>8705</v>
      </c>
      <c r="O526" s="50" t="s">
        <v>8710</v>
      </c>
      <c r="P526" s="113" t="s">
        <v>262</v>
      </c>
      <c r="Q526" s="113" t="s">
        <v>80</v>
      </c>
      <c r="R526" s="113"/>
      <c r="S526" s="113"/>
    </row>
    <row r="527" spans="1:19" x14ac:dyDescent="0.35">
      <c r="A527" s="111" t="s">
        <v>86</v>
      </c>
      <c r="B527" s="112"/>
      <c r="C527" s="113" t="s">
        <v>4189</v>
      </c>
      <c r="D527" s="113" t="s">
        <v>6989</v>
      </c>
      <c r="E527" s="113"/>
      <c r="F527" s="113"/>
      <c r="G527" s="50" t="s">
        <v>5207</v>
      </c>
      <c r="H527" s="50" t="s">
        <v>5208</v>
      </c>
      <c r="I527" s="113"/>
      <c r="J527" s="113" t="s">
        <v>7595</v>
      </c>
      <c r="K527" s="113"/>
      <c r="L527" s="50" t="s">
        <v>7574</v>
      </c>
      <c r="M527" s="160">
        <v>0</v>
      </c>
      <c r="N527" s="50" t="s">
        <v>8705</v>
      </c>
      <c r="O527" s="50" t="s">
        <v>8710</v>
      </c>
      <c r="P527" s="113" t="s">
        <v>262</v>
      </c>
      <c r="Q527" s="113" t="s">
        <v>80</v>
      </c>
      <c r="R527" s="113"/>
      <c r="S527" s="113"/>
    </row>
    <row r="528" spans="1:19" x14ac:dyDescent="0.35">
      <c r="A528" s="111" t="s">
        <v>86</v>
      </c>
      <c r="B528" s="112"/>
      <c r="C528" s="113" t="s">
        <v>4205</v>
      </c>
      <c r="D528" s="50" t="s">
        <v>6990</v>
      </c>
      <c r="E528" s="113"/>
      <c r="F528" s="113"/>
      <c r="G528" s="50" t="s">
        <v>5239</v>
      </c>
      <c r="H528" s="50" t="s">
        <v>5240</v>
      </c>
      <c r="I528" s="113"/>
      <c r="J528" s="113" t="s">
        <v>7595</v>
      </c>
      <c r="K528" s="113"/>
      <c r="L528" s="50" t="s">
        <v>7574</v>
      </c>
      <c r="M528" s="160">
        <v>0</v>
      </c>
      <c r="N528" s="50" t="s">
        <v>8705</v>
      </c>
      <c r="O528" s="50" t="s">
        <v>8710</v>
      </c>
      <c r="P528" s="113" t="s">
        <v>139</v>
      </c>
      <c r="Q528" s="113" t="s">
        <v>80</v>
      </c>
      <c r="R528" s="113"/>
      <c r="S528" s="113"/>
    </row>
    <row r="529" spans="1:19" x14ac:dyDescent="0.35">
      <c r="A529" s="111" t="s">
        <v>86</v>
      </c>
      <c r="B529" s="112"/>
      <c r="C529" s="113" t="s">
        <v>4207</v>
      </c>
      <c r="D529" s="50" t="s">
        <v>6991</v>
      </c>
      <c r="E529" s="113"/>
      <c r="F529" s="113"/>
      <c r="G529" s="50" t="s">
        <v>5243</v>
      </c>
      <c r="H529" s="50" t="s">
        <v>5244</v>
      </c>
      <c r="I529" s="113"/>
      <c r="J529" s="113" t="s">
        <v>7595</v>
      </c>
      <c r="K529" s="113"/>
      <c r="L529" s="50" t="s">
        <v>7574</v>
      </c>
      <c r="M529" s="160">
        <v>0</v>
      </c>
      <c r="N529" s="50" t="s">
        <v>8705</v>
      </c>
      <c r="O529" s="50" t="s">
        <v>8710</v>
      </c>
      <c r="P529" s="113" t="s">
        <v>139</v>
      </c>
      <c r="Q529" s="113" t="s">
        <v>80</v>
      </c>
      <c r="R529" s="113"/>
      <c r="S529" s="113"/>
    </row>
    <row r="530" spans="1:19" x14ac:dyDescent="0.35">
      <c r="A530" s="111" t="s">
        <v>86</v>
      </c>
      <c r="B530" s="112"/>
      <c r="C530" s="113" t="s">
        <v>4206</v>
      </c>
      <c r="D530" s="50" t="s">
        <v>6992</v>
      </c>
      <c r="E530" s="113"/>
      <c r="F530" s="113"/>
      <c r="G530" s="50" t="s">
        <v>5241</v>
      </c>
      <c r="H530" s="50" t="s">
        <v>5242</v>
      </c>
      <c r="I530" s="113"/>
      <c r="J530" s="113" t="s">
        <v>7595</v>
      </c>
      <c r="K530" s="113"/>
      <c r="L530" s="50" t="s">
        <v>7574</v>
      </c>
      <c r="M530" s="160">
        <v>0</v>
      </c>
      <c r="N530" s="50" t="s">
        <v>8705</v>
      </c>
      <c r="O530" s="50" t="s">
        <v>8710</v>
      </c>
      <c r="P530" s="113" t="s">
        <v>139</v>
      </c>
      <c r="Q530" s="113" t="s">
        <v>80</v>
      </c>
      <c r="R530" s="113"/>
      <c r="S530" s="113"/>
    </row>
    <row r="531" spans="1:19" x14ac:dyDescent="0.35">
      <c r="A531" s="111" t="s">
        <v>86</v>
      </c>
      <c r="B531" s="112"/>
      <c r="C531" s="113" t="s">
        <v>4208</v>
      </c>
      <c r="D531" s="113" t="s">
        <v>6993</v>
      </c>
      <c r="E531" s="113"/>
      <c r="F531" s="113"/>
      <c r="G531" s="50" t="s">
        <v>5245</v>
      </c>
      <c r="H531" s="50" t="s">
        <v>5246</v>
      </c>
      <c r="I531" s="113"/>
      <c r="J531" s="113" t="s">
        <v>7595</v>
      </c>
      <c r="K531" s="113"/>
      <c r="L531" s="50" t="s">
        <v>7574</v>
      </c>
      <c r="M531" s="160">
        <v>0</v>
      </c>
      <c r="N531" s="50" t="s">
        <v>8705</v>
      </c>
      <c r="O531" s="50" t="s">
        <v>8710</v>
      </c>
      <c r="P531" s="113" t="s">
        <v>139</v>
      </c>
      <c r="Q531" s="113" t="s">
        <v>80</v>
      </c>
      <c r="R531" s="113"/>
      <c r="S531" s="113"/>
    </row>
    <row r="532" spans="1:19" x14ac:dyDescent="0.35">
      <c r="A532" s="111" t="s">
        <v>86</v>
      </c>
      <c r="B532" s="112"/>
      <c r="C532" s="113" t="s">
        <v>4209</v>
      </c>
      <c r="D532" s="113" t="s">
        <v>6994</v>
      </c>
      <c r="E532" s="113"/>
      <c r="F532" s="113"/>
      <c r="G532" s="50" t="s">
        <v>5247</v>
      </c>
      <c r="H532" s="50" t="s">
        <v>5248</v>
      </c>
      <c r="I532" s="113"/>
      <c r="J532" s="113" t="s">
        <v>7595</v>
      </c>
      <c r="K532" s="113"/>
      <c r="L532" s="50" t="s">
        <v>7574</v>
      </c>
      <c r="M532" s="160">
        <v>0</v>
      </c>
      <c r="N532" s="50" t="s">
        <v>8705</v>
      </c>
      <c r="O532" s="50" t="s">
        <v>8710</v>
      </c>
      <c r="P532" s="113" t="s">
        <v>139</v>
      </c>
      <c r="Q532" s="113" t="s">
        <v>80</v>
      </c>
      <c r="R532" s="113"/>
      <c r="S532" s="113"/>
    </row>
    <row r="533" spans="1:19" x14ac:dyDescent="0.35">
      <c r="A533" s="111" t="s">
        <v>86</v>
      </c>
      <c r="B533" s="112"/>
      <c r="C533" s="113" t="s">
        <v>4190</v>
      </c>
      <c r="D533" s="50" t="s">
        <v>6995</v>
      </c>
      <c r="E533" s="113"/>
      <c r="F533" s="113"/>
      <c r="G533" s="50" t="s">
        <v>5209</v>
      </c>
      <c r="H533" s="50" t="s">
        <v>5210</v>
      </c>
      <c r="I533" s="113"/>
      <c r="J533" s="113" t="s">
        <v>7595</v>
      </c>
      <c r="K533" s="113"/>
      <c r="L533" s="50" t="s">
        <v>7574</v>
      </c>
      <c r="M533" s="160">
        <v>0</v>
      </c>
      <c r="N533" s="50" t="s">
        <v>8705</v>
      </c>
      <c r="O533" s="50" t="s">
        <v>8710</v>
      </c>
      <c r="P533" s="113" t="s">
        <v>262</v>
      </c>
      <c r="Q533" s="113" t="s">
        <v>80</v>
      </c>
      <c r="R533" s="113"/>
      <c r="S533" s="113"/>
    </row>
    <row r="534" spans="1:19" x14ac:dyDescent="0.35">
      <c r="A534" s="111" t="s">
        <v>86</v>
      </c>
      <c r="B534" s="112"/>
      <c r="C534" s="113" t="s">
        <v>4233</v>
      </c>
      <c r="D534" s="113" t="s">
        <v>6996</v>
      </c>
      <c r="E534" s="113"/>
      <c r="F534" s="113"/>
      <c r="G534" s="53" t="s">
        <v>5295</v>
      </c>
      <c r="H534" s="53" t="s">
        <v>5296</v>
      </c>
      <c r="I534" s="113"/>
      <c r="J534" s="113" t="s">
        <v>7595</v>
      </c>
      <c r="K534" s="113"/>
      <c r="L534" s="50" t="s">
        <v>7574</v>
      </c>
      <c r="M534" s="160">
        <v>0</v>
      </c>
      <c r="N534" s="50" t="s">
        <v>8705</v>
      </c>
      <c r="O534" s="50" t="s">
        <v>8710</v>
      </c>
      <c r="P534" s="113" t="s">
        <v>195</v>
      </c>
      <c r="Q534" s="113" t="s">
        <v>80</v>
      </c>
      <c r="R534" s="113"/>
      <c r="S534" s="113"/>
    </row>
    <row r="535" spans="1:19" x14ac:dyDescent="0.35">
      <c r="A535" s="111" t="s">
        <v>86</v>
      </c>
      <c r="B535" s="112"/>
      <c r="C535" s="113" t="s">
        <v>4213</v>
      </c>
      <c r="D535" s="113" t="s">
        <v>6998</v>
      </c>
      <c r="E535" s="113"/>
      <c r="F535" s="113"/>
      <c r="G535" s="50" t="s">
        <v>5255</v>
      </c>
      <c r="H535" s="50" t="s">
        <v>5256</v>
      </c>
      <c r="I535" s="113"/>
      <c r="J535" s="113" t="s">
        <v>7595</v>
      </c>
      <c r="K535" s="113"/>
      <c r="L535" s="50" t="s">
        <v>7574</v>
      </c>
      <c r="M535" s="160">
        <v>0</v>
      </c>
      <c r="N535" s="50" t="s">
        <v>8705</v>
      </c>
      <c r="O535" s="50" t="s">
        <v>8710</v>
      </c>
      <c r="P535" s="113" t="s">
        <v>139</v>
      </c>
      <c r="Q535" s="113" t="s">
        <v>80</v>
      </c>
      <c r="R535" s="113"/>
      <c r="S535" s="113"/>
    </row>
    <row r="536" spans="1:19" x14ac:dyDescent="0.35">
      <c r="A536" s="111" t="s">
        <v>86</v>
      </c>
      <c r="B536" s="112"/>
      <c r="C536" s="113" t="s">
        <v>4214</v>
      </c>
      <c r="D536" s="113" t="s">
        <v>6997</v>
      </c>
      <c r="E536" s="113"/>
      <c r="F536" s="113"/>
      <c r="G536" s="50" t="s">
        <v>5257</v>
      </c>
      <c r="H536" s="50" t="s">
        <v>5258</v>
      </c>
      <c r="I536" s="113"/>
      <c r="J536" s="113" t="s">
        <v>7595</v>
      </c>
      <c r="K536" s="113"/>
      <c r="L536" s="50" t="s">
        <v>7574</v>
      </c>
      <c r="M536" s="160">
        <v>0</v>
      </c>
      <c r="N536" s="50" t="s">
        <v>8705</v>
      </c>
      <c r="O536" s="50" t="s">
        <v>8710</v>
      </c>
      <c r="P536" s="113" t="s">
        <v>139</v>
      </c>
      <c r="Q536" s="113" t="s">
        <v>80</v>
      </c>
      <c r="R536" s="113"/>
      <c r="S536" s="113"/>
    </row>
    <row r="537" spans="1:19" x14ac:dyDescent="0.35">
      <c r="A537" s="111" t="s">
        <v>86</v>
      </c>
      <c r="B537" s="112"/>
      <c r="C537" s="113" t="s">
        <v>4217</v>
      </c>
      <c r="D537" s="113" t="s">
        <v>6999</v>
      </c>
      <c r="E537" s="113"/>
      <c r="F537" s="113"/>
      <c r="G537" s="50" t="s">
        <v>5263</v>
      </c>
      <c r="H537" s="50" t="s">
        <v>5264</v>
      </c>
      <c r="I537" s="113"/>
      <c r="J537" s="113" t="s">
        <v>7595</v>
      </c>
      <c r="K537" s="113"/>
      <c r="L537" s="54" t="s">
        <v>7574</v>
      </c>
      <c r="M537" s="162">
        <v>0</v>
      </c>
      <c r="N537" s="56" t="s">
        <v>8705</v>
      </c>
      <c r="O537" s="56" t="s">
        <v>8710</v>
      </c>
      <c r="P537" s="113" t="s">
        <v>100</v>
      </c>
      <c r="Q537" s="113" t="s">
        <v>80</v>
      </c>
      <c r="R537" s="113"/>
      <c r="S537" s="113"/>
    </row>
    <row r="538" spans="1:19" x14ac:dyDescent="0.35">
      <c r="A538" s="111" t="s">
        <v>86</v>
      </c>
      <c r="B538" s="112"/>
      <c r="C538" s="113" t="s">
        <v>4222</v>
      </c>
      <c r="D538" s="113" t="s">
        <v>7000</v>
      </c>
      <c r="E538" s="113"/>
      <c r="F538" s="113"/>
      <c r="G538" s="50" t="s">
        <v>5273</v>
      </c>
      <c r="H538" s="50" t="s">
        <v>5274</v>
      </c>
      <c r="I538" s="113"/>
      <c r="J538" s="113" t="s">
        <v>7595</v>
      </c>
      <c r="K538" s="113"/>
      <c r="L538" s="54" t="s">
        <v>7574</v>
      </c>
      <c r="M538" s="162">
        <v>0</v>
      </c>
      <c r="N538" s="56" t="s">
        <v>8705</v>
      </c>
      <c r="O538" s="56" t="s">
        <v>8710</v>
      </c>
      <c r="P538" s="113" t="s">
        <v>163</v>
      </c>
      <c r="Q538" s="113" t="s">
        <v>80</v>
      </c>
      <c r="R538" s="113"/>
      <c r="S538" s="113"/>
    </row>
    <row r="539" spans="1:19" x14ac:dyDescent="0.35">
      <c r="A539" s="111" t="s">
        <v>86</v>
      </c>
      <c r="B539" s="112"/>
      <c r="C539" s="113" t="s">
        <v>4174</v>
      </c>
      <c r="D539" s="113" t="s">
        <v>7001</v>
      </c>
      <c r="E539" s="113"/>
      <c r="F539" s="113"/>
      <c r="G539" s="50" t="s">
        <v>5177</v>
      </c>
      <c r="H539" s="50" t="s">
        <v>5178</v>
      </c>
      <c r="I539" s="113"/>
      <c r="J539" s="113" t="s">
        <v>7595</v>
      </c>
      <c r="K539" s="113"/>
      <c r="L539" s="50" t="s">
        <v>7574</v>
      </c>
      <c r="M539" s="160">
        <v>0</v>
      </c>
      <c r="N539" s="50" t="s">
        <v>8705</v>
      </c>
      <c r="O539" s="50" t="s">
        <v>8710</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7595</v>
      </c>
      <c r="K540" s="113"/>
      <c r="L540" s="50" t="s">
        <v>7574</v>
      </c>
      <c r="M540" s="160">
        <v>0</v>
      </c>
      <c r="N540" s="50" t="s">
        <v>8705</v>
      </c>
      <c r="O540" s="50" t="s">
        <v>8710</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7595</v>
      </c>
      <c r="K541" s="113"/>
      <c r="L541" s="50" t="s">
        <v>7574</v>
      </c>
      <c r="M541" s="160">
        <v>0</v>
      </c>
      <c r="N541" s="50" t="s">
        <v>8705</v>
      </c>
      <c r="O541" s="50" t="s">
        <v>8710</v>
      </c>
      <c r="P541" s="113" t="s">
        <v>157</v>
      </c>
      <c r="Q541" s="113" t="s">
        <v>80</v>
      </c>
      <c r="R541" s="113"/>
      <c r="S541" s="113"/>
    </row>
    <row r="542" spans="1:19" x14ac:dyDescent="0.35">
      <c r="A542" s="111" t="s">
        <v>86</v>
      </c>
      <c r="B542" s="112"/>
      <c r="C542" s="113" t="s">
        <v>4183</v>
      </c>
      <c r="D542" s="113" t="s">
        <v>7002</v>
      </c>
      <c r="E542" s="113"/>
      <c r="F542" s="113"/>
      <c r="G542" s="50" t="s">
        <v>5195</v>
      </c>
      <c r="H542" s="50" t="s">
        <v>5196</v>
      </c>
      <c r="I542" s="113"/>
      <c r="J542" s="113" t="s">
        <v>7595</v>
      </c>
      <c r="K542" s="113"/>
      <c r="L542" s="50" t="s">
        <v>7574</v>
      </c>
      <c r="M542" s="160">
        <v>0</v>
      </c>
      <c r="N542" s="50" t="s">
        <v>8705</v>
      </c>
      <c r="O542" s="50" t="s">
        <v>8710</v>
      </c>
      <c r="P542" s="113" t="s">
        <v>195</v>
      </c>
      <c r="Q542" s="113" t="s">
        <v>80</v>
      </c>
      <c r="R542" s="113"/>
      <c r="S542" s="113"/>
    </row>
    <row r="543" spans="1:19" x14ac:dyDescent="0.35">
      <c r="A543" s="111" t="s">
        <v>86</v>
      </c>
      <c r="B543" s="112"/>
      <c r="C543" s="113" t="s">
        <v>4177</v>
      </c>
      <c r="D543" s="113" t="s">
        <v>7003</v>
      </c>
      <c r="E543" s="113"/>
      <c r="F543" s="113"/>
      <c r="G543" s="50" t="s">
        <v>5183</v>
      </c>
      <c r="H543" s="50" t="s">
        <v>5184</v>
      </c>
      <c r="I543" s="113"/>
      <c r="J543" s="113" t="s">
        <v>7595</v>
      </c>
      <c r="K543" s="113"/>
      <c r="L543" s="50" t="s">
        <v>7574</v>
      </c>
      <c r="M543" s="160">
        <v>0</v>
      </c>
      <c r="N543" s="50" t="s">
        <v>8705</v>
      </c>
      <c r="O543" s="50" t="s">
        <v>8710</v>
      </c>
      <c r="P543" s="113" t="s">
        <v>156</v>
      </c>
      <c r="Q543" s="113" t="s">
        <v>80</v>
      </c>
      <c r="R543" s="113"/>
      <c r="S543" s="113"/>
    </row>
    <row r="544" spans="1:19" x14ac:dyDescent="0.35">
      <c r="A544" s="111" t="s">
        <v>86</v>
      </c>
      <c r="B544" s="112"/>
      <c r="C544" s="113" t="s">
        <v>4180</v>
      </c>
      <c r="D544" s="113" t="s">
        <v>7010</v>
      </c>
      <c r="E544" s="113"/>
      <c r="F544" s="113"/>
      <c r="G544" s="50" t="s">
        <v>5189</v>
      </c>
      <c r="H544" s="50" t="s">
        <v>5190</v>
      </c>
      <c r="I544" s="113"/>
      <c r="J544" s="113" t="s">
        <v>7595</v>
      </c>
      <c r="K544" s="113"/>
      <c r="L544" s="50" t="s">
        <v>7574</v>
      </c>
      <c r="M544" s="160">
        <v>0</v>
      </c>
      <c r="N544" s="50" t="s">
        <v>8705</v>
      </c>
      <c r="O544" s="50" t="s">
        <v>8710</v>
      </c>
      <c r="P544" s="113" t="s">
        <v>157</v>
      </c>
      <c r="Q544" s="113" t="s">
        <v>80</v>
      </c>
      <c r="R544" s="113"/>
      <c r="S544" s="113"/>
    </row>
    <row r="545" spans="1:19" x14ac:dyDescent="0.35">
      <c r="A545" s="111" t="s">
        <v>86</v>
      </c>
      <c r="B545" s="112"/>
      <c r="C545" s="113" t="s">
        <v>4179</v>
      </c>
      <c r="D545" s="113" t="s">
        <v>7011</v>
      </c>
      <c r="E545" s="113"/>
      <c r="F545" s="113"/>
      <c r="G545" s="50" t="s">
        <v>5187</v>
      </c>
      <c r="H545" s="50" t="s">
        <v>5188</v>
      </c>
      <c r="I545" s="113"/>
      <c r="J545" s="113" t="s">
        <v>7595</v>
      </c>
      <c r="K545" s="113"/>
      <c r="L545" s="50" t="s">
        <v>7574</v>
      </c>
      <c r="M545" s="160">
        <v>0</v>
      </c>
      <c r="N545" s="50" t="s">
        <v>8705</v>
      </c>
      <c r="O545" s="50" t="s">
        <v>8710</v>
      </c>
      <c r="P545" s="113" t="s">
        <v>6321</v>
      </c>
      <c r="Q545" s="113" t="s">
        <v>80</v>
      </c>
      <c r="R545" s="113"/>
      <c r="S545" s="113"/>
    </row>
    <row r="546" spans="1:19" x14ac:dyDescent="0.35">
      <c r="A546" s="111" t="s">
        <v>86</v>
      </c>
      <c r="B546" s="112"/>
      <c r="C546" s="113" t="s">
        <v>4178</v>
      </c>
      <c r="D546" s="121" t="s">
        <v>7012</v>
      </c>
      <c r="E546" s="113"/>
      <c r="F546" s="113"/>
      <c r="G546" s="50" t="s">
        <v>5185</v>
      </c>
      <c r="H546" s="50" t="s">
        <v>5186</v>
      </c>
      <c r="I546" s="113"/>
      <c r="J546" s="113" t="s">
        <v>7595</v>
      </c>
      <c r="K546" s="113"/>
      <c r="L546" s="50" t="s">
        <v>7574</v>
      </c>
      <c r="M546" s="160">
        <v>0</v>
      </c>
      <c r="N546" s="50" t="s">
        <v>8705</v>
      </c>
      <c r="O546" s="50" t="s">
        <v>8710</v>
      </c>
      <c r="P546" s="113" t="s">
        <v>195</v>
      </c>
      <c r="Q546" s="113" t="s">
        <v>80</v>
      </c>
      <c r="R546" s="113"/>
      <c r="S546" s="113"/>
    </row>
    <row r="547" spans="1:19" x14ac:dyDescent="0.35">
      <c r="A547" s="111" t="s">
        <v>86</v>
      </c>
      <c r="B547" s="112"/>
      <c r="C547" s="113" t="s">
        <v>4227</v>
      </c>
      <c r="D547" s="113" t="s">
        <v>7013</v>
      </c>
      <c r="E547" s="113"/>
      <c r="F547" s="113"/>
      <c r="G547" s="50" t="s">
        <v>5283</v>
      </c>
      <c r="H547" s="50" t="s">
        <v>5284</v>
      </c>
      <c r="I547" s="113"/>
      <c r="J547" s="113" t="s">
        <v>7595</v>
      </c>
      <c r="K547" s="113"/>
      <c r="L547" s="50" t="s">
        <v>7574</v>
      </c>
      <c r="M547" s="160">
        <v>0</v>
      </c>
      <c r="N547" s="50" t="s">
        <v>8705</v>
      </c>
      <c r="O547" s="50" t="s">
        <v>8710</v>
      </c>
      <c r="P547" s="113" t="s">
        <v>6327</v>
      </c>
      <c r="Q547" s="113" t="s">
        <v>80</v>
      </c>
      <c r="R547" s="113"/>
      <c r="S547" s="113"/>
    </row>
    <row r="548" spans="1:19" x14ac:dyDescent="0.35">
      <c r="A548" s="111" t="s">
        <v>86</v>
      </c>
      <c r="B548" s="112"/>
      <c r="C548" s="113" t="s">
        <v>4194</v>
      </c>
      <c r="D548" s="113" t="s">
        <v>7014</v>
      </c>
      <c r="E548" s="113"/>
      <c r="F548" s="113"/>
      <c r="G548" s="50" t="s">
        <v>5217</v>
      </c>
      <c r="H548" s="50" t="s">
        <v>5218</v>
      </c>
      <c r="I548" s="113"/>
      <c r="J548" s="113" t="s">
        <v>7595</v>
      </c>
      <c r="K548" s="113"/>
      <c r="L548" s="50" t="s">
        <v>7574</v>
      </c>
      <c r="M548" s="160">
        <v>0</v>
      </c>
      <c r="N548" s="50" t="s">
        <v>8705</v>
      </c>
      <c r="O548" s="50" t="s">
        <v>8710</v>
      </c>
      <c r="P548" s="113" t="s">
        <v>262</v>
      </c>
      <c r="Q548" s="113" t="s">
        <v>80</v>
      </c>
      <c r="R548" s="113"/>
      <c r="S548" s="113"/>
    </row>
    <row r="549" spans="1:19" x14ac:dyDescent="0.35">
      <c r="A549" s="111" t="s">
        <v>86</v>
      </c>
      <c r="B549" s="112"/>
      <c r="C549" s="113" t="s">
        <v>4185</v>
      </c>
      <c r="D549" s="113" t="s">
        <v>7015</v>
      </c>
      <c r="E549" s="113"/>
      <c r="F549" s="113"/>
      <c r="G549" s="50" t="s">
        <v>5199</v>
      </c>
      <c r="H549" s="50" t="s">
        <v>5200</v>
      </c>
      <c r="I549" s="113"/>
      <c r="J549" s="113" t="s">
        <v>7595</v>
      </c>
      <c r="K549" s="113"/>
      <c r="L549" s="50" t="s">
        <v>7574</v>
      </c>
      <c r="M549" s="160">
        <v>0</v>
      </c>
      <c r="N549" s="50" t="s">
        <v>8705</v>
      </c>
      <c r="O549" s="50" t="s">
        <v>8710</v>
      </c>
      <c r="P549" s="113" t="s">
        <v>6322</v>
      </c>
      <c r="Q549" s="113" t="s">
        <v>80</v>
      </c>
      <c r="R549" s="113"/>
      <c r="S549" s="113"/>
    </row>
    <row r="550" spans="1:19" x14ac:dyDescent="0.35">
      <c r="A550" s="111" t="s">
        <v>86</v>
      </c>
      <c r="B550" s="112"/>
      <c r="C550" s="113" t="s">
        <v>4204</v>
      </c>
      <c r="D550" s="113" t="s">
        <v>7016</v>
      </c>
      <c r="E550" s="113"/>
      <c r="F550" s="113"/>
      <c r="G550" s="50" t="s">
        <v>5237</v>
      </c>
      <c r="H550" s="50" t="s">
        <v>5238</v>
      </c>
      <c r="I550" s="113"/>
      <c r="J550" s="113" t="s">
        <v>7595</v>
      </c>
      <c r="K550" s="113"/>
      <c r="L550" s="50" t="s">
        <v>7574</v>
      </c>
      <c r="M550" s="160">
        <v>0</v>
      </c>
      <c r="N550" s="50" t="s">
        <v>8705</v>
      </c>
      <c r="O550" s="50" t="s">
        <v>8710</v>
      </c>
      <c r="P550" s="113" t="s">
        <v>6325</v>
      </c>
      <c r="Q550" s="113" t="s">
        <v>80</v>
      </c>
      <c r="R550" s="113"/>
      <c r="S550" s="113"/>
    </row>
    <row r="551" spans="1:19" x14ac:dyDescent="0.35">
      <c r="A551" s="111" t="s">
        <v>86</v>
      </c>
      <c r="B551" s="112"/>
      <c r="C551" s="113" t="s">
        <v>4171</v>
      </c>
      <c r="D551" s="113" t="s">
        <v>7004</v>
      </c>
      <c r="E551" s="113"/>
      <c r="F551" s="113"/>
      <c r="G551" s="50" t="s">
        <v>5171</v>
      </c>
      <c r="H551" s="50" t="s">
        <v>5172</v>
      </c>
      <c r="I551" s="113"/>
      <c r="J551" s="113" t="s">
        <v>7595</v>
      </c>
      <c r="K551" s="113"/>
      <c r="L551" s="50" t="s">
        <v>7574</v>
      </c>
      <c r="M551" s="160">
        <v>0</v>
      </c>
      <c r="N551" s="50" t="s">
        <v>8705</v>
      </c>
      <c r="O551" s="50" t="s">
        <v>8710</v>
      </c>
      <c r="P551" s="113" t="s">
        <v>195</v>
      </c>
      <c r="Q551" s="113" t="s">
        <v>80</v>
      </c>
      <c r="R551" s="113"/>
      <c r="S551" s="113"/>
    </row>
    <row r="552" spans="1:19" x14ac:dyDescent="0.35">
      <c r="A552" s="111" t="s">
        <v>86</v>
      </c>
      <c r="B552" s="112"/>
      <c r="C552" s="113" t="s">
        <v>4231</v>
      </c>
      <c r="D552" s="113" t="s">
        <v>7005</v>
      </c>
      <c r="E552" s="113"/>
      <c r="F552" s="113"/>
      <c r="G552" s="50" t="s">
        <v>5291</v>
      </c>
      <c r="H552" s="50" t="s">
        <v>5292</v>
      </c>
      <c r="I552" s="113"/>
      <c r="J552" s="113" t="s">
        <v>7595</v>
      </c>
      <c r="K552" s="113"/>
      <c r="L552" s="50" t="s">
        <v>7574</v>
      </c>
      <c r="M552" s="160">
        <v>0</v>
      </c>
      <c r="N552" s="50" t="s">
        <v>8705</v>
      </c>
      <c r="O552" s="50" t="s">
        <v>8710</v>
      </c>
      <c r="P552" s="113" t="s">
        <v>195</v>
      </c>
      <c r="Q552" s="113" t="s">
        <v>80</v>
      </c>
      <c r="R552" s="113"/>
      <c r="S552" s="113"/>
    </row>
    <row r="553" spans="1:19" x14ac:dyDescent="0.35">
      <c r="A553" s="111" t="s">
        <v>86</v>
      </c>
      <c r="B553" s="112"/>
      <c r="C553" s="113" t="s">
        <v>4230</v>
      </c>
      <c r="D553" s="113" t="s">
        <v>7006</v>
      </c>
      <c r="E553" s="113"/>
      <c r="F553" s="113"/>
      <c r="G553" s="50" t="s">
        <v>5289</v>
      </c>
      <c r="H553" s="50" t="s">
        <v>5290</v>
      </c>
      <c r="I553" s="113"/>
      <c r="J553" s="113" t="s">
        <v>7595</v>
      </c>
      <c r="K553" s="113"/>
      <c r="L553" s="50" t="s">
        <v>7574</v>
      </c>
      <c r="M553" s="160">
        <v>0</v>
      </c>
      <c r="N553" s="50" t="s">
        <v>8705</v>
      </c>
      <c r="O553" s="50" t="s">
        <v>8710</v>
      </c>
      <c r="P553" s="113" t="s">
        <v>195</v>
      </c>
      <c r="Q553" s="113" t="s">
        <v>80</v>
      </c>
      <c r="R553" s="113"/>
      <c r="S553" s="113"/>
    </row>
    <row r="554" spans="1:19" x14ac:dyDescent="0.35">
      <c r="A554" s="111" t="s">
        <v>86</v>
      </c>
      <c r="B554" s="112"/>
      <c r="C554" s="113" t="s">
        <v>4168</v>
      </c>
      <c r="D554" s="113" t="s">
        <v>7007</v>
      </c>
      <c r="E554" s="113"/>
      <c r="F554" s="113"/>
      <c r="G554" s="50" t="s">
        <v>5165</v>
      </c>
      <c r="H554" s="50" t="s">
        <v>5166</v>
      </c>
      <c r="I554" s="113"/>
      <c r="J554" s="113" t="s">
        <v>7595</v>
      </c>
      <c r="K554" s="113"/>
      <c r="L554" s="50" t="s">
        <v>7574</v>
      </c>
      <c r="M554" s="160">
        <v>0</v>
      </c>
      <c r="N554" s="50" t="s">
        <v>8705</v>
      </c>
      <c r="O554" s="50" t="s">
        <v>8710</v>
      </c>
      <c r="P554" s="113" t="s">
        <v>195</v>
      </c>
      <c r="Q554" s="113" t="s">
        <v>80</v>
      </c>
      <c r="R554" s="113"/>
      <c r="S554" s="113"/>
    </row>
    <row r="555" spans="1:19" x14ac:dyDescent="0.35">
      <c r="A555" s="111" t="s">
        <v>86</v>
      </c>
      <c r="B555" s="112"/>
      <c r="C555" s="113" t="s">
        <v>4169</v>
      </c>
      <c r="D555" s="113" t="s">
        <v>7008</v>
      </c>
      <c r="E555" s="113"/>
      <c r="F555" s="113"/>
      <c r="G555" s="50" t="s">
        <v>5167</v>
      </c>
      <c r="H555" s="50" t="s">
        <v>5168</v>
      </c>
      <c r="I555" s="113"/>
      <c r="J555" s="113" t="s">
        <v>7595</v>
      </c>
      <c r="K555" s="113"/>
      <c r="L555" s="50" t="s">
        <v>7574</v>
      </c>
      <c r="M555" s="160">
        <v>0</v>
      </c>
      <c r="N555" s="50" t="s">
        <v>8705</v>
      </c>
      <c r="O555" s="50" t="s">
        <v>8710</v>
      </c>
      <c r="P555" s="113" t="s">
        <v>195</v>
      </c>
      <c r="Q555" s="113" t="s">
        <v>80</v>
      </c>
      <c r="R555" s="113"/>
      <c r="S555" s="113"/>
    </row>
    <row r="556" spans="1:19" x14ac:dyDescent="0.35">
      <c r="A556" s="111" t="s">
        <v>86</v>
      </c>
      <c r="B556" s="112"/>
      <c r="C556" s="113" t="s">
        <v>4170</v>
      </c>
      <c r="D556" s="113" t="s">
        <v>7009</v>
      </c>
      <c r="E556" s="113"/>
      <c r="F556" s="113"/>
      <c r="G556" s="50" t="s">
        <v>5169</v>
      </c>
      <c r="H556" s="50" t="s">
        <v>5170</v>
      </c>
      <c r="I556" s="113"/>
      <c r="J556" s="113" t="s">
        <v>7595</v>
      </c>
      <c r="K556" s="113"/>
      <c r="L556" s="50" t="s">
        <v>7574</v>
      </c>
      <c r="M556" s="160">
        <v>0</v>
      </c>
      <c r="N556" s="50" t="s">
        <v>8705</v>
      </c>
      <c r="O556" s="50" t="s">
        <v>8710</v>
      </c>
      <c r="P556" s="113" t="s">
        <v>195</v>
      </c>
      <c r="Q556" s="113" t="s">
        <v>80</v>
      </c>
      <c r="R556" s="113"/>
      <c r="S556" s="113"/>
    </row>
    <row r="557" spans="1:19" x14ac:dyDescent="0.35">
      <c r="A557" s="111" t="s">
        <v>86</v>
      </c>
      <c r="B557" s="112"/>
      <c r="C557" s="113" t="s">
        <v>4215</v>
      </c>
      <c r="D557" s="113" t="s">
        <v>7080</v>
      </c>
      <c r="E557" s="113"/>
      <c r="F557" s="113"/>
      <c r="G557" s="51" t="s">
        <v>5259</v>
      </c>
      <c r="H557" s="51" t="s">
        <v>5260</v>
      </c>
      <c r="I557" s="113"/>
      <c r="J557" s="113" t="s">
        <v>7595</v>
      </c>
      <c r="K557" s="113"/>
      <c r="L557" s="50" t="s">
        <v>7574</v>
      </c>
      <c r="M557" s="160">
        <v>0</v>
      </c>
      <c r="N557" s="50" t="s">
        <v>8705</v>
      </c>
      <c r="O557" s="50" t="s">
        <v>8710</v>
      </c>
      <c r="P557" s="113" t="s">
        <v>1873</v>
      </c>
      <c r="Q557" s="113" t="s">
        <v>80</v>
      </c>
      <c r="R557" s="113"/>
      <c r="S557" s="113"/>
    </row>
    <row r="558" spans="1:19" x14ac:dyDescent="0.35">
      <c r="A558" s="111" t="s">
        <v>86</v>
      </c>
      <c r="B558" s="112"/>
      <c r="C558" s="113" t="s">
        <v>4219</v>
      </c>
      <c r="D558" s="113" t="s">
        <v>7081</v>
      </c>
      <c r="E558" s="113"/>
      <c r="F558" s="113"/>
      <c r="G558" s="50" t="s">
        <v>5267</v>
      </c>
      <c r="H558" s="50" t="s">
        <v>5268</v>
      </c>
      <c r="I558" s="113"/>
      <c r="J558" s="113" t="s">
        <v>7595</v>
      </c>
      <c r="K558" s="113"/>
      <c r="L558" s="54" t="s">
        <v>7574</v>
      </c>
      <c r="M558" s="162">
        <v>0</v>
      </c>
      <c r="N558" s="56" t="s">
        <v>8705</v>
      </c>
      <c r="O558" s="56" t="s">
        <v>8710</v>
      </c>
      <c r="P558" s="113" t="s">
        <v>100</v>
      </c>
      <c r="Q558" s="113" t="s">
        <v>80</v>
      </c>
      <c r="R558" s="113"/>
      <c r="S558" s="113"/>
    </row>
    <row r="559" spans="1:19" x14ac:dyDescent="0.35">
      <c r="A559" s="111" t="s">
        <v>86</v>
      </c>
      <c r="B559" s="112"/>
      <c r="C559" s="113" t="s">
        <v>4240</v>
      </c>
      <c r="D559" s="113" t="s">
        <v>7091</v>
      </c>
      <c r="E559" s="113"/>
      <c r="F559" s="113"/>
      <c r="G559" s="50" t="s">
        <v>5309</v>
      </c>
      <c r="H559" s="50" t="s">
        <v>5310</v>
      </c>
      <c r="I559" s="113"/>
      <c r="J559" s="113" t="s">
        <v>7595</v>
      </c>
      <c r="K559" s="113"/>
      <c r="L559" s="50" t="s">
        <v>7574</v>
      </c>
      <c r="M559" s="160">
        <v>0</v>
      </c>
      <c r="N559" s="50" t="s">
        <v>8705</v>
      </c>
      <c r="O559" s="50" t="s">
        <v>8710</v>
      </c>
      <c r="P559" s="113" t="s">
        <v>6327</v>
      </c>
      <c r="Q559" s="113" t="s">
        <v>80</v>
      </c>
      <c r="R559" s="113"/>
      <c r="S559" s="113"/>
    </row>
    <row r="560" spans="1:19" x14ac:dyDescent="0.35">
      <c r="A560" s="111" t="s">
        <v>86</v>
      </c>
      <c r="B560" s="112"/>
      <c r="C560" s="113" t="s">
        <v>4241</v>
      </c>
      <c r="D560" s="113" t="s">
        <v>7092</v>
      </c>
      <c r="E560" s="113"/>
      <c r="F560" s="113"/>
      <c r="G560" s="53" t="s">
        <v>5311</v>
      </c>
      <c r="H560" s="53" t="s">
        <v>5312</v>
      </c>
      <c r="I560" s="113"/>
      <c r="J560" s="113" t="s">
        <v>7595</v>
      </c>
      <c r="K560" s="113"/>
      <c r="L560" s="50" t="s">
        <v>7574</v>
      </c>
      <c r="M560" s="160">
        <v>0</v>
      </c>
      <c r="N560" s="50" t="s">
        <v>8705</v>
      </c>
      <c r="O560" s="50" t="s">
        <v>8710</v>
      </c>
      <c r="P560" s="113" t="s">
        <v>6327</v>
      </c>
      <c r="Q560" s="113" t="s">
        <v>80</v>
      </c>
      <c r="R560" s="113"/>
      <c r="S560" s="113"/>
    </row>
    <row r="561" spans="1:19" x14ac:dyDescent="0.35">
      <c r="A561" s="111" t="s">
        <v>86</v>
      </c>
      <c r="B561" s="112"/>
      <c r="C561" s="113" t="s">
        <v>4195</v>
      </c>
      <c r="D561" s="113" t="s">
        <v>7093</v>
      </c>
      <c r="E561" s="113"/>
      <c r="F561" s="113"/>
      <c r="G561" s="50" t="s">
        <v>5219</v>
      </c>
      <c r="H561" s="50" t="s">
        <v>5220</v>
      </c>
      <c r="I561" s="113"/>
      <c r="J561" s="113" t="s">
        <v>7595</v>
      </c>
      <c r="K561" s="113"/>
      <c r="L561" s="50" t="s">
        <v>7574</v>
      </c>
      <c r="M561" s="160">
        <v>0</v>
      </c>
      <c r="N561" s="50" t="s">
        <v>8705</v>
      </c>
      <c r="O561" s="50" t="s">
        <v>8710</v>
      </c>
      <c r="P561" s="113" t="s">
        <v>262</v>
      </c>
      <c r="Q561" s="113" t="s">
        <v>80</v>
      </c>
      <c r="R561" s="113"/>
      <c r="S561" s="113"/>
    </row>
    <row r="562" spans="1:19" x14ac:dyDescent="0.35">
      <c r="A562" s="111" t="s">
        <v>86</v>
      </c>
      <c r="B562" s="112"/>
      <c r="C562" s="113" t="s">
        <v>4184</v>
      </c>
      <c r="D562" s="113" t="s">
        <v>7083</v>
      </c>
      <c r="E562" s="113"/>
      <c r="F562" s="113"/>
      <c r="G562" s="50" t="s">
        <v>5197</v>
      </c>
      <c r="H562" s="50" t="s">
        <v>5198</v>
      </c>
      <c r="I562" s="113"/>
      <c r="J562" s="113" t="s">
        <v>7595</v>
      </c>
      <c r="K562" s="113"/>
      <c r="L562" s="50" t="s">
        <v>7574</v>
      </c>
      <c r="M562" s="160">
        <v>0</v>
      </c>
      <c r="N562" s="50" t="s">
        <v>8705</v>
      </c>
      <c r="O562" s="50" t="s">
        <v>8710</v>
      </c>
      <c r="P562" s="113" t="s">
        <v>6322</v>
      </c>
      <c r="Q562" s="113" t="s">
        <v>80</v>
      </c>
      <c r="R562" s="113"/>
      <c r="S562" s="113"/>
    </row>
    <row r="563" spans="1:19" x14ac:dyDescent="0.35">
      <c r="A563" s="111" t="s">
        <v>86</v>
      </c>
      <c r="B563" s="112"/>
      <c r="C563" s="113" t="s">
        <v>4193</v>
      </c>
      <c r="D563" s="113" t="s">
        <v>7082</v>
      </c>
      <c r="E563" s="113"/>
      <c r="F563" s="113"/>
      <c r="G563" s="50" t="s">
        <v>5215</v>
      </c>
      <c r="H563" s="50" t="s">
        <v>5216</v>
      </c>
      <c r="I563" s="113"/>
      <c r="J563" s="113" t="s">
        <v>7595</v>
      </c>
      <c r="K563" s="113"/>
      <c r="L563" s="50" t="s">
        <v>7574</v>
      </c>
      <c r="M563" s="160">
        <v>0</v>
      </c>
      <c r="N563" s="50" t="s">
        <v>8705</v>
      </c>
      <c r="O563" s="50" t="s">
        <v>8710</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7595</v>
      </c>
      <c r="K564" s="113"/>
      <c r="L564" s="50" t="s">
        <v>7574</v>
      </c>
      <c r="M564" s="160">
        <v>0</v>
      </c>
      <c r="N564" s="50" t="s">
        <v>8705</v>
      </c>
      <c r="O564" s="50" t="s">
        <v>8710</v>
      </c>
      <c r="P564" s="113" t="s">
        <v>157</v>
      </c>
      <c r="Q564" s="113" t="s">
        <v>80</v>
      </c>
      <c r="R564" s="113"/>
      <c r="S564" s="113"/>
    </row>
    <row r="565" spans="1:19" x14ac:dyDescent="0.35">
      <c r="A565" s="111" t="s">
        <v>86</v>
      </c>
      <c r="B565" s="112"/>
      <c r="C565" s="113" t="s">
        <v>4232</v>
      </c>
      <c r="D565" s="113" t="s">
        <v>7084</v>
      </c>
      <c r="E565" s="113"/>
      <c r="F565" s="113"/>
      <c r="G565" s="53" t="s">
        <v>5293</v>
      </c>
      <c r="H565" s="53" t="s">
        <v>5294</v>
      </c>
      <c r="I565" s="113"/>
      <c r="J565" s="113" t="s">
        <v>7595</v>
      </c>
      <c r="K565" s="113"/>
      <c r="L565" s="50" t="s">
        <v>7574</v>
      </c>
      <c r="M565" s="160">
        <v>0</v>
      </c>
      <c r="N565" s="50" t="s">
        <v>8705</v>
      </c>
      <c r="O565" s="50" t="s">
        <v>8710</v>
      </c>
      <c r="P565" s="113" t="s">
        <v>6328</v>
      </c>
      <c r="Q565" s="113" t="s">
        <v>80</v>
      </c>
      <c r="R565" s="113"/>
      <c r="S565" s="113"/>
    </row>
    <row r="566" spans="1:19" x14ac:dyDescent="0.35">
      <c r="A566" s="111" t="s">
        <v>86</v>
      </c>
      <c r="B566" s="112"/>
      <c r="C566" s="113" t="s">
        <v>4235</v>
      </c>
      <c r="D566" s="113" t="s">
        <v>7085</v>
      </c>
      <c r="E566" s="113"/>
      <c r="F566" s="113"/>
      <c r="G566" s="53" t="s">
        <v>5299</v>
      </c>
      <c r="H566" s="53" t="s">
        <v>5300</v>
      </c>
      <c r="I566" s="113"/>
      <c r="J566" s="113" t="s">
        <v>7595</v>
      </c>
      <c r="K566" s="113"/>
      <c r="L566" s="50" t="s">
        <v>7574</v>
      </c>
      <c r="M566" s="160">
        <v>0</v>
      </c>
      <c r="N566" s="50" t="s">
        <v>8705</v>
      </c>
      <c r="O566" s="50" t="s">
        <v>8710</v>
      </c>
      <c r="P566" s="113" t="s">
        <v>6328</v>
      </c>
      <c r="Q566" s="113" t="s">
        <v>80</v>
      </c>
      <c r="R566" s="113"/>
      <c r="S566" s="113"/>
    </row>
    <row r="567" spans="1:19" x14ac:dyDescent="0.35">
      <c r="A567" s="111" t="s">
        <v>86</v>
      </c>
      <c r="B567" s="112"/>
      <c r="C567" s="113" t="s">
        <v>4236</v>
      </c>
      <c r="D567" s="113" t="s">
        <v>7087</v>
      </c>
      <c r="E567" s="113"/>
      <c r="F567" s="113"/>
      <c r="G567" s="53" t="s">
        <v>5301</v>
      </c>
      <c r="H567" s="53" t="s">
        <v>5302</v>
      </c>
      <c r="I567" s="113"/>
      <c r="J567" s="113" t="s">
        <v>7595</v>
      </c>
      <c r="K567" s="113"/>
      <c r="L567" s="50" t="s">
        <v>7574</v>
      </c>
      <c r="M567" s="160">
        <v>0</v>
      </c>
      <c r="N567" s="50" t="s">
        <v>8705</v>
      </c>
      <c r="O567" s="50" t="s">
        <v>8710</v>
      </c>
      <c r="P567" s="113" t="s">
        <v>6328</v>
      </c>
      <c r="Q567" s="113" t="s">
        <v>80</v>
      </c>
      <c r="R567" s="113"/>
      <c r="S567" s="113"/>
    </row>
    <row r="568" spans="1:19" x14ac:dyDescent="0.35">
      <c r="A568" s="111" t="s">
        <v>86</v>
      </c>
      <c r="B568" s="112"/>
      <c r="C568" s="113" t="s">
        <v>4234</v>
      </c>
      <c r="D568" s="113" t="s">
        <v>7086</v>
      </c>
      <c r="E568" s="113"/>
      <c r="F568" s="113"/>
      <c r="G568" s="53" t="s">
        <v>5297</v>
      </c>
      <c r="H568" s="53" t="s">
        <v>5298</v>
      </c>
      <c r="I568" s="113"/>
      <c r="J568" s="113" t="s">
        <v>7595</v>
      </c>
      <c r="K568" s="113"/>
      <c r="L568" s="50" t="s">
        <v>7574</v>
      </c>
      <c r="M568" s="160">
        <v>0</v>
      </c>
      <c r="N568" s="50" t="s">
        <v>8705</v>
      </c>
      <c r="O568" s="50" t="s">
        <v>8710</v>
      </c>
      <c r="P568" s="113" t="s">
        <v>6328</v>
      </c>
      <c r="Q568" s="113" t="s">
        <v>80</v>
      </c>
      <c r="R568" s="113"/>
      <c r="S568" s="113"/>
    </row>
    <row r="569" spans="1:19" x14ac:dyDescent="0.35">
      <c r="A569" s="111" t="s">
        <v>86</v>
      </c>
      <c r="B569" s="112"/>
      <c r="C569" s="113" t="s">
        <v>4223</v>
      </c>
      <c r="D569" s="113" t="s">
        <v>7088</v>
      </c>
      <c r="E569" s="113"/>
      <c r="F569" s="113"/>
      <c r="G569" s="50" t="s">
        <v>5275</v>
      </c>
      <c r="H569" s="50" t="s">
        <v>5276</v>
      </c>
      <c r="I569" s="113"/>
      <c r="J569" s="113" t="s">
        <v>7595</v>
      </c>
      <c r="K569" s="113"/>
      <c r="L569" s="54" t="s">
        <v>7574</v>
      </c>
      <c r="M569" s="162">
        <v>0</v>
      </c>
      <c r="N569" s="56" t="s">
        <v>8705</v>
      </c>
      <c r="O569" s="56" t="s">
        <v>8710</v>
      </c>
      <c r="P569" s="113" t="s">
        <v>163</v>
      </c>
      <c r="Q569" s="113" t="s">
        <v>80</v>
      </c>
      <c r="R569" s="113"/>
      <c r="S569" s="113"/>
    </row>
    <row r="570" spans="1:19" x14ac:dyDescent="0.35">
      <c r="A570" s="111" t="s">
        <v>86</v>
      </c>
      <c r="B570" s="112"/>
      <c r="C570" s="113" t="s">
        <v>4218</v>
      </c>
      <c r="D570" s="113" t="s">
        <v>7089</v>
      </c>
      <c r="E570" s="113"/>
      <c r="F570" s="113"/>
      <c r="G570" s="50" t="s">
        <v>5265</v>
      </c>
      <c r="H570" s="50" t="s">
        <v>5266</v>
      </c>
      <c r="I570" s="113"/>
      <c r="J570" s="113" t="s">
        <v>7595</v>
      </c>
      <c r="K570" s="113"/>
      <c r="L570" s="54" t="s">
        <v>7574</v>
      </c>
      <c r="M570" s="162">
        <v>0</v>
      </c>
      <c r="N570" s="56" t="s">
        <v>8705</v>
      </c>
      <c r="O570" s="56" t="s">
        <v>8710</v>
      </c>
      <c r="P570" s="113" t="s">
        <v>100</v>
      </c>
      <c r="Q570" s="113" t="s">
        <v>80</v>
      </c>
      <c r="R570" s="113"/>
      <c r="S570" s="113"/>
    </row>
    <row r="571" spans="1:19" x14ac:dyDescent="0.35">
      <c r="A571" s="111" t="s">
        <v>86</v>
      </c>
      <c r="B571" s="112"/>
      <c r="C571" s="113" t="s">
        <v>4238</v>
      </c>
      <c r="D571" s="113" t="s">
        <v>7090</v>
      </c>
      <c r="E571" s="113"/>
      <c r="F571" s="113"/>
      <c r="G571" s="50" t="s">
        <v>5305</v>
      </c>
      <c r="H571" s="50" t="s">
        <v>5306</v>
      </c>
      <c r="I571" s="113"/>
      <c r="J571" s="113" t="s">
        <v>7595</v>
      </c>
      <c r="K571" s="113"/>
      <c r="L571" s="50" t="s">
        <v>7574</v>
      </c>
      <c r="M571" s="160">
        <v>0</v>
      </c>
      <c r="N571" s="50" t="s">
        <v>8705</v>
      </c>
      <c r="O571" s="50" t="s">
        <v>8710</v>
      </c>
      <c r="P571" s="113" t="s">
        <v>262</v>
      </c>
      <c r="Q571" s="113" t="s">
        <v>80</v>
      </c>
      <c r="R571" s="113"/>
      <c r="S571" s="113"/>
    </row>
    <row r="572" spans="1:19" x14ac:dyDescent="0.35">
      <c r="A572" s="111" t="s">
        <v>86</v>
      </c>
      <c r="B572" s="112"/>
      <c r="C572" s="113" t="s">
        <v>4239</v>
      </c>
      <c r="D572" s="113" t="s">
        <v>7094</v>
      </c>
      <c r="E572" s="113"/>
      <c r="F572" s="113"/>
      <c r="G572" s="53" t="s">
        <v>5307</v>
      </c>
      <c r="H572" s="53" t="s">
        <v>5308</v>
      </c>
      <c r="I572" s="113"/>
      <c r="J572" s="113" t="s">
        <v>7595</v>
      </c>
      <c r="K572" s="113"/>
      <c r="L572" s="50" t="s">
        <v>7574</v>
      </c>
      <c r="M572" s="160">
        <v>0</v>
      </c>
      <c r="N572" s="50" t="s">
        <v>8705</v>
      </c>
      <c r="O572" s="50" t="s">
        <v>8710</v>
      </c>
      <c r="P572" s="113" t="s">
        <v>262</v>
      </c>
      <c r="Q572" s="113" t="s">
        <v>80</v>
      </c>
      <c r="R572" s="113"/>
      <c r="S572" s="113"/>
    </row>
    <row r="573" spans="1:19" x14ac:dyDescent="0.35">
      <c r="A573" s="111" t="s">
        <v>86</v>
      </c>
      <c r="B573" s="112"/>
      <c r="C573" s="113" t="s">
        <v>4197</v>
      </c>
      <c r="D573" s="113" t="s">
        <v>7095</v>
      </c>
      <c r="E573" s="113"/>
      <c r="F573" s="113"/>
      <c r="G573" s="50" t="s">
        <v>5223</v>
      </c>
      <c r="H573" s="50" t="s">
        <v>5224</v>
      </c>
      <c r="I573" s="113"/>
      <c r="J573" s="113" t="s">
        <v>7595</v>
      </c>
      <c r="K573" s="113"/>
      <c r="L573" s="50" t="s">
        <v>7574</v>
      </c>
      <c r="M573" s="160">
        <v>0</v>
      </c>
      <c r="N573" s="50" t="s">
        <v>8705</v>
      </c>
      <c r="O573" s="50" t="s">
        <v>8710</v>
      </c>
      <c r="P573" s="113" t="s">
        <v>262</v>
      </c>
      <c r="Q573" s="113" t="s">
        <v>80</v>
      </c>
      <c r="R573" s="113"/>
      <c r="S573" s="113"/>
    </row>
    <row r="574" spans="1:19" x14ac:dyDescent="0.35">
      <c r="A574" s="111" t="s">
        <v>86</v>
      </c>
      <c r="B574" s="112"/>
      <c r="C574" s="113" t="s">
        <v>4220</v>
      </c>
      <c r="D574" s="113" t="s">
        <v>7096</v>
      </c>
      <c r="E574" s="113"/>
      <c r="F574" s="113"/>
      <c r="G574" s="50" t="s">
        <v>5269</v>
      </c>
      <c r="H574" s="50" t="s">
        <v>5270</v>
      </c>
      <c r="I574" s="113"/>
      <c r="J574" s="113" t="s">
        <v>7595</v>
      </c>
      <c r="K574" s="113"/>
      <c r="L574" s="54" t="s">
        <v>7574</v>
      </c>
      <c r="M574" s="162">
        <v>0</v>
      </c>
      <c r="N574" s="56" t="s">
        <v>8705</v>
      </c>
      <c r="O574" s="56" t="s">
        <v>8710</v>
      </c>
      <c r="P574" s="113" t="s">
        <v>100</v>
      </c>
      <c r="Q574" s="113" t="s">
        <v>80</v>
      </c>
      <c r="R574" s="113"/>
      <c r="S574" s="113"/>
    </row>
    <row r="575" spans="1:19" x14ac:dyDescent="0.35">
      <c r="A575" s="111" t="s">
        <v>86</v>
      </c>
      <c r="B575" s="112"/>
      <c r="C575" s="113" t="s">
        <v>4221</v>
      </c>
      <c r="D575" s="113" t="s">
        <v>7097</v>
      </c>
      <c r="E575" s="113"/>
      <c r="F575" s="113"/>
      <c r="G575" s="50" t="s">
        <v>5271</v>
      </c>
      <c r="H575" s="50" t="s">
        <v>5272</v>
      </c>
      <c r="I575" s="113"/>
      <c r="J575" s="113" t="s">
        <v>7595</v>
      </c>
      <c r="K575" s="113"/>
      <c r="L575" s="54" t="s">
        <v>7574</v>
      </c>
      <c r="M575" s="162">
        <v>0</v>
      </c>
      <c r="N575" s="56" t="s">
        <v>8705</v>
      </c>
      <c r="O575" s="56" t="s">
        <v>8710</v>
      </c>
      <c r="P575" s="113" t="s">
        <v>100</v>
      </c>
      <c r="Q575" s="113" t="s">
        <v>80</v>
      </c>
      <c r="R575" s="113"/>
      <c r="S575" s="113"/>
    </row>
    <row r="576" spans="1:19" x14ac:dyDescent="0.35">
      <c r="A576" s="111" t="s">
        <v>86</v>
      </c>
      <c r="B576" s="112"/>
      <c r="C576" s="113" t="s">
        <v>4176</v>
      </c>
      <c r="D576" s="50" t="s">
        <v>7098</v>
      </c>
      <c r="E576" s="113"/>
      <c r="F576" s="113"/>
      <c r="G576" s="50" t="s">
        <v>5181</v>
      </c>
      <c r="H576" s="50" t="s">
        <v>5182</v>
      </c>
      <c r="I576" s="113"/>
      <c r="J576" s="113" t="s">
        <v>7595</v>
      </c>
      <c r="K576" s="113"/>
      <c r="L576" s="50" t="s">
        <v>7574</v>
      </c>
      <c r="M576" s="160">
        <v>0</v>
      </c>
      <c r="N576" s="50" t="s">
        <v>8705</v>
      </c>
      <c r="O576" s="50" t="s">
        <v>8710</v>
      </c>
      <c r="P576" s="113" t="s">
        <v>6320</v>
      </c>
      <c r="Q576" s="113" t="s">
        <v>80</v>
      </c>
      <c r="R576" s="113"/>
      <c r="S576" s="113"/>
    </row>
    <row r="577" spans="1:19" x14ac:dyDescent="0.35">
      <c r="A577" s="111" t="s">
        <v>86</v>
      </c>
      <c r="B577" s="112"/>
      <c r="C577" s="113" t="s">
        <v>4175</v>
      </c>
      <c r="D577" s="50" t="s">
        <v>7099</v>
      </c>
      <c r="E577" s="113"/>
      <c r="F577" s="113"/>
      <c r="G577" s="50" t="s">
        <v>5179</v>
      </c>
      <c r="H577" s="50" t="s">
        <v>5180</v>
      </c>
      <c r="I577" s="113"/>
      <c r="J577" s="113" t="s">
        <v>7595</v>
      </c>
      <c r="K577" s="113"/>
      <c r="L577" s="50" t="s">
        <v>7574</v>
      </c>
      <c r="M577" s="160">
        <v>0</v>
      </c>
      <c r="N577" s="50" t="s">
        <v>8705</v>
      </c>
      <c r="O577" s="50" t="s">
        <v>8710</v>
      </c>
      <c r="P577" s="113" t="s">
        <v>6319</v>
      </c>
      <c r="Q577" s="113" t="s">
        <v>80</v>
      </c>
      <c r="R577" s="113"/>
      <c r="S577" s="113"/>
    </row>
    <row r="578" spans="1:19" x14ac:dyDescent="0.35">
      <c r="A578" s="111" t="s">
        <v>86</v>
      </c>
      <c r="B578" s="112"/>
      <c r="C578" s="113" t="s">
        <v>4225</v>
      </c>
      <c r="D578" s="113" t="s">
        <v>7100</v>
      </c>
      <c r="E578" s="113"/>
      <c r="F578" s="113"/>
      <c r="G578" s="122" t="s">
        <v>5279</v>
      </c>
      <c r="H578" s="122" t="s">
        <v>5280</v>
      </c>
      <c r="I578" s="113"/>
      <c r="J578" s="113" t="s">
        <v>7595</v>
      </c>
      <c r="K578" s="113"/>
      <c r="L578" s="54" t="s">
        <v>7574</v>
      </c>
      <c r="M578" s="162">
        <v>0</v>
      </c>
      <c r="N578" s="56" t="s">
        <v>8705</v>
      </c>
      <c r="O578" s="56" t="s">
        <v>8710</v>
      </c>
      <c r="P578" s="113" t="s">
        <v>163</v>
      </c>
      <c r="Q578" s="113" t="s">
        <v>80</v>
      </c>
      <c r="R578" s="113"/>
      <c r="S578" s="113"/>
    </row>
    <row r="579" spans="1:19" x14ac:dyDescent="0.35">
      <c r="A579" s="111" t="s">
        <v>86</v>
      </c>
      <c r="B579" s="112"/>
      <c r="C579" s="113" t="s">
        <v>4210</v>
      </c>
      <c r="D579" s="113" t="s">
        <v>7103</v>
      </c>
      <c r="E579" s="113"/>
      <c r="F579" s="113"/>
      <c r="G579" s="50" t="s">
        <v>5249</v>
      </c>
      <c r="H579" s="50" t="s">
        <v>5250</v>
      </c>
      <c r="I579" s="113"/>
      <c r="J579" s="113" t="s">
        <v>7595</v>
      </c>
      <c r="K579" s="113"/>
      <c r="L579" s="50" t="s">
        <v>7574</v>
      </c>
      <c r="M579" s="160">
        <v>0</v>
      </c>
      <c r="N579" s="50" t="s">
        <v>8705</v>
      </c>
      <c r="O579" s="50" t="s">
        <v>8710</v>
      </c>
      <c r="P579" s="113" t="s">
        <v>139</v>
      </c>
      <c r="Q579" s="113" t="s">
        <v>80</v>
      </c>
      <c r="R579" s="113"/>
      <c r="S579" s="113"/>
    </row>
    <row r="580" spans="1:19" x14ac:dyDescent="0.35">
      <c r="A580" s="111" t="s">
        <v>86</v>
      </c>
      <c r="B580" s="112"/>
      <c r="C580" s="113" t="s">
        <v>4212</v>
      </c>
      <c r="D580" s="113" t="s">
        <v>7101</v>
      </c>
      <c r="E580" s="113"/>
      <c r="F580" s="113"/>
      <c r="G580" s="50" t="s">
        <v>5253</v>
      </c>
      <c r="H580" s="50" t="s">
        <v>5254</v>
      </c>
      <c r="I580" s="113"/>
      <c r="J580" s="113" t="s">
        <v>7595</v>
      </c>
      <c r="K580" s="113"/>
      <c r="L580" s="50" t="s">
        <v>7574</v>
      </c>
      <c r="M580" s="160">
        <v>0</v>
      </c>
      <c r="N580" s="50" t="s">
        <v>8705</v>
      </c>
      <c r="O580" s="50" t="s">
        <v>8710</v>
      </c>
      <c r="P580" s="113" t="s">
        <v>139</v>
      </c>
      <c r="Q580" s="113" t="s">
        <v>80</v>
      </c>
      <c r="R580" s="113"/>
      <c r="S580" s="113"/>
    </row>
    <row r="581" spans="1:19" x14ac:dyDescent="0.35">
      <c r="A581" s="111" t="s">
        <v>86</v>
      </c>
      <c r="B581" s="112"/>
      <c r="C581" s="113" t="s">
        <v>4211</v>
      </c>
      <c r="D581" s="113" t="s">
        <v>7102</v>
      </c>
      <c r="E581" s="113"/>
      <c r="F581" s="113"/>
      <c r="G581" s="50" t="s">
        <v>5251</v>
      </c>
      <c r="H581" s="50" t="s">
        <v>5252</v>
      </c>
      <c r="I581" s="113"/>
      <c r="J581" s="113" t="s">
        <v>7595</v>
      </c>
      <c r="K581" s="113"/>
      <c r="L581" s="50" t="s">
        <v>7574</v>
      </c>
      <c r="M581" s="160">
        <v>0</v>
      </c>
      <c r="N581" s="50" t="s">
        <v>8705</v>
      </c>
      <c r="O581" s="50" t="s">
        <v>8710</v>
      </c>
      <c r="P581" s="113" t="s">
        <v>139</v>
      </c>
      <c r="Q581" s="113" t="s">
        <v>80</v>
      </c>
      <c r="R581" s="113"/>
      <c r="S581" s="113"/>
    </row>
    <row r="582" spans="1:19" x14ac:dyDescent="0.35">
      <c r="A582" s="111" t="s">
        <v>86</v>
      </c>
      <c r="B582" s="112"/>
      <c r="C582" s="113" t="s">
        <v>4198</v>
      </c>
      <c r="D582" s="113" t="s">
        <v>7104</v>
      </c>
      <c r="E582" s="113"/>
      <c r="F582" s="113"/>
      <c r="G582" s="50" t="s">
        <v>5225</v>
      </c>
      <c r="H582" s="50" t="s">
        <v>5226</v>
      </c>
      <c r="I582" s="113"/>
      <c r="J582" s="113" t="s">
        <v>7595</v>
      </c>
      <c r="K582" s="113"/>
      <c r="L582" s="50" t="s">
        <v>7574</v>
      </c>
      <c r="M582" s="160">
        <v>0</v>
      </c>
      <c r="N582" s="50" t="s">
        <v>8705</v>
      </c>
      <c r="O582" s="50" t="s">
        <v>8710</v>
      </c>
      <c r="P582" s="113" t="s">
        <v>262</v>
      </c>
      <c r="Q582" s="113" t="s">
        <v>80</v>
      </c>
      <c r="R582" s="113"/>
      <c r="S582" s="113"/>
    </row>
    <row r="583" spans="1:19" x14ac:dyDescent="0.35">
      <c r="A583" s="111" t="s">
        <v>86</v>
      </c>
      <c r="B583" s="112"/>
      <c r="C583" s="113" t="s">
        <v>4229</v>
      </c>
      <c r="D583" s="121" t="s">
        <v>7105</v>
      </c>
      <c r="E583" s="113"/>
      <c r="F583" s="113"/>
      <c r="G583" s="50" t="s">
        <v>5287</v>
      </c>
      <c r="H583" s="50" t="s">
        <v>5288</v>
      </c>
      <c r="I583" s="113"/>
      <c r="J583" s="113" t="s">
        <v>7595</v>
      </c>
      <c r="K583" s="113"/>
      <c r="L583" s="50" t="s">
        <v>7574</v>
      </c>
      <c r="M583" s="160">
        <v>0</v>
      </c>
      <c r="N583" s="50" t="s">
        <v>8705</v>
      </c>
      <c r="O583" s="50" t="s">
        <v>8710</v>
      </c>
      <c r="P583" s="113" t="s">
        <v>157</v>
      </c>
      <c r="Q583" s="113" t="s">
        <v>80</v>
      </c>
      <c r="R583" s="113"/>
      <c r="S583" s="113"/>
    </row>
    <row r="584" spans="1:19" x14ac:dyDescent="0.35">
      <c r="A584" s="111" t="s">
        <v>86</v>
      </c>
      <c r="B584" s="112"/>
      <c r="C584" s="113" t="s">
        <v>4224</v>
      </c>
      <c r="D584" s="121" t="s">
        <v>7106</v>
      </c>
      <c r="E584" s="113"/>
      <c r="F584" s="113"/>
      <c r="G584" s="50" t="s">
        <v>5277</v>
      </c>
      <c r="H584" s="50" t="s">
        <v>5278</v>
      </c>
      <c r="I584" s="113"/>
      <c r="J584" s="113" t="s">
        <v>7595</v>
      </c>
      <c r="K584" s="113"/>
      <c r="L584" s="54" t="s">
        <v>7574</v>
      </c>
      <c r="M584" s="162">
        <v>0</v>
      </c>
      <c r="N584" s="56" t="s">
        <v>8705</v>
      </c>
      <c r="O584" s="56" t="s">
        <v>8710</v>
      </c>
      <c r="P584" s="113" t="s">
        <v>163</v>
      </c>
      <c r="Q584" s="113" t="s">
        <v>80</v>
      </c>
      <c r="R584" s="113"/>
      <c r="S584" s="113"/>
    </row>
    <row r="585" spans="1:19" x14ac:dyDescent="0.35">
      <c r="A585" s="111" t="s">
        <v>86</v>
      </c>
      <c r="B585" s="112"/>
      <c r="C585" s="113" t="s">
        <v>4172</v>
      </c>
      <c r="D585" s="113" t="s">
        <v>7107</v>
      </c>
      <c r="E585" s="113"/>
      <c r="F585" s="113"/>
      <c r="G585" s="50" t="s">
        <v>5173</v>
      </c>
      <c r="H585" s="50" t="s">
        <v>5174</v>
      </c>
      <c r="I585" s="113"/>
      <c r="J585" s="113" t="s">
        <v>7595</v>
      </c>
      <c r="K585" s="113"/>
      <c r="L585" s="50" t="s">
        <v>7574</v>
      </c>
      <c r="M585" s="160">
        <v>0</v>
      </c>
      <c r="N585" s="50" t="s">
        <v>8705</v>
      </c>
      <c r="O585" s="50" t="s">
        <v>8710</v>
      </c>
      <c r="P585" s="113" t="s">
        <v>195</v>
      </c>
      <c r="Q585" s="113" t="s">
        <v>80</v>
      </c>
      <c r="R585" s="113"/>
      <c r="S585" s="113" t="s">
        <v>8714</v>
      </c>
    </row>
    <row r="586" spans="1:19" x14ac:dyDescent="0.35">
      <c r="A586" s="111" t="s">
        <v>86</v>
      </c>
      <c r="B586" s="112"/>
      <c r="C586" s="113" t="s">
        <v>4203</v>
      </c>
      <c r="D586" s="113" t="s">
        <v>7109</v>
      </c>
      <c r="E586" s="113"/>
      <c r="F586" s="113"/>
      <c r="G586" s="50" t="s">
        <v>5235</v>
      </c>
      <c r="H586" s="50" t="s">
        <v>5236</v>
      </c>
      <c r="I586" s="113"/>
      <c r="J586" s="113" t="s">
        <v>7595</v>
      </c>
      <c r="K586" s="113"/>
      <c r="L586" s="50" t="s">
        <v>7574</v>
      </c>
      <c r="M586" s="160">
        <v>0</v>
      </c>
      <c r="N586" s="50" t="s">
        <v>8705</v>
      </c>
      <c r="O586" s="50" t="s">
        <v>8710</v>
      </c>
      <c r="P586" s="113" t="s">
        <v>6324</v>
      </c>
      <c r="Q586" s="113" t="s">
        <v>80</v>
      </c>
      <c r="R586" s="113"/>
      <c r="S586" s="113"/>
    </row>
    <row r="587" spans="1:19" x14ac:dyDescent="0.35">
      <c r="A587" s="111" t="s">
        <v>86</v>
      </c>
      <c r="B587" s="112"/>
      <c r="C587" s="113" t="s">
        <v>4173</v>
      </c>
      <c r="D587" s="113" t="s">
        <v>7110</v>
      </c>
      <c r="E587" s="113"/>
      <c r="F587" s="113"/>
      <c r="G587" s="50" t="s">
        <v>5175</v>
      </c>
      <c r="H587" s="50" t="s">
        <v>5176</v>
      </c>
      <c r="I587" s="113"/>
      <c r="J587" s="113" t="s">
        <v>7595</v>
      </c>
      <c r="K587" s="113"/>
      <c r="L587" s="50" t="s">
        <v>7574</v>
      </c>
      <c r="M587" s="160">
        <v>0</v>
      </c>
      <c r="N587" s="50" t="s">
        <v>8705</v>
      </c>
      <c r="O587" s="50" t="s">
        <v>8710</v>
      </c>
      <c r="P587" s="113" t="s">
        <v>195</v>
      </c>
      <c r="Q587" s="113" t="s">
        <v>80</v>
      </c>
      <c r="R587" s="113"/>
      <c r="S587" s="113"/>
    </row>
    <row r="588" spans="1:19" x14ac:dyDescent="0.35">
      <c r="A588" s="111" t="s">
        <v>86</v>
      </c>
      <c r="B588" s="112"/>
      <c r="C588" s="113" t="s">
        <v>4226</v>
      </c>
      <c r="D588" s="113" t="s">
        <v>7111</v>
      </c>
      <c r="E588" s="113"/>
      <c r="F588" s="113"/>
      <c r="G588" s="50" t="s">
        <v>5281</v>
      </c>
      <c r="H588" s="50" t="s">
        <v>5282</v>
      </c>
      <c r="I588" s="113"/>
      <c r="J588" s="113" t="s">
        <v>7595</v>
      </c>
      <c r="K588" s="113"/>
      <c r="L588" s="54" t="s">
        <v>7574</v>
      </c>
      <c r="M588" s="162">
        <v>0</v>
      </c>
      <c r="N588" s="56" t="s">
        <v>8705</v>
      </c>
      <c r="O588" s="56" t="s">
        <v>8710</v>
      </c>
      <c r="P588" s="113" t="s">
        <v>163</v>
      </c>
      <c r="Q588" s="113" t="s">
        <v>80</v>
      </c>
      <c r="R588" s="113"/>
      <c r="S588" s="113"/>
    </row>
    <row r="589" spans="1:19" x14ac:dyDescent="0.35">
      <c r="A589" s="111" t="s">
        <v>86</v>
      </c>
      <c r="B589" s="112"/>
      <c r="C589" s="113" t="s">
        <v>4188</v>
      </c>
      <c r="D589" s="113" t="s">
        <v>7112</v>
      </c>
      <c r="E589" s="113"/>
      <c r="F589" s="113"/>
      <c r="G589" s="50" t="s">
        <v>5205</v>
      </c>
      <c r="H589" s="50" t="s">
        <v>5206</v>
      </c>
      <c r="I589" s="113"/>
      <c r="J589" s="113" t="s">
        <v>7595</v>
      </c>
      <c r="K589" s="113"/>
      <c r="L589" s="50" t="s">
        <v>7574</v>
      </c>
      <c r="M589" s="160">
        <v>0</v>
      </c>
      <c r="N589" s="50" t="s">
        <v>8705</v>
      </c>
      <c r="O589" s="50" t="s">
        <v>8710</v>
      </c>
      <c r="P589" s="113" t="s">
        <v>262</v>
      </c>
      <c r="Q589" s="113" t="s">
        <v>80</v>
      </c>
      <c r="R589" s="113"/>
      <c r="S589" s="113"/>
    </row>
    <row r="590" spans="1:19" x14ac:dyDescent="0.35">
      <c r="A590" s="111" t="s">
        <v>86</v>
      </c>
      <c r="B590" s="112"/>
      <c r="C590" s="113" t="s">
        <v>4191</v>
      </c>
      <c r="D590" s="113" t="s">
        <v>7113</v>
      </c>
      <c r="E590" s="113"/>
      <c r="F590" s="113"/>
      <c r="G590" s="50" t="s">
        <v>5211</v>
      </c>
      <c r="H590" s="50" t="s">
        <v>5212</v>
      </c>
      <c r="I590" s="113"/>
      <c r="J590" s="113" t="s">
        <v>7595</v>
      </c>
      <c r="K590" s="113"/>
      <c r="L590" s="50" t="s">
        <v>7574</v>
      </c>
      <c r="M590" s="160">
        <v>0</v>
      </c>
      <c r="N590" s="50" t="s">
        <v>8705</v>
      </c>
      <c r="O590" s="50" t="s">
        <v>8710</v>
      </c>
      <c r="P590" s="113" t="s">
        <v>262</v>
      </c>
      <c r="Q590" s="113" t="s">
        <v>80</v>
      </c>
      <c r="R590" s="113"/>
      <c r="S590" s="113"/>
    </row>
    <row r="591" spans="1:19" x14ac:dyDescent="0.35">
      <c r="A591" s="111" t="s">
        <v>86</v>
      </c>
      <c r="B591" s="112"/>
      <c r="C591" s="113" t="s">
        <v>4192</v>
      </c>
      <c r="D591" s="113" t="s">
        <v>7120</v>
      </c>
      <c r="E591" s="113"/>
      <c r="F591" s="113"/>
      <c r="G591" s="53" t="s">
        <v>5213</v>
      </c>
      <c r="H591" s="53" t="s">
        <v>5214</v>
      </c>
      <c r="I591" s="113"/>
      <c r="J591" s="113" t="s">
        <v>7595</v>
      </c>
      <c r="K591" s="113"/>
      <c r="L591" s="50" t="s">
        <v>7574</v>
      </c>
      <c r="M591" s="160">
        <v>0</v>
      </c>
      <c r="N591" s="50" t="s">
        <v>8705</v>
      </c>
      <c r="O591" s="50" t="s">
        <v>8710</v>
      </c>
      <c r="P591" s="113" t="s">
        <v>262</v>
      </c>
      <c r="Q591" s="113" t="s">
        <v>80</v>
      </c>
      <c r="R591" s="113"/>
      <c r="S591" s="113"/>
    </row>
    <row r="592" spans="1:19" x14ac:dyDescent="0.35">
      <c r="A592" s="111" t="s">
        <v>86</v>
      </c>
      <c r="B592" s="112"/>
      <c r="C592" s="113" t="s">
        <v>4200</v>
      </c>
      <c r="D592" s="113" t="s">
        <v>7114</v>
      </c>
      <c r="E592" s="113"/>
      <c r="F592" s="113"/>
      <c r="G592" s="50" t="s">
        <v>5229</v>
      </c>
      <c r="H592" s="50" t="s">
        <v>5230</v>
      </c>
      <c r="I592" s="113"/>
      <c r="J592" s="113" t="s">
        <v>7595</v>
      </c>
      <c r="K592" s="113"/>
      <c r="L592" s="50" t="s">
        <v>7574</v>
      </c>
      <c r="M592" s="160">
        <v>0</v>
      </c>
      <c r="N592" s="50" t="s">
        <v>8705</v>
      </c>
      <c r="O592" s="50" t="s">
        <v>8710</v>
      </c>
      <c r="P592" s="113" t="s">
        <v>262</v>
      </c>
      <c r="Q592" s="113" t="s">
        <v>80</v>
      </c>
      <c r="R592" s="113"/>
      <c r="S592" s="113"/>
    </row>
    <row r="593" spans="1:19" x14ac:dyDescent="0.35">
      <c r="A593" s="111" t="s">
        <v>86</v>
      </c>
      <c r="B593" s="112"/>
      <c r="C593" s="113" t="s">
        <v>4199</v>
      </c>
      <c r="D593" s="113" t="s">
        <v>7017</v>
      </c>
      <c r="E593" s="113"/>
      <c r="F593" s="113"/>
      <c r="G593" s="50" t="s">
        <v>5227</v>
      </c>
      <c r="H593" s="50" t="s">
        <v>5228</v>
      </c>
      <c r="I593" s="113"/>
      <c r="J593" s="113" t="s">
        <v>7595</v>
      </c>
      <c r="K593" s="113"/>
      <c r="L593" s="50" t="s">
        <v>7574</v>
      </c>
      <c r="M593" s="160">
        <v>0</v>
      </c>
      <c r="N593" s="50" t="s">
        <v>8705</v>
      </c>
      <c r="O593" s="50" t="s">
        <v>8710</v>
      </c>
      <c r="P593" s="113" t="s">
        <v>262</v>
      </c>
      <c r="Q593" s="113" t="s">
        <v>80</v>
      </c>
      <c r="R593" s="113"/>
      <c r="S593" s="113"/>
    </row>
    <row r="594" spans="1:19" x14ac:dyDescent="0.35">
      <c r="A594" s="111" t="s">
        <v>86</v>
      </c>
      <c r="B594" s="112"/>
      <c r="C594" s="113" t="s">
        <v>4201</v>
      </c>
      <c r="D594" s="113" t="s">
        <v>7018</v>
      </c>
      <c r="E594" s="113"/>
      <c r="F594" s="113"/>
      <c r="G594" s="50" t="s">
        <v>5231</v>
      </c>
      <c r="H594" s="50" t="s">
        <v>5232</v>
      </c>
      <c r="I594" s="113"/>
      <c r="J594" s="113" t="s">
        <v>7595</v>
      </c>
      <c r="K594" s="113"/>
      <c r="L594" s="50" t="s">
        <v>7574</v>
      </c>
      <c r="M594" s="160">
        <v>0</v>
      </c>
      <c r="N594" s="50" t="s">
        <v>8705</v>
      </c>
      <c r="O594" s="50" t="s">
        <v>8710</v>
      </c>
      <c r="P594" s="113" t="s">
        <v>262</v>
      </c>
      <c r="Q594" s="113" t="s">
        <v>80</v>
      </c>
      <c r="R594" s="113"/>
      <c r="S594" s="113"/>
    </row>
    <row r="595" spans="1:19" x14ac:dyDescent="0.35">
      <c r="A595" s="111" t="s">
        <v>86</v>
      </c>
      <c r="B595" s="112"/>
      <c r="C595" s="113" t="s">
        <v>4216</v>
      </c>
      <c r="D595" s="113" t="s">
        <v>7116</v>
      </c>
      <c r="E595" s="113"/>
      <c r="F595" s="113"/>
      <c r="G595" s="50" t="s">
        <v>5261</v>
      </c>
      <c r="H595" s="50" t="s">
        <v>5262</v>
      </c>
      <c r="I595" s="113"/>
      <c r="J595" s="113" t="s">
        <v>7595</v>
      </c>
      <c r="K595" s="113"/>
      <c r="L595" s="50" t="s">
        <v>7574</v>
      </c>
      <c r="M595" s="160">
        <v>0</v>
      </c>
      <c r="N595" s="50" t="s">
        <v>8705</v>
      </c>
      <c r="O595" s="50" t="s">
        <v>8710</v>
      </c>
      <c r="P595" s="113" t="s">
        <v>6326</v>
      </c>
      <c r="Q595" s="113" t="s">
        <v>80</v>
      </c>
      <c r="R595" s="113"/>
      <c r="S595" s="113"/>
    </row>
    <row r="596" spans="1:19" x14ac:dyDescent="0.35">
      <c r="A596" s="111" t="s">
        <v>86</v>
      </c>
      <c r="B596" s="112"/>
      <c r="C596" s="113" t="s">
        <v>4186</v>
      </c>
      <c r="D596" s="113" t="s">
        <v>7117</v>
      </c>
      <c r="E596" s="113"/>
      <c r="F596" s="113"/>
      <c r="G596" s="50" t="s">
        <v>5201</v>
      </c>
      <c r="H596" s="50" t="s">
        <v>5202</v>
      </c>
      <c r="I596" s="113"/>
      <c r="J596" s="113" t="s">
        <v>7595</v>
      </c>
      <c r="K596" s="113"/>
      <c r="L596" s="50" t="s">
        <v>7574</v>
      </c>
      <c r="M596" s="160">
        <v>0</v>
      </c>
      <c r="N596" s="50" t="s">
        <v>8705</v>
      </c>
      <c r="O596" s="50" t="s">
        <v>8710</v>
      </c>
      <c r="P596" s="113" t="s">
        <v>6323</v>
      </c>
      <c r="Q596" s="113" t="s">
        <v>80</v>
      </c>
      <c r="R596" s="113"/>
      <c r="S596" s="113"/>
    </row>
    <row r="597" spans="1:19" x14ac:dyDescent="0.35">
      <c r="A597" s="111" t="s">
        <v>86</v>
      </c>
      <c r="B597" s="112"/>
      <c r="C597" s="113" t="s">
        <v>4202</v>
      </c>
      <c r="D597" s="113" t="s">
        <v>7118</v>
      </c>
      <c r="E597" s="113"/>
      <c r="F597" s="113"/>
      <c r="G597" s="50" t="s">
        <v>5233</v>
      </c>
      <c r="H597" s="50" t="s">
        <v>5234</v>
      </c>
      <c r="I597" s="113"/>
      <c r="J597" s="113" t="s">
        <v>7595</v>
      </c>
      <c r="K597" s="113"/>
      <c r="L597" s="50" t="s">
        <v>7574</v>
      </c>
      <c r="M597" s="160">
        <v>0</v>
      </c>
      <c r="N597" s="50" t="s">
        <v>8705</v>
      </c>
      <c r="O597" s="50" t="s">
        <v>8710</v>
      </c>
      <c r="P597" s="113" t="s">
        <v>262</v>
      </c>
      <c r="Q597" s="113" t="s">
        <v>80</v>
      </c>
      <c r="R597" s="113"/>
      <c r="S597" s="113"/>
    </row>
    <row r="598" spans="1:19" x14ac:dyDescent="0.35">
      <c r="A598" s="111" t="s">
        <v>86</v>
      </c>
      <c r="B598" s="112"/>
      <c r="C598" s="113" t="s">
        <v>4196</v>
      </c>
      <c r="D598" s="113" t="s">
        <v>7119</v>
      </c>
      <c r="E598" s="113"/>
      <c r="F598" s="113"/>
      <c r="G598" s="50" t="s">
        <v>5221</v>
      </c>
      <c r="H598" s="50" t="s">
        <v>5222</v>
      </c>
      <c r="I598" s="113"/>
      <c r="J598" s="113" t="s">
        <v>7595</v>
      </c>
      <c r="K598" s="113"/>
      <c r="L598" s="50" t="s">
        <v>7574</v>
      </c>
      <c r="M598" s="160">
        <v>0</v>
      </c>
      <c r="N598" s="50" t="s">
        <v>8705</v>
      </c>
      <c r="O598" s="50" t="s">
        <v>8710</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7595</v>
      </c>
      <c r="K599" s="113"/>
      <c r="L599" s="121" t="s">
        <v>91</v>
      </c>
      <c r="M599" s="144" t="s">
        <v>8704</v>
      </c>
      <c r="N599" s="121" t="s">
        <v>8706</v>
      </c>
      <c r="O599" s="121"/>
      <c r="P599" s="113"/>
      <c r="Q599" s="113" t="s">
        <v>80</v>
      </c>
      <c r="R599" s="113"/>
      <c r="S599" s="113"/>
    </row>
    <row r="600" spans="1:19" x14ac:dyDescent="0.35">
      <c r="A600" s="115" t="s">
        <v>4242</v>
      </c>
      <c r="B600" s="100">
        <v>1</v>
      </c>
      <c r="C600" s="101" t="s">
        <v>93</v>
      </c>
      <c r="D600" s="101" t="s">
        <v>1923</v>
      </c>
      <c r="E600" s="102"/>
      <c r="F600" s="101" t="s">
        <v>7853</v>
      </c>
      <c r="G600" s="101" t="s">
        <v>277</v>
      </c>
      <c r="H600" s="101" t="s">
        <v>278</v>
      </c>
      <c r="I600" s="101" t="s">
        <v>2311</v>
      </c>
      <c r="J600" s="103" t="s">
        <v>7595</v>
      </c>
      <c r="K600" s="103"/>
      <c r="L600" s="101" t="s">
        <v>91</v>
      </c>
      <c r="M600" s="161" t="s">
        <v>8704</v>
      </c>
      <c r="N600" s="103" t="s">
        <v>8706</v>
      </c>
      <c r="O600" s="103" t="s">
        <v>8709</v>
      </c>
      <c r="P600" s="115" t="s">
        <v>91</v>
      </c>
      <c r="Q600" s="115" t="s">
        <v>80</v>
      </c>
      <c r="R600" s="115"/>
      <c r="S600" s="113"/>
    </row>
    <row r="601" spans="1:19" x14ac:dyDescent="0.35">
      <c r="A601" s="111" t="s">
        <v>4242</v>
      </c>
      <c r="B601" s="112">
        <v>2</v>
      </c>
      <c r="C601" s="113" t="s">
        <v>4114</v>
      </c>
      <c r="D601" s="54" t="s">
        <v>7745</v>
      </c>
      <c r="E601" s="113"/>
      <c r="F601" s="113"/>
      <c r="G601" s="50" t="s">
        <v>465</v>
      </c>
      <c r="H601" s="50" t="s">
        <v>5053</v>
      </c>
      <c r="I601" s="113"/>
      <c r="J601" s="113" t="s">
        <v>7595</v>
      </c>
      <c r="K601" s="113"/>
      <c r="L601" s="99" t="s">
        <v>7575</v>
      </c>
      <c r="M601" s="167" t="s">
        <v>8704</v>
      </c>
      <c r="N601" s="99" t="s">
        <v>8706</v>
      </c>
      <c r="O601" s="99" t="s">
        <v>8709</v>
      </c>
      <c r="P601" s="113" t="s">
        <v>100</v>
      </c>
      <c r="Q601" s="113" t="s">
        <v>80</v>
      </c>
      <c r="R601" s="113"/>
      <c r="S601" s="113"/>
    </row>
    <row r="602" spans="1:19" x14ac:dyDescent="0.35">
      <c r="A602" s="115" t="s">
        <v>4242</v>
      </c>
      <c r="B602" s="100">
        <v>3</v>
      </c>
      <c r="C602" s="101" t="s">
        <v>116</v>
      </c>
      <c r="D602" s="101" t="s">
        <v>6680</v>
      </c>
      <c r="E602" s="102"/>
      <c r="F602" s="101"/>
      <c r="G602" s="101" t="s">
        <v>318</v>
      </c>
      <c r="H602" s="101"/>
      <c r="I602" s="101"/>
      <c r="J602" s="103" t="s">
        <v>7595</v>
      </c>
      <c r="K602" s="103"/>
      <c r="L602" s="55" t="s">
        <v>91</v>
      </c>
      <c r="M602" s="165" t="s">
        <v>8704</v>
      </c>
      <c r="N602" s="57" t="s">
        <v>8706</v>
      </c>
      <c r="O602" s="57" t="s">
        <v>8709</v>
      </c>
      <c r="P602" s="115" t="s">
        <v>100</v>
      </c>
      <c r="Q602" s="115" t="s">
        <v>80</v>
      </c>
      <c r="R602" s="113" t="s">
        <v>7579</v>
      </c>
      <c r="S602" s="113"/>
    </row>
    <row r="603" spans="1:19" x14ac:dyDescent="0.35">
      <c r="A603" s="115" t="s">
        <v>4242</v>
      </c>
      <c r="B603" s="100">
        <v>4</v>
      </c>
      <c r="C603" s="115" t="s">
        <v>2591</v>
      </c>
      <c r="D603" s="102" t="s">
        <v>7696</v>
      </c>
      <c r="E603" s="115"/>
      <c r="F603" s="115"/>
      <c r="G603" s="102" t="s">
        <v>3015</v>
      </c>
      <c r="H603" s="102" t="s">
        <v>2796</v>
      </c>
      <c r="I603" s="115"/>
      <c r="J603" s="115" t="s">
        <v>7595</v>
      </c>
      <c r="K603" s="115"/>
      <c r="L603" s="115" t="s">
        <v>7575</v>
      </c>
      <c r="M603" s="116" t="s">
        <v>8704</v>
      </c>
      <c r="N603" s="115" t="s">
        <v>8705</v>
      </c>
      <c r="O603" s="115" t="s">
        <v>8709</v>
      </c>
      <c r="P603" s="115" t="s">
        <v>100</v>
      </c>
      <c r="Q603" s="115" t="s">
        <v>80</v>
      </c>
      <c r="R603" s="115"/>
      <c r="S603" s="113"/>
    </row>
    <row r="604" spans="1:19" x14ac:dyDescent="0.35">
      <c r="A604" s="111" t="s">
        <v>4242</v>
      </c>
      <c r="B604" s="112">
        <v>7</v>
      </c>
      <c r="C604" s="113" t="s">
        <v>4243</v>
      </c>
      <c r="D604" s="121" t="s">
        <v>7138</v>
      </c>
      <c r="E604" s="113"/>
      <c r="F604" s="113"/>
      <c r="G604" s="50" t="s">
        <v>5313</v>
      </c>
      <c r="H604" s="50" t="s">
        <v>5314</v>
      </c>
      <c r="I604" s="113"/>
      <c r="J604" s="113" t="s">
        <v>7595</v>
      </c>
      <c r="K604" s="113"/>
      <c r="L604" s="50" t="s">
        <v>7574</v>
      </c>
      <c r="M604" s="160">
        <v>0</v>
      </c>
      <c r="N604" s="50" t="s">
        <v>8705</v>
      </c>
      <c r="O604" s="50" t="s">
        <v>8710</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8705</v>
      </c>
      <c r="O605" s="113" t="s">
        <v>8710</v>
      </c>
      <c r="P605" s="113" t="s">
        <v>100</v>
      </c>
      <c r="Q605" s="113" t="s">
        <v>80</v>
      </c>
      <c r="R605" s="113"/>
      <c r="S605" s="113"/>
    </row>
    <row r="606" spans="1:19" x14ac:dyDescent="0.35">
      <c r="A606" s="111" t="s">
        <v>4242</v>
      </c>
      <c r="B606" s="112">
        <v>9</v>
      </c>
      <c r="C606" s="113" t="s">
        <v>4245</v>
      </c>
      <c r="D606" s="113" t="s">
        <v>7121</v>
      </c>
      <c r="E606" s="113"/>
      <c r="F606" s="113"/>
      <c r="G606" s="50" t="s">
        <v>5317</v>
      </c>
      <c r="H606" s="50" t="s">
        <v>5318</v>
      </c>
      <c r="I606" s="113"/>
      <c r="J606" s="113" t="s">
        <v>7595</v>
      </c>
      <c r="K606" s="113"/>
      <c r="L606" s="50" t="s">
        <v>7574</v>
      </c>
      <c r="M606" s="160">
        <v>0</v>
      </c>
      <c r="N606" s="50" t="s">
        <v>8705</v>
      </c>
      <c r="O606" s="50" t="s">
        <v>8710</v>
      </c>
      <c r="P606" s="113" t="s">
        <v>262</v>
      </c>
      <c r="Q606" s="113" t="s">
        <v>80</v>
      </c>
      <c r="R606" s="113"/>
      <c r="S606" s="113"/>
    </row>
    <row r="607" spans="1:19" x14ac:dyDescent="0.35">
      <c r="A607" s="111" t="s">
        <v>4242</v>
      </c>
      <c r="B607" s="112">
        <v>10</v>
      </c>
      <c r="C607" s="113" t="s">
        <v>4252</v>
      </c>
      <c r="D607" s="113" t="s">
        <v>7122</v>
      </c>
      <c r="E607" s="113"/>
      <c r="F607" s="113"/>
      <c r="G607" s="50" t="s">
        <v>5331</v>
      </c>
      <c r="H607" s="50" t="s">
        <v>5332</v>
      </c>
      <c r="I607" s="113"/>
      <c r="J607" s="113" t="s">
        <v>7595</v>
      </c>
      <c r="K607" s="113"/>
      <c r="L607" s="50" t="s">
        <v>7574</v>
      </c>
      <c r="M607" s="160">
        <v>0</v>
      </c>
      <c r="N607" s="50" t="s">
        <v>8705</v>
      </c>
      <c r="O607" s="50" t="s">
        <v>8710</v>
      </c>
      <c r="P607" s="113" t="s">
        <v>262</v>
      </c>
      <c r="Q607" s="113" t="s">
        <v>80</v>
      </c>
      <c r="R607" s="113"/>
      <c r="S607" s="113"/>
    </row>
    <row r="608" spans="1:19" x14ac:dyDescent="0.35">
      <c r="A608" s="111" t="s">
        <v>4242</v>
      </c>
      <c r="B608" s="112">
        <v>10</v>
      </c>
      <c r="C608" s="113" t="s">
        <v>4246</v>
      </c>
      <c r="D608" s="113" t="s">
        <v>7123</v>
      </c>
      <c r="E608" s="113"/>
      <c r="F608" s="113"/>
      <c r="G608" s="50" t="s">
        <v>5319</v>
      </c>
      <c r="H608" s="50" t="s">
        <v>5320</v>
      </c>
      <c r="I608" s="113"/>
      <c r="J608" s="113" t="s">
        <v>7595</v>
      </c>
      <c r="K608" s="113"/>
      <c r="L608" s="50" t="s">
        <v>7574</v>
      </c>
      <c r="M608" s="160">
        <v>0</v>
      </c>
      <c r="N608" s="50" t="s">
        <v>8705</v>
      </c>
      <c r="O608" s="50" t="s">
        <v>8710</v>
      </c>
      <c r="P608" s="113" t="s">
        <v>262</v>
      </c>
      <c r="Q608" s="113" t="s">
        <v>80</v>
      </c>
      <c r="R608" s="113"/>
      <c r="S608" s="113"/>
    </row>
    <row r="609" spans="1:19" x14ac:dyDescent="0.35">
      <c r="A609" s="111" t="s">
        <v>4242</v>
      </c>
      <c r="B609" s="112">
        <v>11</v>
      </c>
      <c r="C609" s="113" t="s">
        <v>4253</v>
      </c>
      <c r="D609" s="113" t="s">
        <v>7019</v>
      </c>
      <c r="E609" s="113"/>
      <c r="F609" s="113"/>
      <c r="G609" s="50" t="s">
        <v>5333</v>
      </c>
      <c r="H609" s="50" t="s">
        <v>5334</v>
      </c>
      <c r="I609" s="113"/>
      <c r="J609" s="113" t="s">
        <v>7595</v>
      </c>
      <c r="K609" s="113"/>
      <c r="L609" s="50" t="s">
        <v>7574</v>
      </c>
      <c r="M609" s="160">
        <v>0</v>
      </c>
      <c r="N609" s="50" t="s">
        <v>8705</v>
      </c>
      <c r="O609" s="50" t="s">
        <v>8710</v>
      </c>
      <c r="P609" s="113" t="s">
        <v>262</v>
      </c>
      <c r="Q609" s="113" t="s">
        <v>80</v>
      </c>
      <c r="R609" s="113"/>
      <c r="S609" s="113"/>
    </row>
    <row r="610" spans="1:19" x14ac:dyDescent="0.35">
      <c r="A610" s="111" t="s">
        <v>4242</v>
      </c>
      <c r="B610" s="112">
        <v>11</v>
      </c>
      <c r="C610" s="113" t="s">
        <v>4247</v>
      </c>
      <c r="D610" s="113" t="s">
        <v>7020</v>
      </c>
      <c r="E610" s="113"/>
      <c r="F610" s="113"/>
      <c r="G610" s="50" t="s">
        <v>5321</v>
      </c>
      <c r="H610" s="50" t="s">
        <v>5322</v>
      </c>
      <c r="I610" s="113"/>
      <c r="J610" s="113" t="s">
        <v>7595</v>
      </c>
      <c r="K610" s="113"/>
      <c r="L610" s="50" t="s">
        <v>7574</v>
      </c>
      <c r="M610" s="160">
        <v>0</v>
      </c>
      <c r="N610" s="50" t="s">
        <v>8705</v>
      </c>
      <c r="O610" s="50" t="s">
        <v>8710</v>
      </c>
      <c r="P610" s="113" t="s">
        <v>262</v>
      </c>
      <c r="Q610" s="113" t="s">
        <v>80</v>
      </c>
      <c r="R610" s="113"/>
      <c r="S610" s="113"/>
    </row>
    <row r="611" spans="1:19" x14ac:dyDescent="0.35">
      <c r="A611" s="111" t="s">
        <v>4242</v>
      </c>
      <c r="B611" s="112">
        <v>12</v>
      </c>
      <c r="C611" s="113" t="s">
        <v>4248</v>
      </c>
      <c r="D611" s="113" t="s">
        <v>7132</v>
      </c>
      <c r="E611" s="113"/>
      <c r="F611" s="113"/>
      <c r="G611" s="50" t="s">
        <v>5323</v>
      </c>
      <c r="H611" s="50" t="s">
        <v>5324</v>
      </c>
      <c r="I611" s="113"/>
      <c r="J611" s="113" t="s">
        <v>7595</v>
      </c>
      <c r="K611" s="113"/>
      <c r="L611" s="50" t="s">
        <v>7574</v>
      </c>
      <c r="M611" s="160">
        <v>0</v>
      </c>
      <c r="N611" s="50" t="s">
        <v>8705</v>
      </c>
      <c r="O611" s="50" t="s">
        <v>8710</v>
      </c>
      <c r="P611" s="113" t="s">
        <v>195</v>
      </c>
      <c r="Q611" s="113" t="s">
        <v>80</v>
      </c>
      <c r="R611" s="113"/>
      <c r="S611" s="113"/>
    </row>
    <row r="612" spans="1:19" x14ac:dyDescent="0.35">
      <c r="A612" s="111" t="s">
        <v>4242</v>
      </c>
      <c r="B612" s="112">
        <v>13</v>
      </c>
      <c r="C612" s="113" t="s">
        <v>4249</v>
      </c>
      <c r="D612" s="113" t="s">
        <v>7124</v>
      </c>
      <c r="E612" s="113"/>
      <c r="F612" s="113"/>
      <c r="G612" s="50" t="s">
        <v>5325</v>
      </c>
      <c r="H612" s="50" t="s">
        <v>5326</v>
      </c>
      <c r="I612" s="113"/>
      <c r="J612" s="113" t="s">
        <v>7595</v>
      </c>
      <c r="K612" s="113"/>
      <c r="L612" s="50" t="s">
        <v>7574</v>
      </c>
      <c r="M612" s="160">
        <v>0</v>
      </c>
      <c r="N612" s="50" t="s">
        <v>8705</v>
      </c>
      <c r="O612" s="50" t="s">
        <v>8710</v>
      </c>
      <c r="P612" s="113" t="s">
        <v>262</v>
      </c>
      <c r="Q612" s="113" t="s">
        <v>80</v>
      </c>
      <c r="R612" s="113"/>
      <c r="S612" s="113"/>
    </row>
    <row r="613" spans="1:19" x14ac:dyDescent="0.35">
      <c r="A613" s="111" t="s">
        <v>4242</v>
      </c>
      <c r="B613" s="112">
        <v>14</v>
      </c>
      <c r="C613" s="113" t="s">
        <v>4250</v>
      </c>
      <c r="D613" s="113" t="s">
        <v>7133</v>
      </c>
      <c r="E613" s="113"/>
      <c r="F613" s="113"/>
      <c r="G613" s="50" t="s">
        <v>5327</v>
      </c>
      <c r="H613" s="50" t="s">
        <v>5328</v>
      </c>
      <c r="I613" s="113"/>
      <c r="J613" s="113" t="s">
        <v>7595</v>
      </c>
      <c r="K613" s="113"/>
      <c r="L613" s="50" t="s">
        <v>7574</v>
      </c>
      <c r="M613" s="160">
        <v>0</v>
      </c>
      <c r="N613" s="50" t="s">
        <v>8705</v>
      </c>
      <c r="O613" s="50" t="s">
        <v>8710</v>
      </c>
      <c r="P613" s="113" t="s">
        <v>262</v>
      </c>
      <c r="Q613" s="113" t="s">
        <v>80</v>
      </c>
      <c r="R613" s="113"/>
      <c r="S613" s="113"/>
    </row>
    <row r="614" spans="1:19" x14ac:dyDescent="0.35">
      <c r="A614" s="111" t="s">
        <v>4242</v>
      </c>
      <c r="B614" s="112">
        <v>14</v>
      </c>
      <c r="C614" s="113" t="s">
        <v>4254</v>
      </c>
      <c r="D614" s="113" t="s">
        <v>7134</v>
      </c>
      <c r="E614" s="113"/>
      <c r="F614" s="113"/>
      <c r="G614" s="50" t="s">
        <v>5335</v>
      </c>
      <c r="H614" s="50" t="s">
        <v>5336</v>
      </c>
      <c r="I614" s="113"/>
      <c r="J614" s="113" t="s">
        <v>7595</v>
      </c>
      <c r="K614" s="113"/>
      <c r="L614" s="50" t="s">
        <v>7574</v>
      </c>
      <c r="M614" s="160">
        <v>0</v>
      </c>
      <c r="N614" s="50" t="s">
        <v>8705</v>
      </c>
      <c r="O614" s="50" t="s">
        <v>8710</v>
      </c>
      <c r="P614" s="113" t="s">
        <v>262</v>
      </c>
      <c r="Q614" s="113" t="s">
        <v>80</v>
      </c>
      <c r="R614" s="113"/>
      <c r="S614" s="113"/>
    </row>
    <row r="615" spans="1:19" x14ac:dyDescent="0.35">
      <c r="A615" s="111" t="s">
        <v>4242</v>
      </c>
      <c r="B615" s="112">
        <v>14</v>
      </c>
      <c r="C615" s="113" t="s">
        <v>4251</v>
      </c>
      <c r="D615" s="113" t="s">
        <v>7135</v>
      </c>
      <c r="E615" s="113"/>
      <c r="F615" s="113"/>
      <c r="G615" s="50" t="s">
        <v>5329</v>
      </c>
      <c r="H615" s="50" t="s">
        <v>5330</v>
      </c>
      <c r="I615" s="113"/>
      <c r="J615" s="113" t="s">
        <v>7595</v>
      </c>
      <c r="K615" s="113"/>
      <c r="L615" s="50" t="s">
        <v>7574</v>
      </c>
      <c r="M615" s="160">
        <v>0</v>
      </c>
      <c r="N615" s="50" t="s">
        <v>8705</v>
      </c>
      <c r="O615" s="50" t="s">
        <v>8710</v>
      </c>
      <c r="P615" s="113" t="s">
        <v>262</v>
      </c>
      <c r="Q615" s="113" t="s">
        <v>80</v>
      </c>
      <c r="R615" s="113"/>
      <c r="S615" s="113"/>
    </row>
    <row r="616" spans="1:19" x14ac:dyDescent="0.35">
      <c r="A616" s="111" t="s">
        <v>4242</v>
      </c>
      <c r="B616" s="112">
        <v>15</v>
      </c>
      <c r="C616" s="113" t="s">
        <v>4255</v>
      </c>
      <c r="D616" s="113" t="s">
        <v>7131</v>
      </c>
      <c r="E616" s="113"/>
      <c r="F616" s="113"/>
      <c r="G616" s="50" t="s">
        <v>5337</v>
      </c>
      <c r="H616" s="50" t="s">
        <v>5338</v>
      </c>
      <c r="I616" s="113"/>
      <c r="J616" s="113" t="s">
        <v>7595</v>
      </c>
      <c r="K616" s="113"/>
      <c r="L616" s="50" t="s">
        <v>7574</v>
      </c>
      <c r="M616" s="160">
        <v>0</v>
      </c>
      <c r="N616" s="50" t="s">
        <v>8705</v>
      </c>
      <c r="O616" s="50" t="s">
        <v>8710</v>
      </c>
      <c r="P616" s="113" t="s">
        <v>165</v>
      </c>
      <c r="Q616" s="113" t="s">
        <v>80</v>
      </c>
      <c r="R616" s="113"/>
      <c r="S616" s="113"/>
    </row>
    <row r="617" spans="1:19" x14ac:dyDescent="0.35">
      <c r="A617" s="111" t="s">
        <v>4242</v>
      </c>
      <c r="B617" s="112">
        <v>16</v>
      </c>
      <c r="C617" s="113" t="s">
        <v>4256</v>
      </c>
      <c r="D617" s="50" t="s">
        <v>7130</v>
      </c>
      <c r="E617" s="113"/>
      <c r="F617" s="113"/>
      <c r="G617" s="50" t="s">
        <v>5339</v>
      </c>
      <c r="H617" s="50" t="s">
        <v>5340</v>
      </c>
      <c r="I617" s="113"/>
      <c r="J617" s="113" t="s">
        <v>7595</v>
      </c>
      <c r="K617" s="113"/>
      <c r="L617" s="50" t="s">
        <v>7574</v>
      </c>
      <c r="M617" s="160">
        <v>0</v>
      </c>
      <c r="N617" s="50" t="s">
        <v>8705</v>
      </c>
      <c r="O617" s="50" t="s">
        <v>8710</v>
      </c>
      <c r="P617" s="113" t="s">
        <v>262</v>
      </c>
      <c r="Q617" s="113" t="s">
        <v>80</v>
      </c>
      <c r="R617" s="113"/>
      <c r="S617" s="113"/>
    </row>
    <row r="618" spans="1:19" x14ac:dyDescent="0.35">
      <c r="A618" s="111" t="s">
        <v>4242</v>
      </c>
      <c r="B618" s="112">
        <v>17</v>
      </c>
      <c r="C618" s="113" t="s">
        <v>4257</v>
      </c>
      <c r="D618" s="50" t="s">
        <v>7021</v>
      </c>
      <c r="E618" s="113"/>
      <c r="F618" s="113"/>
      <c r="G618" s="50" t="s">
        <v>5341</v>
      </c>
      <c r="H618" s="50" t="s">
        <v>5342</v>
      </c>
      <c r="I618" s="113"/>
      <c r="J618" s="113" t="s">
        <v>7595</v>
      </c>
      <c r="K618" s="113"/>
      <c r="L618" s="50" t="s">
        <v>7574</v>
      </c>
      <c r="M618" s="160">
        <v>0</v>
      </c>
      <c r="N618" s="50" t="s">
        <v>8705</v>
      </c>
      <c r="O618" s="50" t="s">
        <v>8710</v>
      </c>
      <c r="P618" s="113" t="s">
        <v>262</v>
      </c>
      <c r="Q618" s="113" t="s">
        <v>80</v>
      </c>
      <c r="R618" s="113"/>
      <c r="S618" s="113"/>
    </row>
    <row r="619" spans="1:19" x14ac:dyDescent="0.35">
      <c r="A619" s="111" t="s">
        <v>4242</v>
      </c>
      <c r="B619" s="112">
        <v>18</v>
      </c>
      <c r="C619" s="113" t="s">
        <v>4258</v>
      </c>
      <c r="D619" s="50" t="s">
        <v>7022</v>
      </c>
      <c r="E619" s="113"/>
      <c r="F619" s="113"/>
      <c r="G619" s="50" t="s">
        <v>5343</v>
      </c>
      <c r="H619" s="50" t="s">
        <v>5344</v>
      </c>
      <c r="I619" s="113"/>
      <c r="J619" s="113" t="s">
        <v>7595</v>
      </c>
      <c r="K619" s="113"/>
      <c r="L619" s="50" t="s">
        <v>7574</v>
      </c>
      <c r="M619" s="160">
        <v>0</v>
      </c>
      <c r="N619" s="50" t="s">
        <v>8705</v>
      </c>
      <c r="O619" s="50" t="s">
        <v>8710</v>
      </c>
      <c r="P619" s="113" t="s">
        <v>262</v>
      </c>
      <c r="Q619" s="113" t="s">
        <v>80</v>
      </c>
      <c r="R619" s="113"/>
      <c r="S619" s="113"/>
    </row>
    <row r="620" spans="1:19" x14ac:dyDescent="0.35">
      <c r="A620" s="111" t="s">
        <v>4242</v>
      </c>
      <c r="B620" s="112">
        <v>19</v>
      </c>
      <c r="C620" s="113" t="s">
        <v>4259</v>
      </c>
      <c r="D620" s="113" t="s">
        <v>7136</v>
      </c>
      <c r="E620" s="113"/>
      <c r="F620" s="113"/>
      <c r="G620" s="50" t="s">
        <v>5345</v>
      </c>
      <c r="H620" s="50" t="s">
        <v>5346</v>
      </c>
      <c r="I620" s="113"/>
      <c r="J620" s="113" t="s">
        <v>7595</v>
      </c>
      <c r="K620" s="113"/>
      <c r="L620" s="50" t="s">
        <v>7574</v>
      </c>
      <c r="M620" s="160">
        <v>0</v>
      </c>
      <c r="N620" s="50" t="s">
        <v>8705</v>
      </c>
      <c r="O620" s="50" t="s">
        <v>8710</v>
      </c>
      <c r="P620" s="113" t="s">
        <v>195</v>
      </c>
      <c r="Q620" s="113" t="s">
        <v>80</v>
      </c>
      <c r="R620" s="113"/>
      <c r="S620" s="113"/>
    </row>
    <row r="621" spans="1:19" x14ac:dyDescent="0.35">
      <c r="A621" s="111" t="s">
        <v>4242</v>
      </c>
      <c r="B621" s="112">
        <v>20</v>
      </c>
      <c r="C621" s="113" t="s">
        <v>4260</v>
      </c>
      <c r="D621" s="113" t="s">
        <v>7125</v>
      </c>
      <c r="E621" s="113"/>
      <c r="F621" s="113"/>
      <c r="G621" s="50" t="s">
        <v>5347</v>
      </c>
      <c r="H621" s="50" t="s">
        <v>5348</v>
      </c>
      <c r="I621" s="113"/>
      <c r="J621" s="113" t="s">
        <v>7595</v>
      </c>
      <c r="K621" s="113"/>
      <c r="L621" s="50" t="s">
        <v>7574</v>
      </c>
      <c r="M621" s="160">
        <v>0</v>
      </c>
      <c r="N621" s="50" t="s">
        <v>8705</v>
      </c>
      <c r="O621" s="50" t="s">
        <v>8710</v>
      </c>
      <c r="P621" s="113" t="s">
        <v>262</v>
      </c>
      <c r="Q621" s="113" t="s">
        <v>80</v>
      </c>
      <c r="R621" s="113"/>
      <c r="S621" s="113"/>
    </row>
    <row r="622" spans="1:19" x14ac:dyDescent="0.35">
      <c r="A622" s="111" t="s">
        <v>4242</v>
      </c>
      <c r="B622" s="112">
        <v>21</v>
      </c>
      <c r="C622" s="113" t="s">
        <v>4261</v>
      </c>
      <c r="D622" s="113" t="s">
        <v>7126</v>
      </c>
      <c r="E622" s="113"/>
      <c r="F622" s="113"/>
      <c r="G622" s="50" t="s">
        <v>5349</v>
      </c>
      <c r="H622" s="50" t="s">
        <v>5350</v>
      </c>
      <c r="I622" s="113"/>
      <c r="J622" s="113" t="s">
        <v>7595</v>
      </c>
      <c r="K622" s="113"/>
      <c r="L622" s="50" t="s">
        <v>7574</v>
      </c>
      <c r="M622" s="160">
        <v>0</v>
      </c>
      <c r="N622" s="50" t="s">
        <v>8705</v>
      </c>
      <c r="O622" s="50" t="s">
        <v>8710</v>
      </c>
      <c r="P622" s="113" t="s">
        <v>262</v>
      </c>
      <c r="Q622" s="113" t="s">
        <v>80</v>
      </c>
      <c r="R622" s="113"/>
      <c r="S622" s="113"/>
    </row>
    <row r="623" spans="1:19" x14ac:dyDescent="0.35">
      <c r="A623" s="111" t="s">
        <v>4242</v>
      </c>
      <c r="B623" s="112">
        <v>22</v>
      </c>
      <c r="C623" s="113" t="s">
        <v>4262</v>
      </c>
      <c r="D623" s="113" t="s">
        <v>7023</v>
      </c>
      <c r="E623" s="113"/>
      <c r="F623" s="113"/>
      <c r="G623" s="50" t="s">
        <v>5351</v>
      </c>
      <c r="H623" s="50" t="s">
        <v>5352</v>
      </c>
      <c r="I623" s="113"/>
      <c r="J623" s="113" t="s">
        <v>7595</v>
      </c>
      <c r="K623" s="113"/>
      <c r="L623" s="50" t="s">
        <v>7574</v>
      </c>
      <c r="M623" s="160">
        <v>0</v>
      </c>
      <c r="N623" s="50" t="s">
        <v>8705</v>
      </c>
      <c r="O623" s="50" t="s">
        <v>8710</v>
      </c>
      <c r="P623" s="113" t="s">
        <v>262</v>
      </c>
      <c r="Q623" s="113" t="s">
        <v>80</v>
      </c>
      <c r="R623" s="113"/>
      <c r="S623" s="113"/>
    </row>
    <row r="624" spans="1:19" x14ac:dyDescent="0.35">
      <c r="A624" s="111" t="s">
        <v>4242</v>
      </c>
      <c r="B624" s="112">
        <v>23</v>
      </c>
      <c r="C624" s="113" t="s">
        <v>4263</v>
      </c>
      <c r="D624" s="113" t="s">
        <v>7137</v>
      </c>
      <c r="E624" s="113"/>
      <c r="F624" s="113"/>
      <c r="G624" s="50" t="s">
        <v>5353</v>
      </c>
      <c r="H624" s="50" t="s">
        <v>5354</v>
      </c>
      <c r="I624" s="113"/>
      <c r="J624" s="113" t="s">
        <v>7595</v>
      </c>
      <c r="K624" s="113"/>
      <c r="L624" s="50" t="s">
        <v>7574</v>
      </c>
      <c r="M624" s="160">
        <v>0</v>
      </c>
      <c r="N624" s="50" t="s">
        <v>8705</v>
      </c>
      <c r="O624" s="50" t="s">
        <v>8710</v>
      </c>
      <c r="P624" s="113" t="s">
        <v>195</v>
      </c>
      <c r="Q624" s="113" t="s">
        <v>80</v>
      </c>
      <c r="R624" s="113"/>
      <c r="S624" s="113"/>
    </row>
    <row r="625" spans="1:19" x14ac:dyDescent="0.35">
      <c r="A625" s="111" t="s">
        <v>4242</v>
      </c>
      <c r="B625" s="112">
        <v>24</v>
      </c>
      <c r="C625" s="113" t="s">
        <v>4264</v>
      </c>
      <c r="D625" s="113" t="s">
        <v>7127</v>
      </c>
      <c r="E625" s="113"/>
      <c r="F625" s="113"/>
      <c r="G625" s="50" t="s">
        <v>5355</v>
      </c>
      <c r="H625" s="50" t="s">
        <v>5356</v>
      </c>
      <c r="I625" s="113"/>
      <c r="J625" s="113" t="s">
        <v>7595</v>
      </c>
      <c r="K625" s="113"/>
      <c r="L625" s="50" t="s">
        <v>7574</v>
      </c>
      <c r="M625" s="160">
        <v>0</v>
      </c>
      <c r="N625" s="50" t="s">
        <v>8705</v>
      </c>
      <c r="O625" s="50" t="s">
        <v>8710</v>
      </c>
      <c r="P625" s="113" t="s">
        <v>262</v>
      </c>
      <c r="Q625" s="113" t="s">
        <v>80</v>
      </c>
      <c r="R625" s="113"/>
      <c r="S625" s="113"/>
    </row>
    <row r="626" spans="1:19" x14ac:dyDescent="0.35">
      <c r="A626" s="111" t="s">
        <v>4242</v>
      </c>
      <c r="B626" s="112">
        <v>25</v>
      </c>
      <c r="C626" s="113" t="s">
        <v>4266</v>
      </c>
      <c r="D626" s="113" t="s">
        <v>7128</v>
      </c>
      <c r="E626" s="113"/>
      <c r="F626" s="113"/>
      <c r="G626" s="50" t="s">
        <v>5359</v>
      </c>
      <c r="H626" s="50" t="s">
        <v>5360</v>
      </c>
      <c r="I626" s="113"/>
      <c r="J626" s="113" t="s">
        <v>7595</v>
      </c>
      <c r="K626" s="113"/>
      <c r="L626" s="50" t="s">
        <v>7574</v>
      </c>
      <c r="M626" s="160">
        <v>0</v>
      </c>
      <c r="N626" s="50" t="s">
        <v>8705</v>
      </c>
      <c r="O626" s="50" t="s">
        <v>8710</v>
      </c>
      <c r="P626" s="113" t="s">
        <v>262</v>
      </c>
      <c r="Q626" s="113" t="s">
        <v>80</v>
      </c>
      <c r="R626" s="113"/>
      <c r="S626" s="113"/>
    </row>
    <row r="627" spans="1:19" x14ac:dyDescent="0.35">
      <c r="A627" s="111" t="s">
        <v>4242</v>
      </c>
      <c r="B627" s="112">
        <v>25</v>
      </c>
      <c r="C627" s="113" t="s">
        <v>4265</v>
      </c>
      <c r="D627" s="113" t="s">
        <v>7129</v>
      </c>
      <c r="E627" s="113"/>
      <c r="F627" s="113"/>
      <c r="G627" s="50" t="s">
        <v>5357</v>
      </c>
      <c r="H627" s="50" t="s">
        <v>5358</v>
      </c>
      <c r="I627" s="113"/>
      <c r="J627" s="113" t="s">
        <v>7595</v>
      </c>
      <c r="K627" s="113"/>
      <c r="L627" s="50" t="s">
        <v>7574</v>
      </c>
      <c r="M627" s="160">
        <v>0</v>
      </c>
      <c r="N627" s="50" t="s">
        <v>8705</v>
      </c>
      <c r="O627" s="50" t="s">
        <v>8710</v>
      </c>
      <c r="P627" s="113" t="s">
        <v>262</v>
      </c>
      <c r="Q627" s="113" t="s">
        <v>80</v>
      </c>
      <c r="R627" s="113"/>
      <c r="S627" s="113"/>
    </row>
    <row r="628" spans="1:19" x14ac:dyDescent="0.35">
      <c r="A628" s="111" t="s">
        <v>4242</v>
      </c>
      <c r="B628" s="112">
        <v>26</v>
      </c>
      <c r="C628" s="113" t="s">
        <v>4267</v>
      </c>
      <c r="D628" s="113" t="s">
        <v>7024</v>
      </c>
      <c r="E628" s="113"/>
      <c r="F628" s="113"/>
      <c r="G628" s="50" t="s">
        <v>5361</v>
      </c>
      <c r="H628" s="50" t="s">
        <v>5362</v>
      </c>
      <c r="I628" s="113"/>
      <c r="J628" s="113" t="s">
        <v>7595</v>
      </c>
      <c r="K628" s="113"/>
      <c r="L628" s="50" t="s">
        <v>7574</v>
      </c>
      <c r="M628" s="160">
        <v>0</v>
      </c>
      <c r="N628" s="50" t="s">
        <v>8705</v>
      </c>
      <c r="O628" s="50" t="s">
        <v>8710</v>
      </c>
      <c r="P628" s="113" t="s">
        <v>262</v>
      </c>
      <c r="Q628" s="113" t="s">
        <v>80</v>
      </c>
      <c r="R628" s="113"/>
      <c r="S628" s="113"/>
    </row>
    <row r="629" spans="1:19" x14ac:dyDescent="0.35">
      <c r="A629" s="111" t="s">
        <v>4242</v>
      </c>
      <c r="B629" s="112">
        <v>27</v>
      </c>
      <c r="C629" s="113" t="s">
        <v>4268</v>
      </c>
      <c r="D629" s="113" t="s">
        <v>7025</v>
      </c>
      <c r="E629" s="113"/>
      <c r="F629" s="113"/>
      <c r="G629" s="50" t="s">
        <v>5363</v>
      </c>
      <c r="H629" s="50" t="s">
        <v>5364</v>
      </c>
      <c r="I629" s="113"/>
      <c r="J629" s="113" t="s">
        <v>7595</v>
      </c>
      <c r="K629" s="113"/>
      <c r="L629" s="50" t="s">
        <v>7574</v>
      </c>
      <c r="M629" s="160">
        <v>0</v>
      </c>
      <c r="N629" s="50" t="s">
        <v>8705</v>
      </c>
      <c r="O629" s="50" t="s">
        <v>8710</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7595</v>
      </c>
      <c r="K630" s="113"/>
      <c r="L630" s="121" t="s">
        <v>91</v>
      </c>
      <c r="M630" s="144" t="s">
        <v>8704</v>
      </c>
      <c r="N630" s="121" t="s">
        <v>8706</v>
      </c>
      <c r="O630" s="121"/>
      <c r="P630" s="113"/>
      <c r="Q630" s="113" t="s">
        <v>80</v>
      </c>
      <c r="R630" s="113"/>
      <c r="S630" s="115"/>
    </row>
    <row r="631" spans="1:19" x14ac:dyDescent="0.35">
      <c r="A631" s="115" t="s">
        <v>4284</v>
      </c>
      <c r="B631" s="100">
        <v>1</v>
      </c>
      <c r="C631" s="101" t="s">
        <v>93</v>
      </c>
      <c r="D631" s="101" t="s">
        <v>1923</v>
      </c>
      <c r="E631" s="102"/>
      <c r="F631" s="101" t="s">
        <v>7853</v>
      </c>
      <c r="G631" s="101" t="s">
        <v>277</v>
      </c>
      <c r="H631" s="101" t="s">
        <v>278</v>
      </c>
      <c r="I631" s="101" t="s">
        <v>2311</v>
      </c>
      <c r="J631" s="103" t="s">
        <v>7595</v>
      </c>
      <c r="K631" s="103"/>
      <c r="L631" s="101" t="s">
        <v>91</v>
      </c>
      <c r="M631" s="161" t="s">
        <v>8704</v>
      </c>
      <c r="N631" s="103" t="s">
        <v>8706</v>
      </c>
      <c r="O631" s="103" t="s">
        <v>8709</v>
      </c>
      <c r="P631" s="115" t="s">
        <v>91</v>
      </c>
      <c r="Q631" s="115" t="s">
        <v>80</v>
      </c>
      <c r="R631" s="115"/>
      <c r="S631" s="113"/>
    </row>
    <row r="632" spans="1:19" x14ac:dyDescent="0.35">
      <c r="A632" s="111" t="s">
        <v>4284</v>
      </c>
      <c r="B632" s="112">
        <v>2</v>
      </c>
      <c r="C632" s="113" t="s">
        <v>4114</v>
      </c>
      <c r="D632" s="54" t="s">
        <v>7745</v>
      </c>
      <c r="E632" s="113"/>
      <c r="F632" s="113"/>
      <c r="G632" s="50" t="s">
        <v>465</v>
      </c>
      <c r="H632" s="50" t="s">
        <v>5053</v>
      </c>
      <c r="I632" s="113"/>
      <c r="J632" s="113" t="s">
        <v>7595</v>
      </c>
      <c r="K632" s="113"/>
      <c r="L632" s="99" t="s">
        <v>7575</v>
      </c>
      <c r="M632" s="167" t="s">
        <v>8704</v>
      </c>
      <c r="N632" s="99" t="s">
        <v>8706</v>
      </c>
      <c r="O632" s="99" t="s">
        <v>8709</v>
      </c>
      <c r="P632" s="113" t="s">
        <v>100</v>
      </c>
      <c r="Q632" s="113" t="s">
        <v>80</v>
      </c>
      <c r="R632" s="113"/>
      <c r="S632" s="115"/>
    </row>
    <row r="633" spans="1:19" x14ac:dyDescent="0.35">
      <c r="A633" s="115" t="s">
        <v>4284</v>
      </c>
      <c r="B633" s="100">
        <v>3</v>
      </c>
      <c r="C633" s="101" t="s">
        <v>116</v>
      </c>
      <c r="D633" s="101" t="s">
        <v>6680</v>
      </c>
      <c r="E633" s="102"/>
      <c r="F633" s="101"/>
      <c r="G633" s="101" t="s">
        <v>318</v>
      </c>
      <c r="H633" s="101"/>
      <c r="I633" s="101"/>
      <c r="J633" s="103" t="s">
        <v>7595</v>
      </c>
      <c r="K633" s="103"/>
      <c r="L633" s="55" t="s">
        <v>91</v>
      </c>
      <c r="M633" s="165" t="s">
        <v>8704</v>
      </c>
      <c r="N633" s="57" t="s">
        <v>8706</v>
      </c>
      <c r="O633" s="57" t="s">
        <v>8709</v>
      </c>
      <c r="P633" s="115" t="s">
        <v>100</v>
      </c>
      <c r="Q633" s="115" t="s">
        <v>80</v>
      </c>
      <c r="R633" s="113" t="s">
        <v>7579</v>
      </c>
      <c r="S633" s="113"/>
    </row>
    <row r="634" spans="1:19" x14ac:dyDescent="0.35">
      <c r="A634" s="115" t="s">
        <v>4284</v>
      </c>
      <c r="B634" s="100">
        <v>4</v>
      </c>
      <c r="C634" s="115" t="s">
        <v>2591</v>
      </c>
      <c r="D634" s="102" t="s">
        <v>7696</v>
      </c>
      <c r="E634" s="115"/>
      <c r="F634" s="115"/>
      <c r="G634" s="102" t="s">
        <v>3015</v>
      </c>
      <c r="H634" s="102" t="s">
        <v>2796</v>
      </c>
      <c r="I634" s="115"/>
      <c r="J634" s="115" t="s">
        <v>7595</v>
      </c>
      <c r="K634" s="115"/>
      <c r="L634" s="115" t="s">
        <v>7575</v>
      </c>
      <c r="M634" s="116" t="s">
        <v>8704</v>
      </c>
      <c r="N634" s="115" t="s">
        <v>8705</v>
      </c>
      <c r="O634" s="115" t="s">
        <v>8709</v>
      </c>
      <c r="P634" s="115" t="s">
        <v>100</v>
      </c>
      <c r="Q634" s="115" t="s">
        <v>80</v>
      </c>
      <c r="R634" s="115"/>
      <c r="S634" s="113"/>
    </row>
    <row r="635" spans="1:19" x14ac:dyDescent="0.35">
      <c r="A635" s="111" t="s">
        <v>4284</v>
      </c>
      <c r="B635" s="112">
        <v>5</v>
      </c>
      <c r="C635" s="113" t="s">
        <v>4288</v>
      </c>
      <c r="D635" s="50" t="s">
        <v>7026</v>
      </c>
      <c r="E635" s="113"/>
      <c r="F635" s="113"/>
      <c r="G635" s="50" t="s">
        <v>5398</v>
      </c>
      <c r="H635" s="50" t="s">
        <v>5399</v>
      </c>
      <c r="I635" s="113"/>
      <c r="J635" s="113" t="s">
        <v>7595</v>
      </c>
      <c r="K635" s="113"/>
      <c r="L635" s="50" t="s">
        <v>7574</v>
      </c>
      <c r="M635" s="160">
        <v>0</v>
      </c>
      <c r="N635" s="50" t="s">
        <v>8705</v>
      </c>
      <c r="O635" s="50" t="s">
        <v>8710</v>
      </c>
      <c r="P635" s="113" t="s">
        <v>262</v>
      </c>
      <c r="Q635" s="113" t="s">
        <v>80</v>
      </c>
      <c r="R635" s="113"/>
      <c r="S635" s="113"/>
    </row>
    <row r="636" spans="1:19" x14ac:dyDescent="0.35">
      <c r="A636" s="111" t="s">
        <v>4284</v>
      </c>
      <c r="B636" s="112">
        <v>6</v>
      </c>
      <c r="C636" s="113" t="s">
        <v>4287</v>
      </c>
      <c r="D636" s="50" t="s">
        <v>7143</v>
      </c>
      <c r="E636" s="113"/>
      <c r="F636" s="113"/>
      <c r="G636" s="50" t="s">
        <v>5396</v>
      </c>
      <c r="H636" s="50" t="s">
        <v>5397</v>
      </c>
      <c r="I636" s="113"/>
      <c r="J636" s="113" t="s">
        <v>7595</v>
      </c>
      <c r="K636" s="113"/>
      <c r="L636" s="50" t="s">
        <v>7574</v>
      </c>
      <c r="M636" s="160">
        <v>0</v>
      </c>
      <c r="N636" s="50" t="s">
        <v>8705</v>
      </c>
      <c r="O636" s="50" t="s">
        <v>8710</v>
      </c>
      <c r="P636" s="113" t="s">
        <v>262</v>
      </c>
      <c r="Q636" s="113" t="s">
        <v>80</v>
      </c>
      <c r="R636" s="113"/>
      <c r="S636" s="113"/>
    </row>
    <row r="637" spans="1:19" x14ac:dyDescent="0.35">
      <c r="A637" s="111" t="s">
        <v>4284</v>
      </c>
      <c r="B637" s="112">
        <v>7</v>
      </c>
      <c r="C637" s="113" t="s">
        <v>4289</v>
      </c>
      <c r="D637" s="113" t="s">
        <v>7144</v>
      </c>
      <c r="E637" s="113"/>
      <c r="F637" s="113"/>
      <c r="G637" s="50" t="s">
        <v>5400</v>
      </c>
      <c r="H637" s="62" t="s">
        <v>5401</v>
      </c>
      <c r="I637" s="113"/>
      <c r="J637" s="113" t="s">
        <v>7595</v>
      </c>
      <c r="K637" s="113"/>
      <c r="L637" s="50" t="s">
        <v>7574</v>
      </c>
      <c r="M637" s="160">
        <v>0</v>
      </c>
      <c r="N637" s="50" t="s">
        <v>8705</v>
      </c>
      <c r="O637" s="50" t="s">
        <v>8710</v>
      </c>
      <c r="P637" s="113" t="s">
        <v>262</v>
      </c>
      <c r="Q637" s="113" t="s">
        <v>80</v>
      </c>
      <c r="R637" s="113"/>
      <c r="S637" s="113"/>
    </row>
    <row r="638" spans="1:19" x14ac:dyDescent="0.35">
      <c r="A638" s="111" t="s">
        <v>4284</v>
      </c>
      <c r="B638" s="112">
        <v>8</v>
      </c>
      <c r="C638" s="113" t="s">
        <v>4286</v>
      </c>
      <c r="D638" s="113" t="s">
        <v>7145</v>
      </c>
      <c r="E638" s="113"/>
      <c r="F638" s="113"/>
      <c r="G638" s="50" t="s">
        <v>5394</v>
      </c>
      <c r="H638" s="62" t="s">
        <v>5395</v>
      </c>
      <c r="I638" s="113"/>
      <c r="J638" s="113" t="s">
        <v>7595</v>
      </c>
      <c r="K638" s="113"/>
      <c r="L638" s="50" t="s">
        <v>7574</v>
      </c>
      <c r="M638" s="160">
        <v>0</v>
      </c>
      <c r="N638" s="50" t="s">
        <v>8705</v>
      </c>
      <c r="O638" s="50" t="s">
        <v>8710</v>
      </c>
      <c r="P638" s="113" t="s">
        <v>262</v>
      </c>
      <c r="Q638" s="113" t="s">
        <v>80</v>
      </c>
      <c r="R638" s="113"/>
      <c r="S638" s="113"/>
    </row>
    <row r="639" spans="1:19" x14ac:dyDescent="0.35">
      <c r="A639" s="111" t="s">
        <v>4284</v>
      </c>
      <c r="B639" s="112">
        <v>9</v>
      </c>
      <c r="C639" s="113" t="s">
        <v>4290</v>
      </c>
      <c r="D639" s="113" t="s">
        <v>7146</v>
      </c>
      <c r="E639" s="113"/>
      <c r="F639" s="113"/>
      <c r="G639" s="50" t="s">
        <v>5402</v>
      </c>
      <c r="H639" s="62" t="s">
        <v>5403</v>
      </c>
      <c r="I639" s="113"/>
      <c r="J639" s="113" t="s">
        <v>7595</v>
      </c>
      <c r="K639" s="113"/>
      <c r="L639" s="50" t="s">
        <v>7574</v>
      </c>
      <c r="M639" s="160">
        <v>0</v>
      </c>
      <c r="N639" s="50" t="s">
        <v>8705</v>
      </c>
      <c r="O639" s="50" t="s">
        <v>8710</v>
      </c>
      <c r="P639" s="113" t="s">
        <v>262</v>
      </c>
      <c r="Q639" s="113" t="s">
        <v>80</v>
      </c>
      <c r="R639" s="113"/>
      <c r="S639" s="113"/>
    </row>
    <row r="640" spans="1:19" x14ac:dyDescent="0.35">
      <c r="A640" s="111" t="s">
        <v>4284</v>
      </c>
      <c r="B640" s="112">
        <v>10</v>
      </c>
      <c r="C640" s="113" t="s">
        <v>4285</v>
      </c>
      <c r="D640" s="113" t="s">
        <v>7147</v>
      </c>
      <c r="E640" s="113"/>
      <c r="F640" s="113"/>
      <c r="G640" s="50" t="s">
        <v>5392</v>
      </c>
      <c r="H640" s="62" t="s">
        <v>5393</v>
      </c>
      <c r="I640" s="113"/>
      <c r="J640" s="113" t="s">
        <v>7595</v>
      </c>
      <c r="K640" s="113"/>
      <c r="L640" s="50" t="s">
        <v>7574</v>
      </c>
      <c r="M640" s="160">
        <v>0</v>
      </c>
      <c r="N640" s="50" t="s">
        <v>8705</v>
      </c>
      <c r="O640" s="50" t="s">
        <v>8710</v>
      </c>
      <c r="P640" s="113" t="s">
        <v>262</v>
      </c>
      <c r="Q640" s="113" t="s">
        <v>80</v>
      </c>
      <c r="R640" s="113"/>
      <c r="S640" s="113"/>
    </row>
    <row r="641" spans="1:19" x14ac:dyDescent="0.35">
      <c r="A641" s="111" t="s">
        <v>4284</v>
      </c>
      <c r="B641" s="112">
        <v>11</v>
      </c>
      <c r="C641" s="113" t="s">
        <v>4291</v>
      </c>
      <c r="D641" s="113" t="s">
        <v>7148</v>
      </c>
      <c r="E641" s="113"/>
      <c r="F641" s="113"/>
      <c r="G641" s="50" t="s">
        <v>5404</v>
      </c>
      <c r="H641" s="50" t="s">
        <v>5405</v>
      </c>
      <c r="I641" s="113"/>
      <c r="J641" s="113" t="s">
        <v>7595</v>
      </c>
      <c r="K641" s="113"/>
      <c r="L641" s="50" t="s">
        <v>7574</v>
      </c>
      <c r="M641" s="160">
        <v>0</v>
      </c>
      <c r="N641" s="50" t="s">
        <v>8705</v>
      </c>
      <c r="O641" s="50" t="s">
        <v>8710</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7595</v>
      </c>
      <c r="K642" s="113"/>
      <c r="L642" s="121" t="s">
        <v>91</v>
      </c>
      <c r="M642" s="144" t="s">
        <v>8704</v>
      </c>
      <c r="N642" s="121" t="s">
        <v>8706</v>
      </c>
      <c r="O642" s="121"/>
      <c r="P642" s="113"/>
      <c r="Q642" s="113" t="s">
        <v>80</v>
      </c>
      <c r="R642" s="113"/>
      <c r="S642" s="115"/>
    </row>
    <row r="643" spans="1:19" x14ac:dyDescent="0.35">
      <c r="A643" s="115" t="s">
        <v>4269</v>
      </c>
      <c r="B643" s="100">
        <v>1</v>
      </c>
      <c r="C643" s="101" t="s">
        <v>93</v>
      </c>
      <c r="D643" s="101" t="s">
        <v>1923</v>
      </c>
      <c r="E643" s="102"/>
      <c r="F643" s="101" t="s">
        <v>7853</v>
      </c>
      <c r="G643" s="101" t="s">
        <v>277</v>
      </c>
      <c r="H643" s="101" t="s">
        <v>278</v>
      </c>
      <c r="I643" s="101" t="s">
        <v>2311</v>
      </c>
      <c r="J643" s="103" t="s">
        <v>7595</v>
      </c>
      <c r="K643" s="103"/>
      <c r="L643" s="101" t="s">
        <v>91</v>
      </c>
      <c r="M643" s="161" t="s">
        <v>8704</v>
      </c>
      <c r="N643" s="103" t="s">
        <v>8706</v>
      </c>
      <c r="O643" s="103" t="s">
        <v>8709</v>
      </c>
      <c r="P643" s="115" t="s">
        <v>91</v>
      </c>
      <c r="Q643" s="115" t="s">
        <v>80</v>
      </c>
      <c r="R643" s="115"/>
      <c r="S643" s="113"/>
    </row>
    <row r="644" spans="1:19" x14ac:dyDescent="0.35">
      <c r="A644" s="111" t="s">
        <v>4269</v>
      </c>
      <c r="B644" s="112">
        <v>2</v>
      </c>
      <c r="C644" s="113" t="s">
        <v>4114</v>
      </c>
      <c r="D644" s="54" t="s">
        <v>7745</v>
      </c>
      <c r="E644" s="113"/>
      <c r="F644" s="113"/>
      <c r="G644" s="50" t="s">
        <v>465</v>
      </c>
      <c r="H644" s="50" t="s">
        <v>5053</v>
      </c>
      <c r="I644" s="113"/>
      <c r="J644" s="113" t="s">
        <v>7595</v>
      </c>
      <c r="K644" s="113"/>
      <c r="L644" s="99" t="s">
        <v>7575</v>
      </c>
      <c r="M644" s="167" t="s">
        <v>8704</v>
      </c>
      <c r="N644" s="99" t="s">
        <v>8706</v>
      </c>
      <c r="O644" s="99" t="s">
        <v>8709</v>
      </c>
      <c r="P644" s="113" t="s">
        <v>100</v>
      </c>
      <c r="Q644" s="113" t="s">
        <v>80</v>
      </c>
      <c r="R644" s="113"/>
      <c r="S644" s="115"/>
    </row>
    <row r="645" spans="1:19" x14ac:dyDescent="0.35">
      <c r="A645" s="115" t="s">
        <v>4269</v>
      </c>
      <c r="B645" s="100">
        <v>3</v>
      </c>
      <c r="C645" s="101" t="s">
        <v>116</v>
      </c>
      <c r="D645" s="101" t="s">
        <v>6680</v>
      </c>
      <c r="E645" s="102"/>
      <c r="F645" s="101"/>
      <c r="G645" s="101" t="s">
        <v>318</v>
      </c>
      <c r="H645" s="101"/>
      <c r="I645" s="101"/>
      <c r="J645" s="103" t="s">
        <v>7595</v>
      </c>
      <c r="K645" s="103"/>
      <c r="L645" s="55" t="s">
        <v>91</v>
      </c>
      <c r="M645" s="165" t="s">
        <v>8704</v>
      </c>
      <c r="N645" s="57" t="s">
        <v>8706</v>
      </c>
      <c r="O645" s="57" t="s">
        <v>8709</v>
      </c>
      <c r="P645" s="115" t="s">
        <v>100</v>
      </c>
      <c r="Q645" s="115" t="s">
        <v>80</v>
      </c>
      <c r="R645" s="113" t="s">
        <v>7579</v>
      </c>
      <c r="S645" s="113"/>
    </row>
    <row r="646" spans="1:19" x14ac:dyDescent="0.35">
      <c r="A646" s="115" t="s">
        <v>4269</v>
      </c>
      <c r="B646" s="100">
        <v>4</v>
      </c>
      <c r="C646" s="115" t="s">
        <v>2591</v>
      </c>
      <c r="D646" s="102" t="s">
        <v>7696</v>
      </c>
      <c r="E646" s="115"/>
      <c r="F646" s="115"/>
      <c r="G646" s="102" t="s">
        <v>3015</v>
      </c>
      <c r="H646" s="102" t="s">
        <v>2796</v>
      </c>
      <c r="I646" s="115"/>
      <c r="J646" s="115" t="s">
        <v>7595</v>
      </c>
      <c r="K646" s="115"/>
      <c r="L646" s="115" t="s">
        <v>7575</v>
      </c>
      <c r="M646" s="116" t="s">
        <v>8704</v>
      </c>
      <c r="N646" s="115" t="s">
        <v>8705</v>
      </c>
      <c r="O646" s="115" t="s">
        <v>8709</v>
      </c>
      <c r="P646" s="115" t="s">
        <v>100</v>
      </c>
      <c r="Q646" s="115" t="s">
        <v>80</v>
      </c>
      <c r="R646" s="115"/>
      <c r="S646" s="113"/>
    </row>
    <row r="647" spans="1:19" x14ac:dyDescent="0.35">
      <c r="A647" s="111" t="s">
        <v>4269</v>
      </c>
      <c r="B647" s="112">
        <v>5</v>
      </c>
      <c r="C647" s="113" t="s">
        <v>4270</v>
      </c>
      <c r="D647" s="113" t="s">
        <v>7149</v>
      </c>
      <c r="E647" s="113"/>
      <c r="F647" s="113"/>
      <c r="G647" s="50" t="s">
        <v>5365</v>
      </c>
      <c r="H647" s="50" t="s">
        <v>5366</v>
      </c>
      <c r="I647" s="113"/>
      <c r="J647" s="113" t="s">
        <v>7595</v>
      </c>
      <c r="K647" s="113"/>
      <c r="L647" s="50" t="s">
        <v>7574</v>
      </c>
      <c r="M647" s="160">
        <v>0</v>
      </c>
      <c r="N647" s="50" t="s">
        <v>8705</v>
      </c>
      <c r="O647" s="50" t="s">
        <v>8710</v>
      </c>
      <c r="P647" s="113" t="s">
        <v>165</v>
      </c>
      <c r="Q647" s="113" t="s">
        <v>80</v>
      </c>
      <c r="R647" s="113"/>
      <c r="S647" s="113"/>
    </row>
    <row r="648" spans="1:19" x14ac:dyDescent="0.35">
      <c r="A648" s="111" t="s">
        <v>4269</v>
      </c>
      <c r="B648" s="112">
        <v>6</v>
      </c>
      <c r="C648" s="113" t="s">
        <v>4271</v>
      </c>
      <c r="D648" s="113" t="s">
        <v>7151</v>
      </c>
      <c r="E648" s="113"/>
      <c r="F648" s="113"/>
      <c r="G648" s="50" t="s">
        <v>5367</v>
      </c>
      <c r="H648" s="50" t="s">
        <v>5368</v>
      </c>
      <c r="I648" s="113"/>
      <c r="J648" s="113" t="s">
        <v>7595</v>
      </c>
      <c r="K648" s="113"/>
      <c r="L648" s="50" t="s">
        <v>7574</v>
      </c>
      <c r="M648" s="160">
        <v>0</v>
      </c>
      <c r="N648" s="50" t="s">
        <v>8705</v>
      </c>
      <c r="O648" s="50" t="s">
        <v>8710</v>
      </c>
      <c r="P648" s="113" t="s">
        <v>165</v>
      </c>
      <c r="Q648" s="113" t="s">
        <v>80</v>
      </c>
      <c r="R648" s="113"/>
      <c r="S648" s="113"/>
    </row>
    <row r="649" spans="1:19" x14ac:dyDescent="0.35">
      <c r="A649" s="111" t="s">
        <v>4269</v>
      </c>
      <c r="B649" s="112">
        <v>7</v>
      </c>
      <c r="C649" s="121" t="s">
        <v>4272</v>
      </c>
      <c r="D649" s="113" t="s">
        <v>7139</v>
      </c>
      <c r="E649" s="113"/>
      <c r="F649" s="113"/>
      <c r="G649" s="50" t="s">
        <v>5369</v>
      </c>
      <c r="H649" s="50" t="s">
        <v>5370</v>
      </c>
      <c r="I649" s="113"/>
      <c r="J649" s="113" t="s">
        <v>7595</v>
      </c>
      <c r="K649" s="113"/>
      <c r="L649" s="50" t="s">
        <v>7574</v>
      </c>
      <c r="M649" s="160">
        <v>0</v>
      </c>
      <c r="N649" s="50" t="s">
        <v>8705</v>
      </c>
      <c r="O649" s="50" t="s">
        <v>8710</v>
      </c>
      <c r="P649" s="113" t="s">
        <v>165</v>
      </c>
      <c r="Q649" s="113" t="s">
        <v>80</v>
      </c>
      <c r="R649" s="113"/>
      <c r="S649" s="113"/>
    </row>
    <row r="650" spans="1:19" x14ac:dyDescent="0.35">
      <c r="A650" s="111" t="s">
        <v>4269</v>
      </c>
      <c r="B650" s="112">
        <v>8</v>
      </c>
      <c r="C650" s="113" t="s">
        <v>4273</v>
      </c>
      <c r="D650" s="113" t="s">
        <v>7152</v>
      </c>
      <c r="E650" s="113"/>
      <c r="F650" s="113"/>
      <c r="G650" s="50" t="s">
        <v>5371</v>
      </c>
      <c r="H650" s="50" t="s">
        <v>5372</v>
      </c>
      <c r="I650" s="113"/>
      <c r="J650" s="113" t="s">
        <v>7595</v>
      </c>
      <c r="K650" s="113"/>
      <c r="L650" s="50" t="s">
        <v>7574</v>
      </c>
      <c r="M650" s="160">
        <v>0</v>
      </c>
      <c r="N650" s="50" t="s">
        <v>8705</v>
      </c>
      <c r="O650" s="50" t="s">
        <v>8710</v>
      </c>
      <c r="P650" s="113" t="s">
        <v>165</v>
      </c>
      <c r="Q650" s="113" t="s">
        <v>80</v>
      </c>
      <c r="R650" s="113"/>
      <c r="S650" s="113"/>
    </row>
    <row r="651" spans="1:19" x14ac:dyDescent="0.35">
      <c r="A651" s="111" t="s">
        <v>4269</v>
      </c>
      <c r="B651" s="112">
        <v>9</v>
      </c>
      <c r="C651" s="113" t="s">
        <v>4274</v>
      </c>
      <c r="D651" s="113" t="s">
        <v>7140</v>
      </c>
      <c r="E651" s="113"/>
      <c r="F651" s="113"/>
      <c r="G651" s="50" t="s">
        <v>5373</v>
      </c>
      <c r="H651" s="50" t="s">
        <v>5374</v>
      </c>
      <c r="I651" s="113"/>
      <c r="J651" s="113" t="s">
        <v>7595</v>
      </c>
      <c r="K651" s="113"/>
      <c r="L651" s="50" t="s">
        <v>7574</v>
      </c>
      <c r="M651" s="160">
        <v>0</v>
      </c>
      <c r="N651" s="50" t="s">
        <v>8705</v>
      </c>
      <c r="O651" s="50" t="s">
        <v>8710</v>
      </c>
      <c r="P651" s="113" t="s">
        <v>165</v>
      </c>
      <c r="Q651" s="113" t="s">
        <v>80</v>
      </c>
      <c r="R651" s="113"/>
      <c r="S651" s="113"/>
    </row>
    <row r="652" spans="1:19" x14ac:dyDescent="0.35">
      <c r="A652" s="111" t="s">
        <v>4269</v>
      </c>
      <c r="B652" s="112">
        <v>10</v>
      </c>
      <c r="C652" s="113" t="s">
        <v>4275</v>
      </c>
      <c r="D652" s="113" t="s">
        <v>7153</v>
      </c>
      <c r="E652" s="113"/>
      <c r="F652" s="113"/>
      <c r="G652" s="50" t="s">
        <v>5375</v>
      </c>
      <c r="H652" s="50" t="s">
        <v>5376</v>
      </c>
      <c r="I652" s="113"/>
      <c r="J652" s="113" t="s">
        <v>7595</v>
      </c>
      <c r="K652" s="113"/>
      <c r="L652" s="50" t="s">
        <v>7574</v>
      </c>
      <c r="M652" s="160">
        <v>0</v>
      </c>
      <c r="N652" s="50" t="s">
        <v>8705</v>
      </c>
      <c r="O652" s="50" t="s">
        <v>8710</v>
      </c>
      <c r="P652" s="113" t="s">
        <v>165</v>
      </c>
      <c r="Q652" s="113" t="s">
        <v>80</v>
      </c>
      <c r="R652" s="113"/>
      <c r="S652" s="113"/>
    </row>
    <row r="653" spans="1:19" x14ac:dyDescent="0.35">
      <c r="A653" s="111" t="s">
        <v>4269</v>
      </c>
      <c r="B653" s="112">
        <v>11</v>
      </c>
      <c r="C653" s="113" t="s">
        <v>4276</v>
      </c>
      <c r="D653" s="113" t="s">
        <v>7141</v>
      </c>
      <c r="E653" s="113"/>
      <c r="F653" s="113"/>
      <c r="G653" s="50" t="s">
        <v>5377</v>
      </c>
      <c r="H653" s="50" t="s">
        <v>5378</v>
      </c>
      <c r="I653" s="113"/>
      <c r="J653" s="113" t="s">
        <v>7595</v>
      </c>
      <c r="K653" s="113"/>
      <c r="L653" s="50" t="s">
        <v>7574</v>
      </c>
      <c r="M653" s="160">
        <v>0</v>
      </c>
      <c r="N653" s="50" t="s">
        <v>8705</v>
      </c>
      <c r="O653" s="50" t="s">
        <v>8710</v>
      </c>
      <c r="P653" s="113" t="s">
        <v>165</v>
      </c>
      <c r="Q653" s="113" t="s">
        <v>80</v>
      </c>
      <c r="R653" s="113"/>
      <c r="S653" s="113"/>
    </row>
    <row r="654" spans="1:19" x14ac:dyDescent="0.35">
      <c r="A654" s="111" t="s">
        <v>4269</v>
      </c>
      <c r="B654" s="112">
        <v>12</v>
      </c>
      <c r="C654" s="113" t="s">
        <v>4277</v>
      </c>
      <c r="D654" s="113" t="s">
        <v>7154</v>
      </c>
      <c r="E654" s="113"/>
      <c r="F654" s="113"/>
      <c r="G654" s="50" t="s">
        <v>5379</v>
      </c>
      <c r="H654" s="50" t="s">
        <v>5380</v>
      </c>
      <c r="I654" s="113"/>
      <c r="J654" s="113" t="s">
        <v>7595</v>
      </c>
      <c r="K654" s="113"/>
      <c r="L654" s="50" t="s">
        <v>7574</v>
      </c>
      <c r="M654" s="160">
        <v>0</v>
      </c>
      <c r="N654" s="50" t="s">
        <v>8705</v>
      </c>
      <c r="O654" s="50" t="s">
        <v>8710</v>
      </c>
      <c r="P654" s="113" t="s">
        <v>165</v>
      </c>
      <c r="Q654" s="113" t="s">
        <v>80</v>
      </c>
      <c r="R654" s="113"/>
      <c r="S654" s="113"/>
    </row>
    <row r="655" spans="1:19" x14ac:dyDescent="0.35">
      <c r="A655" s="111" t="s">
        <v>4269</v>
      </c>
      <c r="B655" s="112">
        <v>13</v>
      </c>
      <c r="C655" s="113" t="s">
        <v>4278</v>
      </c>
      <c r="D655" s="113" t="s">
        <v>7155</v>
      </c>
      <c r="E655" s="113"/>
      <c r="F655" s="113"/>
      <c r="G655" s="50" t="s">
        <v>5381</v>
      </c>
      <c r="H655" s="50" t="s">
        <v>5382</v>
      </c>
      <c r="I655" s="113"/>
      <c r="J655" s="113" t="s">
        <v>7595</v>
      </c>
      <c r="K655" s="113"/>
      <c r="L655" s="50" t="s">
        <v>7574</v>
      </c>
      <c r="M655" s="160">
        <v>0</v>
      </c>
      <c r="N655" s="50" t="s">
        <v>8705</v>
      </c>
      <c r="O655" s="50" t="s">
        <v>8710</v>
      </c>
      <c r="P655" s="113" t="s">
        <v>165</v>
      </c>
      <c r="Q655" s="113" t="s">
        <v>80</v>
      </c>
      <c r="R655" s="113"/>
      <c r="S655" s="113"/>
    </row>
    <row r="656" spans="1:19" x14ac:dyDescent="0.35">
      <c r="A656" s="111" t="s">
        <v>4269</v>
      </c>
      <c r="B656" s="112">
        <v>14</v>
      </c>
      <c r="C656" s="113" t="s">
        <v>4279</v>
      </c>
      <c r="D656" s="50" t="s">
        <v>7158</v>
      </c>
      <c r="E656" s="113"/>
      <c r="F656" s="113"/>
      <c r="G656" s="50" t="s">
        <v>5383</v>
      </c>
      <c r="H656" s="50" t="s">
        <v>5384</v>
      </c>
      <c r="I656" s="113"/>
      <c r="J656" s="113" t="s">
        <v>7595</v>
      </c>
      <c r="K656" s="113"/>
      <c r="L656" s="50" t="s">
        <v>7574</v>
      </c>
      <c r="M656" s="160">
        <v>0</v>
      </c>
      <c r="N656" s="50" t="s">
        <v>8705</v>
      </c>
      <c r="O656" s="50" t="s">
        <v>8710</v>
      </c>
      <c r="P656" s="113" t="s">
        <v>6315</v>
      </c>
      <c r="Q656" s="113" t="s">
        <v>80</v>
      </c>
      <c r="R656" s="113"/>
      <c r="S656" s="113"/>
    </row>
    <row r="657" spans="1:19" x14ac:dyDescent="0.35">
      <c r="A657" s="111" t="s">
        <v>4269</v>
      </c>
      <c r="B657" s="112">
        <v>15</v>
      </c>
      <c r="C657" s="113" t="s">
        <v>4280</v>
      </c>
      <c r="D657" s="113" t="s">
        <v>7150</v>
      </c>
      <c r="E657" s="113"/>
      <c r="F657" s="113"/>
      <c r="G657" s="50" t="s">
        <v>5385</v>
      </c>
      <c r="H657" s="50" t="s">
        <v>5386</v>
      </c>
      <c r="I657" s="113"/>
      <c r="J657" s="113" t="s">
        <v>7595</v>
      </c>
      <c r="K657" s="113"/>
      <c r="L657" s="50" t="s">
        <v>7574</v>
      </c>
      <c r="M657" s="160">
        <v>0</v>
      </c>
      <c r="N657" s="50" t="s">
        <v>8705</v>
      </c>
      <c r="O657" s="50" t="s">
        <v>8710</v>
      </c>
      <c r="P657" s="113" t="s">
        <v>165</v>
      </c>
      <c r="Q657" s="113" t="s">
        <v>80</v>
      </c>
      <c r="R657" s="113"/>
      <c r="S657" s="113"/>
    </row>
    <row r="658" spans="1:19" x14ac:dyDescent="0.35">
      <c r="A658" s="111" t="s">
        <v>4269</v>
      </c>
      <c r="B658" s="112">
        <v>16</v>
      </c>
      <c r="C658" s="113" t="s">
        <v>4281</v>
      </c>
      <c r="D658" s="113" t="s">
        <v>7156</v>
      </c>
      <c r="E658" s="113"/>
      <c r="F658" s="113"/>
      <c r="G658" s="50" t="s">
        <v>5387</v>
      </c>
      <c r="H658" s="50" t="s">
        <v>5388</v>
      </c>
      <c r="I658" s="113"/>
      <c r="J658" s="113" t="s">
        <v>7595</v>
      </c>
      <c r="K658" s="113"/>
      <c r="L658" s="50" t="s">
        <v>7574</v>
      </c>
      <c r="M658" s="160">
        <v>0</v>
      </c>
      <c r="N658" s="50" t="s">
        <v>8705</v>
      </c>
      <c r="O658" s="50" t="s">
        <v>8710</v>
      </c>
      <c r="P658" s="113" t="s">
        <v>165</v>
      </c>
      <c r="Q658" s="113" t="s">
        <v>80</v>
      </c>
      <c r="R658" s="113"/>
      <c r="S658" s="113"/>
    </row>
    <row r="659" spans="1:19" x14ac:dyDescent="0.35">
      <c r="A659" s="111" t="s">
        <v>4269</v>
      </c>
      <c r="B659" s="112">
        <v>17</v>
      </c>
      <c r="C659" s="113" t="s">
        <v>4282</v>
      </c>
      <c r="D659" s="113" t="s">
        <v>7157</v>
      </c>
      <c r="E659" s="113"/>
      <c r="F659" s="113"/>
      <c r="G659" s="50" t="s">
        <v>5389</v>
      </c>
      <c r="H659" s="50" t="s">
        <v>5390</v>
      </c>
      <c r="I659" s="113"/>
      <c r="J659" s="113" t="s">
        <v>7595</v>
      </c>
      <c r="K659" s="113"/>
      <c r="L659" s="50" t="s">
        <v>7574</v>
      </c>
      <c r="M659" s="160">
        <v>0</v>
      </c>
      <c r="N659" s="50" t="s">
        <v>8705</v>
      </c>
      <c r="O659" s="50" t="s">
        <v>8710</v>
      </c>
      <c r="P659" s="113" t="s">
        <v>165</v>
      </c>
      <c r="Q659" s="113" t="s">
        <v>80</v>
      </c>
      <c r="R659" s="113"/>
      <c r="S659" s="113"/>
    </row>
    <row r="660" spans="1:19" x14ac:dyDescent="0.35">
      <c r="A660" s="111" t="s">
        <v>4269</v>
      </c>
      <c r="B660" s="112">
        <v>18</v>
      </c>
      <c r="C660" s="113" t="s">
        <v>4283</v>
      </c>
      <c r="D660" s="50" t="s">
        <v>7142</v>
      </c>
      <c r="E660" s="113"/>
      <c r="F660" s="113"/>
      <c r="G660" s="50" t="s">
        <v>5391</v>
      </c>
      <c r="H660" s="50" t="s">
        <v>2875</v>
      </c>
      <c r="I660" s="113"/>
      <c r="J660" s="113" t="s">
        <v>7595</v>
      </c>
      <c r="K660" s="113"/>
      <c r="L660" s="50" t="s">
        <v>7574</v>
      </c>
      <c r="M660" s="160">
        <v>0</v>
      </c>
      <c r="N660" s="50" t="s">
        <v>8705</v>
      </c>
      <c r="O660" s="50" t="s">
        <v>8710</v>
      </c>
      <c r="P660" s="113" t="s">
        <v>165</v>
      </c>
      <c r="Q660" s="113" t="s">
        <v>80</v>
      </c>
      <c r="R660" s="113"/>
      <c r="S660" s="113"/>
    </row>
    <row r="661" spans="1:19" x14ac:dyDescent="0.35">
      <c r="A661" s="141" t="s">
        <v>2790</v>
      </c>
      <c r="B661" s="77">
        <v>-99</v>
      </c>
      <c r="C661" s="50" t="s">
        <v>292</v>
      </c>
      <c r="D661" s="113"/>
      <c r="E661" s="50"/>
      <c r="F661" s="113"/>
      <c r="G661" s="50" t="s">
        <v>292</v>
      </c>
      <c r="H661" s="50" t="s">
        <v>292</v>
      </c>
      <c r="I661" s="113"/>
      <c r="J661" s="50" t="s">
        <v>7595</v>
      </c>
      <c r="K661" s="50"/>
      <c r="L661" s="53" t="s">
        <v>7575</v>
      </c>
      <c r="M661" s="114" t="s">
        <v>8704</v>
      </c>
      <c r="N661" s="113" t="s">
        <v>8706</v>
      </c>
      <c r="O661" s="113"/>
      <c r="P661" s="137"/>
      <c r="Q661" s="137" t="s">
        <v>54</v>
      </c>
      <c r="R661" s="53"/>
      <c r="S661" s="113"/>
    </row>
    <row r="662" spans="1:19" x14ac:dyDescent="0.35">
      <c r="A662" s="141" t="s">
        <v>2790</v>
      </c>
      <c r="B662" s="77">
        <v>-99</v>
      </c>
      <c r="C662" s="50" t="s">
        <v>6688</v>
      </c>
      <c r="D662" s="113"/>
      <c r="E662" s="50"/>
      <c r="F662" s="113"/>
      <c r="G662" s="50" t="s">
        <v>6757</v>
      </c>
      <c r="H662" s="50" t="s">
        <v>6758</v>
      </c>
      <c r="I662" s="113"/>
      <c r="J662" s="50" t="s">
        <v>7595</v>
      </c>
      <c r="K662" s="50"/>
      <c r="L662" s="50" t="s">
        <v>7575</v>
      </c>
      <c r="M662" s="160"/>
      <c r="N662" s="50"/>
      <c r="O662" s="50"/>
      <c r="P662" s="137" t="s">
        <v>2996</v>
      </c>
      <c r="Q662" s="137" t="s">
        <v>54</v>
      </c>
      <c r="R662" s="53"/>
      <c r="S662" s="113"/>
    </row>
    <row r="663" spans="1:19" x14ac:dyDescent="0.35">
      <c r="A663" s="141" t="s">
        <v>2790</v>
      </c>
      <c r="B663" s="77">
        <v>-99</v>
      </c>
      <c r="C663" s="50" t="s">
        <v>6687</v>
      </c>
      <c r="D663" s="113"/>
      <c r="E663" s="50"/>
      <c r="F663" s="113"/>
      <c r="G663" s="50" t="s">
        <v>6755</v>
      </c>
      <c r="H663" s="50" t="s">
        <v>6756</v>
      </c>
      <c r="I663" s="113"/>
      <c r="J663" s="50" t="s">
        <v>7595</v>
      </c>
      <c r="K663" s="50"/>
      <c r="L663" s="50" t="s">
        <v>7576</v>
      </c>
      <c r="M663" s="160"/>
      <c r="N663" s="50"/>
      <c r="O663" s="50"/>
      <c r="P663" s="137" t="s">
        <v>3952</v>
      </c>
      <c r="Q663" s="137" t="s">
        <v>54</v>
      </c>
      <c r="R663" s="53"/>
      <c r="S663" s="113"/>
    </row>
    <row r="664" spans="1:19" x14ac:dyDescent="0.35">
      <c r="A664" s="115" t="s">
        <v>2790</v>
      </c>
      <c r="B664" s="100">
        <v>1</v>
      </c>
      <c r="C664" s="101" t="s">
        <v>93</v>
      </c>
      <c r="D664" s="103" t="s">
        <v>1923</v>
      </c>
      <c r="E664" s="102" t="s">
        <v>2130</v>
      </c>
      <c r="F664" s="101" t="s">
        <v>7896</v>
      </c>
      <c r="G664" s="101" t="s">
        <v>277</v>
      </c>
      <c r="H664" s="101" t="s">
        <v>278</v>
      </c>
      <c r="I664" s="101" t="s">
        <v>2311</v>
      </c>
      <c r="J664" s="103" t="s">
        <v>7595</v>
      </c>
      <c r="K664" s="103"/>
      <c r="L664" s="101" t="s">
        <v>91</v>
      </c>
      <c r="M664" s="161" t="s">
        <v>8704</v>
      </c>
      <c r="N664" s="103" t="s">
        <v>8706</v>
      </c>
      <c r="O664" s="103" t="s">
        <v>8709</v>
      </c>
      <c r="P664" s="115" t="s">
        <v>91</v>
      </c>
      <c r="Q664" s="115" t="s">
        <v>54</v>
      </c>
      <c r="R664" s="115"/>
      <c r="S664" s="113"/>
    </row>
    <row r="665" spans="1:19" x14ac:dyDescent="0.35">
      <c r="A665" s="113" t="s">
        <v>2790</v>
      </c>
      <c r="B665" s="94">
        <v>2</v>
      </c>
      <c r="C665" s="59" t="s">
        <v>120</v>
      </c>
      <c r="D665" s="57" t="s">
        <v>1922</v>
      </c>
      <c r="E665" s="56" t="s">
        <v>8453</v>
      </c>
      <c r="F665" s="54" t="s">
        <v>2146</v>
      </c>
      <c r="G665" s="57"/>
      <c r="H665" s="57"/>
      <c r="I665" s="56"/>
      <c r="J665" s="56" t="s">
        <v>7595</v>
      </c>
      <c r="K665" s="56"/>
      <c r="L665" s="54" t="s">
        <v>7575</v>
      </c>
      <c r="M665" s="162" t="s">
        <v>8704</v>
      </c>
      <c r="N665" s="56" t="s">
        <v>8706</v>
      </c>
      <c r="O665" s="56" t="s">
        <v>8709</v>
      </c>
      <c r="P665" s="113" t="s">
        <v>100</v>
      </c>
      <c r="Q665" s="113" t="s">
        <v>54</v>
      </c>
      <c r="R665" s="113"/>
      <c r="S665" s="113"/>
    </row>
    <row r="666" spans="1:19" x14ac:dyDescent="0.35">
      <c r="A666" s="113" t="s">
        <v>2790</v>
      </c>
      <c r="B666" s="94">
        <v>3</v>
      </c>
      <c r="C666" s="85" t="s">
        <v>2633</v>
      </c>
      <c r="D666" s="50" t="s">
        <v>2836</v>
      </c>
      <c r="E666" s="56" t="s">
        <v>8450</v>
      </c>
      <c r="F666" s="68" t="s">
        <v>8041</v>
      </c>
      <c r="G666" s="56" t="s">
        <v>3056</v>
      </c>
      <c r="H666" s="50" t="s">
        <v>2836</v>
      </c>
      <c r="I666" s="56"/>
      <c r="J666" s="56" t="s">
        <v>7595</v>
      </c>
      <c r="K666" s="56"/>
      <c r="L666" s="50" t="s">
        <v>91</v>
      </c>
      <c r="M666" s="160" t="s">
        <v>8704</v>
      </c>
      <c r="N666" s="50" t="s">
        <v>8705</v>
      </c>
      <c r="O666" s="50" t="s">
        <v>8709</v>
      </c>
      <c r="P666" s="113" t="s">
        <v>91</v>
      </c>
      <c r="Q666" s="113" t="s">
        <v>54</v>
      </c>
      <c r="R666" s="113"/>
      <c r="S666" s="113"/>
    </row>
    <row r="667" spans="1:19" x14ac:dyDescent="0.35">
      <c r="A667" s="113" t="s">
        <v>2790</v>
      </c>
      <c r="B667" s="94">
        <v>4</v>
      </c>
      <c r="C667" s="56" t="s">
        <v>2632</v>
      </c>
      <c r="D667" s="50" t="s">
        <v>2056</v>
      </c>
      <c r="E667" s="56" t="s">
        <v>8451</v>
      </c>
      <c r="F667" s="69" t="s">
        <v>2173</v>
      </c>
      <c r="G667" s="56" t="s">
        <v>3055</v>
      </c>
      <c r="H667" s="50" t="s">
        <v>2835</v>
      </c>
      <c r="I667" s="56"/>
      <c r="J667" s="56" t="s">
        <v>7595</v>
      </c>
      <c r="K667" s="56"/>
      <c r="L667" s="50" t="s">
        <v>153</v>
      </c>
      <c r="M667" s="160" t="s">
        <v>8704</v>
      </c>
      <c r="N667" s="50" t="s">
        <v>8705</v>
      </c>
      <c r="O667" s="50" t="s">
        <v>8709</v>
      </c>
      <c r="P667" s="113" t="s">
        <v>153</v>
      </c>
      <c r="Q667" s="113" t="s">
        <v>54</v>
      </c>
      <c r="R667" s="113"/>
      <c r="S667" s="113"/>
    </row>
    <row r="668" spans="1:19" x14ac:dyDescent="0.35">
      <c r="A668" s="113" t="s">
        <v>2790</v>
      </c>
      <c r="B668" s="94">
        <v>5</v>
      </c>
      <c r="C668" s="56" t="s">
        <v>2634</v>
      </c>
      <c r="D668" s="62" t="s">
        <v>3333</v>
      </c>
      <c r="E668" s="56" t="s">
        <v>8454</v>
      </c>
      <c r="F668" s="69" t="s">
        <v>8042</v>
      </c>
      <c r="G668" s="56" t="s">
        <v>3057</v>
      </c>
      <c r="H668" s="50" t="s">
        <v>2837</v>
      </c>
      <c r="I668" s="56"/>
      <c r="J668" s="56" t="s">
        <v>7595</v>
      </c>
      <c r="K668" s="56"/>
      <c r="L668" s="50" t="s">
        <v>91</v>
      </c>
      <c r="M668" s="160">
        <v>0</v>
      </c>
      <c r="N668" s="50" t="s">
        <v>8705</v>
      </c>
      <c r="O668" s="50" t="s">
        <v>8710</v>
      </c>
      <c r="P668" s="113" t="s">
        <v>91</v>
      </c>
      <c r="Q668" s="113" t="s">
        <v>54</v>
      </c>
      <c r="R668" s="113"/>
      <c r="S668" s="113"/>
    </row>
    <row r="669" spans="1:19" x14ac:dyDescent="0.35">
      <c r="A669" s="113" t="s">
        <v>2790</v>
      </c>
      <c r="B669" s="94">
        <v>6</v>
      </c>
      <c r="C669" s="56" t="s">
        <v>218</v>
      </c>
      <c r="D669" s="50" t="s">
        <v>1969</v>
      </c>
      <c r="E669" s="56" t="s">
        <v>8464</v>
      </c>
      <c r="F669" s="69" t="s">
        <v>8043</v>
      </c>
      <c r="G669" s="56" t="s">
        <v>3067</v>
      </c>
      <c r="H669" s="50" t="s">
        <v>523</v>
      </c>
      <c r="I669" s="56"/>
      <c r="J669" s="56" t="s">
        <v>7595</v>
      </c>
      <c r="K669" s="56"/>
      <c r="L669" s="50" t="s">
        <v>7575</v>
      </c>
      <c r="M669" s="160">
        <v>0</v>
      </c>
      <c r="N669" s="50" t="s">
        <v>8705</v>
      </c>
      <c r="O669" s="50" t="s">
        <v>8710</v>
      </c>
      <c r="P669" s="113" t="s">
        <v>100</v>
      </c>
      <c r="Q669" s="113" t="s">
        <v>54</v>
      </c>
      <c r="R669" s="113"/>
      <c r="S669" s="113"/>
    </row>
    <row r="670" spans="1:19" x14ac:dyDescent="0.35">
      <c r="A670" s="113" t="s">
        <v>2790</v>
      </c>
      <c r="B670" s="94">
        <v>7</v>
      </c>
      <c r="C670" s="56" t="s">
        <v>217</v>
      </c>
      <c r="D670" s="50" t="s">
        <v>1900</v>
      </c>
      <c r="E670" s="56" t="s">
        <v>8455</v>
      </c>
      <c r="F670" s="69" t="s">
        <v>8044</v>
      </c>
      <c r="G670" s="56" t="s">
        <v>3066</v>
      </c>
      <c r="H670" s="50" t="s">
        <v>521</v>
      </c>
      <c r="I670" s="56"/>
      <c r="J670" s="56" t="s">
        <v>7595</v>
      </c>
      <c r="K670" s="56"/>
      <c r="L670" s="50" t="s">
        <v>7574</v>
      </c>
      <c r="M670" s="160">
        <v>0</v>
      </c>
      <c r="N670" s="50" t="s">
        <v>8705</v>
      </c>
      <c r="O670" s="50" t="s">
        <v>8710</v>
      </c>
      <c r="P670" s="113" t="s">
        <v>211</v>
      </c>
      <c r="Q670" s="113" t="s">
        <v>54</v>
      </c>
      <c r="R670" s="113"/>
      <c r="S670" s="113"/>
    </row>
    <row r="671" spans="1:19" x14ac:dyDescent="0.35">
      <c r="A671" s="113" t="s">
        <v>2790</v>
      </c>
      <c r="B671" s="94">
        <v>8</v>
      </c>
      <c r="C671" s="56" t="s">
        <v>2635</v>
      </c>
      <c r="D671" s="50" t="s">
        <v>6508</v>
      </c>
      <c r="E671" s="56" t="s">
        <v>8456</v>
      </c>
      <c r="F671" s="69" t="s">
        <v>8045</v>
      </c>
      <c r="G671" s="56" t="s">
        <v>3058</v>
      </c>
      <c r="H671" s="50" t="s">
        <v>3425</v>
      </c>
      <c r="I671" s="56"/>
      <c r="J671" s="56" t="s">
        <v>3426</v>
      </c>
      <c r="K671" s="56" t="s">
        <v>7594</v>
      </c>
      <c r="L671" s="50" t="s">
        <v>91</v>
      </c>
      <c r="M671" s="160">
        <v>0</v>
      </c>
      <c r="N671" s="50" t="s">
        <v>8705</v>
      </c>
      <c r="O671" s="50" t="s">
        <v>8710</v>
      </c>
      <c r="P671" s="113" t="s">
        <v>92</v>
      </c>
      <c r="Q671" s="113" t="s">
        <v>54</v>
      </c>
      <c r="R671" s="113"/>
      <c r="S671" s="113"/>
    </row>
    <row r="672" spans="1:19" x14ac:dyDescent="0.35">
      <c r="A672" s="113" t="s">
        <v>2790</v>
      </c>
      <c r="B672" s="94">
        <v>9</v>
      </c>
      <c r="C672" s="56" t="s">
        <v>2636</v>
      </c>
      <c r="D672" s="50" t="s">
        <v>6507</v>
      </c>
      <c r="E672" s="56" t="s">
        <v>8457</v>
      </c>
      <c r="F672" s="69" t="s">
        <v>8046</v>
      </c>
      <c r="G672" s="56" t="s">
        <v>3059</v>
      </c>
      <c r="H672" s="50" t="s">
        <v>2839</v>
      </c>
      <c r="I672" s="56"/>
      <c r="J672" s="56" t="s">
        <v>3427</v>
      </c>
      <c r="K672" s="56" t="s">
        <v>7594</v>
      </c>
      <c r="L672" s="50" t="s">
        <v>91</v>
      </c>
      <c r="M672" s="160">
        <v>0</v>
      </c>
      <c r="N672" s="50" t="s">
        <v>8705</v>
      </c>
      <c r="O672" s="50" t="s">
        <v>8710</v>
      </c>
      <c r="P672" s="113" t="s">
        <v>92</v>
      </c>
      <c r="Q672" s="113" t="s">
        <v>54</v>
      </c>
      <c r="R672" s="113"/>
      <c r="S672" s="113"/>
    </row>
    <row r="673" spans="1:19" x14ac:dyDescent="0.35">
      <c r="A673" s="113" t="s">
        <v>2790</v>
      </c>
      <c r="B673" s="94">
        <v>10</v>
      </c>
      <c r="C673" s="56" t="s">
        <v>2637</v>
      </c>
      <c r="D673" s="50" t="s">
        <v>6506</v>
      </c>
      <c r="E673" s="56" t="s">
        <v>8458</v>
      </c>
      <c r="F673" s="69" t="s">
        <v>8047</v>
      </c>
      <c r="G673" s="56" t="s">
        <v>3060</v>
      </c>
      <c r="H673" s="50" t="s">
        <v>2840</v>
      </c>
      <c r="I673" s="56"/>
      <c r="J673" s="56" t="s">
        <v>3428</v>
      </c>
      <c r="K673" s="56" t="s">
        <v>7594</v>
      </c>
      <c r="L673" s="50" t="s">
        <v>91</v>
      </c>
      <c r="M673" s="160">
        <v>0</v>
      </c>
      <c r="N673" s="50" t="s">
        <v>8705</v>
      </c>
      <c r="O673" s="50" t="s">
        <v>8710</v>
      </c>
      <c r="P673" s="113" t="s">
        <v>92</v>
      </c>
      <c r="Q673" s="113" t="s">
        <v>54</v>
      </c>
      <c r="R673" s="113"/>
      <c r="S673" s="113"/>
    </row>
    <row r="674" spans="1:19" x14ac:dyDescent="0.35">
      <c r="A674" s="113" t="s">
        <v>2790</v>
      </c>
      <c r="B674" s="94">
        <v>11</v>
      </c>
      <c r="C674" s="56" t="s">
        <v>2638</v>
      </c>
      <c r="D674" s="50" t="s">
        <v>6496</v>
      </c>
      <c r="E674" s="56" t="s">
        <v>8459</v>
      </c>
      <c r="F674" s="69" t="s">
        <v>8048</v>
      </c>
      <c r="G674" s="56" t="s">
        <v>3061</v>
      </c>
      <c r="H674" s="50" t="s">
        <v>2841</v>
      </c>
      <c r="I674" s="56"/>
      <c r="J674" s="56" t="s">
        <v>3429</v>
      </c>
      <c r="K674" s="56" t="s">
        <v>7594</v>
      </c>
      <c r="L674" s="50" t="s">
        <v>91</v>
      </c>
      <c r="M674" s="160">
        <v>0</v>
      </c>
      <c r="N674" s="50" t="s">
        <v>8705</v>
      </c>
      <c r="O674" s="50" t="s">
        <v>8710</v>
      </c>
      <c r="P674" s="113" t="s">
        <v>92</v>
      </c>
      <c r="Q674" s="113" t="s">
        <v>54</v>
      </c>
      <c r="R674" s="113"/>
      <c r="S674" s="113"/>
    </row>
    <row r="675" spans="1:19" x14ac:dyDescent="0.35">
      <c r="A675" s="113" t="s">
        <v>2790</v>
      </c>
      <c r="B675" s="94">
        <v>12</v>
      </c>
      <c r="C675" s="56" t="s">
        <v>2639</v>
      </c>
      <c r="D675" s="50" t="s">
        <v>6497</v>
      </c>
      <c r="E675" s="56" t="s">
        <v>8460</v>
      </c>
      <c r="F675" s="69" t="s">
        <v>8049</v>
      </c>
      <c r="G675" s="56" t="s">
        <v>3062</v>
      </c>
      <c r="H675" s="50" t="s">
        <v>2842</v>
      </c>
      <c r="I675" s="56"/>
      <c r="J675" s="56" t="s">
        <v>3430</v>
      </c>
      <c r="K675" s="56" t="s">
        <v>7594</v>
      </c>
      <c r="L675" s="50" t="s">
        <v>91</v>
      </c>
      <c r="M675" s="160">
        <v>0</v>
      </c>
      <c r="N675" s="50" t="s">
        <v>8705</v>
      </c>
      <c r="O675" s="50" t="s">
        <v>8710</v>
      </c>
      <c r="P675" s="113" t="s">
        <v>92</v>
      </c>
      <c r="Q675" s="113" t="s">
        <v>54</v>
      </c>
      <c r="R675" s="113"/>
      <c r="S675" s="113"/>
    </row>
    <row r="676" spans="1:19" x14ac:dyDescent="0.35">
      <c r="A676" s="113" t="s">
        <v>2790</v>
      </c>
      <c r="B676" s="94">
        <v>13</v>
      </c>
      <c r="C676" s="56" t="s">
        <v>2642</v>
      </c>
      <c r="D676" s="50" t="s">
        <v>6498</v>
      </c>
      <c r="E676" s="56" t="s">
        <v>8461</v>
      </c>
      <c r="F676" s="69" t="s">
        <v>8050</v>
      </c>
      <c r="G676" s="56" t="s">
        <v>3065</v>
      </c>
      <c r="H676" s="50" t="s">
        <v>2845</v>
      </c>
      <c r="I676" s="56"/>
      <c r="J676" s="56" t="s">
        <v>3431</v>
      </c>
      <c r="K676" s="56" t="s">
        <v>7594</v>
      </c>
      <c r="L676" s="50" t="s">
        <v>91</v>
      </c>
      <c r="M676" s="160">
        <v>0</v>
      </c>
      <c r="N676" s="50" t="s">
        <v>8705</v>
      </c>
      <c r="O676" s="50" t="s">
        <v>8710</v>
      </c>
      <c r="P676" s="113" t="s">
        <v>92</v>
      </c>
      <c r="Q676" s="113" t="s">
        <v>54</v>
      </c>
      <c r="R676" s="113"/>
      <c r="S676" s="113"/>
    </row>
    <row r="677" spans="1:19" x14ac:dyDescent="0.35">
      <c r="A677" s="113" t="s">
        <v>2790</v>
      </c>
      <c r="B677" s="94">
        <v>14</v>
      </c>
      <c r="C677" s="56" t="s">
        <v>2640</v>
      </c>
      <c r="D677" s="50" t="s">
        <v>6499</v>
      </c>
      <c r="E677" s="56" t="s">
        <v>8462</v>
      </c>
      <c r="F677" s="69" t="s">
        <v>8051</v>
      </c>
      <c r="G677" s="56" t="s">
        <v>3063</v>
      </c>
      <c r="H677" s="50" t="s">
        <v>2843</v>
      </c>
      <c r="I677" s="56"/>
      <c r="J677" s="56" t="s">
        <v>3432</v>
      </c>
      <c r="K677" s="56" t="s">
        <v>7594</v>
      </c>
      <c r="L677" s="50" t="s">
        <v>91</v>
      </c>
      <c r="M677" s="160">
        <v>0</v>
      </c>
      <c r="N677" s="50" t="s">
        <v>8705</v>
      </c>
      <c r="O677" s="50" t="s">
        <v>8710</v>
      </c>
      <c r="P677" s="113" t="s">
        <v>92</v>
      </c>
      <c r="Q677" s="113" t="s">
        <v>54</v>
      </c>
      <c r="R677" s="113"/>
      <c r="S677" s="113"/>
    </row>
    <row r="678" spans="1:19" x14ac:dyDescent="0.35">
      <c r="A678" s="113" t="s">
        <v>2790</v>
      </c>
      <c r="B678" s="94">
        <v>15</v>
      </c>
      <c r="C678" s="56" t="s">
        <v>2641</v>
      </c>
      <c r="D678" s="50" t="s">
        <v>6500</v>
      </c>
      <c r="E678" s="56" t="s">
        <v>8463</v>
      </c>
      <c r="F678" s="69" t="s">
        <v>8052</v>
      </c>
      <c r="G678" s="56" t="s">
        <v>3064</v>
      </c>
      <c r="H678" s="50" t="s">
        <v>2844</v>
      </c>
      <c r="I678" s="56"/>
      <c r="J678" s="56" t="s">
        <v>3433</v>
      </c>
      <c r="K678" s="56" t="s">
        <v>7594</v>
      </c>
      <c r="L678" s="50" t="s">
        <v>91</v>
      </c>
      <c r="M678" s="160">
        <v>0</v>
      </c>
      <c r="N678" s="50" t="s">
        <v>8705</v>
      </c>
      <c r="O678" s="50" t="s">
        <v>8710</v>
      </c>
      <c r="P678" s="113" t="s">
        <v>92</v>
      </c>
      <c r="Q678" s="113" t="s">
        <v>54</v>
      </c>
      <c r="R678" s="113"/>
      <c r="S678" s="113"/>
    </row>
    <row r="679" spans="1:19" x14ac:dyDescent="0.35">
      <c r="A679" s="115" t="s">
        <v>2790</v>
      </c>
      <c r="B679" s="100">
        <v>16</v>
      </c>
      <c r="C679" s="101" t="s">
        <v>7685</v>
      </c>
      <c r="D679" s="101" t="s">
        <v>1895</v>
      </c>
      <c r="E679" s="102" t="s">
        <v>8452</v>
      </c>
      <c r="F679" s="101" t="s">
        <v>2172</v>
      </c>
      <c r="G679" s="101"/>
      <c r="H679" s="101"/>
      <c r="I679" s="101"/>
      <c r="J679" s="103" t="s">
        <v>7595</v>
      </c>
      <c r="K679" s="103"/>
      <c r="L679" s="101" t="s">
        <v>91</v>
      </c>
      <c r="M679" s="161">
        <v>0</v>
      </c>
      <c r="N679" s="103" t="s">
        <v>8705</v>
      </c>
      <c r="O679" s="103" t="s">
        <v>8710</v>
      </c>
      <c r="P679" s="115" t="s">
        <v>91</v>
      </c>
      <c r="Q679" s="115" t="s">
        <v>54</v>
      </c>
      <c r="R679" s="115"/>
      <c r="S679" s="113"/>
    </row>
    <row r="680" spans="1:19" x14ac:dyDescent="0.35">
      <c r="A680" s="142" t="s">
        <v>2794</v>
      </c>
      <c r="B680" s="77">
        <v>-99</v>
      </c>
      <c r="C680" s="50" t="s">
        <v>292</v>
      </c>
      <c r="D680" s="113"/>
      <c r="E680" s="50"/>
      <c r="F680" s="113"/>
      <c r="G680" s="50" t="s">
        <v>292</v>
      </c>
      <c r="H680" s="50" t="s">
        <v>292</v>
      </c>
      <c r="I680" s="113"/>
      <c r="J680" s="50" t="s">
        <v>7595</v>
      </c>
      <c r="K680" s="50"/>
      <c r="L680" s="53" t="s">
        <v>7575</v>
      </c>
      <c r="M680" s="114" t="s">
        <v>8704</v>
      </c>
      <c r="N680" s="113" t="s">
        <v>8706</v>
      </c>
      <c r="O680" s="113"/>
      <c r="P680" s="137"/>
      <c r="Q680" s="137" t="s">
        <v>54</v>
      </c>
      <c r="R680" s="53"/>
      <c r="S680" s="113"/>
    </row>
    <row r="681" spans="1:19" x14ac:dyDescent="0.35">
      <c r="A681" s="115" t="s">
        <v>2794</v>
      </c>
      <c r="B681" s="100">
        <v>1</v>
      </c>
      <c r="C681" s="101" t="s">
        <v>93</v>
      </c>
      <c r="D681" s="103" t="s">
        <v>1923</v>
      </c>
      <c r="E681" s="102" t="s">
        <v>2130</v>
      </c>
      <c r="F681" s="101" t="s">
        <v>7896</v>
      </c>
      <c r="G681" s="101" t="s">
        <v>277</v>
      </c>
      <c r="H681" s="101" t="s">
        <v>278</v>
      </c>
      <c r="I681" s="101" t="s">
        <v>2311</v>
      </c>
      <c r="J681" s="103" t="s">
        <v>7595</v>
      </c>
      <c r="K681" s="103"/>
      <c r="L681" s="101" t="s">
        <v>91</v>
      </c>
      <c r="M681" s="161" t="s">
        <v>8704</v>
      </c>
      <c r="N681" s="103" t="s">
        <v>8706</v>
      </c>
      <c r="O681" s="103" t="s">
        <v>8709</v>
      </c>
      <c r="P681" s="115" t="s">
        <v>91</v>
      </c>
      <c r="Q681" s="115" t="s">
        <v>54</v>
      </c>
      <c r="R681" s="115"/>
      <c r="S681" s="113"/>
    </row>
    <row r="682" spans="1:19" x14ac:dyDescent="0.35">
      <c r="A682" s="113" t="s">
        <v>2794</v>
      </c>
      <c r="B682" s="94">
        <v>2</v>
      </c>
      <c r="C682" s="59" t="s">
        <v>120</v>
      </c>
      <c r="D682" s="54" t="s">
        <v>1950</v>
      </c>
      <c r="E682" s="54" t="s">
        <v>8453</v>
      </c>
      <c r="F682" s="68" t="s">
        <v>7854</v>
      </c>
      <c r="G682" s="57"/>
      <c r="H682" s="57"/>
      <c r="I682" s="56"/>
      <c r="J682" s="56" t="s">
        <v>7595</v>
      </c>
      <c r="K682" s="56"/>
      <c r="L682" s="54" t="s">
        <v>7575</v>
      </c>
      <c r="M682" s="162" t="s">
        <v>8704</v>
      </c>
      <c r="N682" s="56" t="s">
        <v>8706</v>
      </c>
      <c r="O682" s="56" t="s">
        <v>8709</v>
      </c>
      <c r="P682" s="113" t="s">
        <v>100</v>
      </c>
      <c r="Q682" s="113" t="s">
        <v>54</v>
      </c>
      <c r="R682" s="113"/>
      <c r="S682" s="113"/>
    </row>
    <row r="683" spans="1:19" x14ac:dyDescent="0.35">
      <c r="A683" s="113" t="s">
        <v>2794</v>
      </c>
      <c r="B683" s="94">
        <v>3</v>
      </c>
      <c r="C683" s="56" t="s">
        <v>2643</v>
      </c>
      <c r="D683" s="54" t="s">
        <v>1903</v>
      </c>
      <c r="E683" s="56" t="s">
        <v>8465</v>
      </c>
      <c r="F683" s="69" t="s">
        <v>2195</v>
      </c>
      <c r="G683" s="56" t="s">
        <v>3068</v>
      </c>
      <c r="H683" s="50" t="s">
        <v>2846</v>
      </c>
      <c r="I683" s="56"/>
      <c r="J683" s="56" t="s">
        <v>7595</v>
      </c>
      <c r="K683" s="56"/>
      <c r="L683" s="50" t="s">
        <v>7574</v>
      </c>
      <c r="M683" s="160" t="s">
        <v>8704</v>
      </c>
      <c r="N683" s="50" t="s">
        <v>8705</v>
      </c>
      <c r="O683" s="50" t="s">
        <v>8709</v>
      </c>
      <c r="P683" s="113" t="s">
        <v>156</v>
      </c>
      <c r="Q683" s="113" t="s">
        <v>54</v>
      </c>
      <c r="R683" s="113"/>
      <c r="S683" s="113"/>
    </row>
    <row r="684" spans="1:19" x14ac:dyDescent="0.35">
      <c r="A684" s="113" t="s">
        <v>2794</v>
      </c>
      <c r="B684" s="94">
        <v>4</v>
      </c>
      <c r="C684" s="56" t="s">
        <v>2644</v>
      </c>
      <c r="D684" s="54" t="s">
        <v>1904</v>
      </c>
      <c r="E684" s="56" t="s">
        <v>8466</v>
      </c>
      <c r="F684" s="69" t="s">
        <v>2196</v>
      </c>
      <c r="G684" s="56" t="s">
        <v>3069</v>
      </c>
      <c r="H684" s="50" t="s">
        <v>2847</v>
      </c>
      <c r="I684" s="56"/>
      <c r="J684" s="56" t="s">
        <v>7595</v>
      </c>
      <c r="K684" s="56"/>
      <c r="L684" s="50" t="s">
        <v>7574</v>
      </c>
      <c r="M684" s="160" t="s">
        <v>8704</v>
      </c>
      <c r="N684" s="50" t="s">
        <v>8705</v>
      </c>
      <c r="O684" s="50" t="s">
        <v>8709</v>
      </c>
      <c r="P684" s="113" t="s">
        <v>156</v>
      </c>
      <c r="Q684" s="113" t="s">
        <v>54</v>
      </c>
      <c r="R684" s="113"/>
      <c r="S684" s="113"/>
    </row>
    <row r="685" spans="1:19" x14ac:dyDescent="0.35">
      <c r="A685" s="113" t="s">
        <v>2794</v>
      </c>
      <c r="B685" s="94">
        <v>5</v>
      </c>
      <c r="C685" s="56" t="s">
        <v>2645</v>
      </c>
      <c r="D685" s="54" t="s">
        <v>3339</v>
      </c>
      <c r="E685" s="56" t="s">
        <v>8501</v>
      </c>
      <c r="F685" s="69" t="s">
        <v>8482</v>
      </c>
      <c r="G685" s="56" t="s">
        <v>3070</v>
      </c>
      <c r="H685" s="50" t="s">
        <v>2848</v>
      </c>
      <c r="I685" s="56"/>
      <c r="J685" s="56" t="s">
        <v>7595</v>
      </c>
      <c r="K685" s="56"/>
      <c r="L685" s="50" t="s">
        <v>7574</v>
      </c>
      <c r="M685" s="160">
        <v>0</v>
      </c>
      <c r="N685" s="50" t="s">
        <v>8705</v>
      </c>
      <c r="O685" s="50" t="s">
        <v>8710</v>
      </c>
      <c r="P685" s="113" t="s">
        <v>2997</v>
      </c>
      <c r="Q685" s="113" t="s">
        <v>54</v>
      </c>
      <c r="R685" s="113"/>
      <c r="S685" s="113"/>
    </row>
    <row r="686" spans="1:19" x14ac:dyDescent="0.35">
      <c r="A686" s="113" t="s">
        <v>2794</v>
      </c>
      <c r="B686" s="94">
        <v>6</v>
      </c>
      <c r="C686" s="56" t="s">
        <v>2658</v>
      </c>
      <c r="D686" s="56" t="s">
        <v>3370</v>
      </c>
      <c r="E686" s="56" t="s">
        <v>8481</v>
      </c>
      <c r="F686" s="69" t="s">
        <v>8053</v>
      </c>
      <c r="G686" s="56" t="s">
        <v>3083</v>
      </c>
      <c r="H686" s="50" t="s">
        <v>2861</v>
      </c>
      <c r="I686" s="56"/>
      <c r="J686" s="56" t="s">
        <v>7595</v>
      </c>
      <c r="K686" s="56"/>
      <c r="L686" s="50" t="s">
        <v>7574</v>
      </c>
      <c r="M686" s="160">
        <v>0</v>
      </c>
      <c r="N686" s="50" t="s">
        <v>8705</v>
      </c>
      <c r="O686" s="50" t="s">
        <v>8710</v>
      </c>
      <c r="P686" s="113" t="s">
        <v>100</v>
      </c>
      <c r="Q686" s="113" t="s">
        <v>54</v>
      </c>
      <c r="R686" s="113"/>
      <c r="S686" s="113"/>
    </row>
    <row r="687" spans="1:19" x14ac:dyDescent="0.35">
      <c r="A687" s="113" t="s">
        <v>2794</v>
      </c>
      <c r="B687" s="94">
        <v>7</v>
      </c>
      <c r="C687" s="56" t="s">
        <v>2649</v>
      </c>
      <c r="D687" s="56" t="s">
        <v>3341</v>
      </c>
      <c r="E687" s="56" t="s">
        <v>8480</v>
      </c>
      <c r="F687" s="69" t="s">
        <v>8054</v>
      </c>
      <c r="G687" s="56" t="s">
        <v>3074</v>
      </c>
      <c r="H687" s="50" t="s">
        <v>2852</v>
      </c>
      <c r="I687" s="56"/>
      <c r="J687" s="56" t="s">
        <v>7595</v>
      </c>
      <c r="K687" s="56"/>
      <c r="L687" s="50" t="s">
        <v>7574</v>
      </c>
      <c r="M687" s="160">
        <v>0</v>
      </c>
      <c r="N687" s="50" t="s">
        <v>8705</v>
      </c>
      <c r="O687" s="50" t="s">
        <v>8710</v>
      </c>
      <c r="P687" s="113" t="s">
        <v>100</v>
      </c>
      <c r="Q687" s="113" t="s">
        <v>54</v>
      </c>
      <c r="R687" s="113"/>
      <c r="S687" s="113"/>
    </row>
    <row r="688" spans="1:19" x14ac:dyDescent="0.35">
      <c r="A688" s="113" t="s">
        <v>2794</v>
      </c>
      <c r="B688" s="94">
        <v>8</v>
      </c>
      <c r="C688" s="56" t="s">
        <v>2650</v>
      </c>
      <c r="D688" s="56" t="s">
        <v>3342</v>
      </c>
      <c r="E688" s="56" t="s">
        <v>8479</v>
      </c>
      <c r="F688" s="69" t="s">
        <v>8055</v>
      </c>
      <c r="G688" s="56" t="s">
        <v>3075</v>
      </c>
      <c r="H688" s="50" t="s">
        <v>2853</v>
      </c>
      <c r="I688" s="56"/>
      <c r="J688" s="56" t="s">
        <v>7595</v>
      </c>
      <c r="K688" s="56"/>
      <c r="L688" s="50" t="s">
        <v>7574</v>
      </c>
      <c r="M688" s="160">
        <v>0</v>
      </c>
      <c r="N688" s="50" t="s">
        <v>8705</v>
      </c>
      <c r="O688" s="50" t="s">
        <v>8710</v>
      </c>
      <c r="P688" s="113" t="s">
        <v>100</v>
      </c>
      <c r="Q688" s="113" t="s">
        <v>54</v>
      </c>
      <c r="R688" s="113"/>
      <c r="S688" s="113"/>
    </row>
    <row r="689" spans="1:19" x14ac:dyDescent="0.35">
      <c r="A689" s="113" t="s">
        <v>2794</v>
      </c>
      <c r="B689" s="94">
        <v>9</v>
      </c>
      <c r="C689" s="56" t="s">
        <v>2646</v>
      </c>
      <c r="D689" s="56" t="s">
        <v>1974</v>
      </c>
      <c r="E689" s="56" t="s">
        <v>8478</v>
      </c>
      <c r="F689" s="69" t="s">
        <v>2284</v>
      </c>
      <c r="G689" s="56" t="s">
        <v>3071</v>
      </c>
      <c r="H689" s="50" t="s">
        <v>2849</v>
      </c>
      <c r="I689" s="56"/>
      <c r="J689" s="56" t="s">
        <v>7595</v>
      </c>
      <c r="K689" s="56"/>
      <c r="L689" s="50" t="s">
        <v>7574</v>
      </c>
      <c r="M689" s="160">
        <v>0</v>
      </c>
      <c r="N689" s="50" t="s">
        <v>8705</v>
      </c>
      <c r="O689" s="50" t="s">
        <v>8710</v>
      </c>
      <c r="P689" s="113" t="s">
        <v>195</v>
      </c>
      <c r="Q689" s="113" t="s">
        <v>54</v>
      </c>
      <c r="R689" s="113"/>
      <c r="S689" s="113"/>
    </row>
    <row r="690" spans="1:19" x14ac:dyDescent="0.35">
      <c r="A690" s="113" t="s">
        <v>2794</v>
      </c>
      <c r="B690" s="94">
        <v>10</v>
      </c>
      <c r="C690" s="56" t="s">
        <v>2647</v>
      </c>
      <c r="D690" s="56" t="s">
        <v>8474</v>
      </c>
      <c r="E690" s="56" t="s">
        <v>8476</v>
      </c>
      <c r="F690" s="69" t="s">
        <v>8475</v>
      </c>
      <c r="G690" s="56" t="s">
        <v>3072</v>
      </c>
      <c r="H690" s="50" t="s">
        <v>2850</v>
      </c>
      <c r="I690" s="56"/>
      <c r="J690" s="56" t="s">
        <v>7595</v>
      </c>
      <c r="K690" s="56"/>
      <c r="L690" s="50" t="s">
        <v>7574</v>
      </c>
      <c r="M690" s="160">
        <v>1</v>
      </c>
      <c r="N690" s="50" t="s">
        <v>8705</v>
      </c>
      <c r="O690" s="50" t="s">
        <v>8710</v>
      </c>
      <c r="P690" s="113" t="s">
        <v>195</v>
      </c>
      <c r="Q690" s="113" t="s">
        <v>54</v>
      </c>
      <c r="R690" s="113"/>
      <c r="S690" s="113"/>
    </row>
    <row r="691" spans="1:19" x14ac:dyDescent="0.35">
      <c r="A691" s="113" t="s">
        <v>2794</v>
      </c>
      <c r="B691" s="94">
        <v>11</v>
      </c>
      <c r="C691" s="56" t="s">
        <v>2648</v>
      </c>
      <c r="D691" s="56" t="s">
        <v>3340</v>
      </c>
      <c r="E691" s="56" t="s">
        <v>8477</v>
      </c>
      <c r="F691" s="69" t="s">
        <v>8056</v>
      </c>
      <c r="G691" s="56" t="s">
        <v>3073</v>
      </c>
      <c r="H691" s="50" t="s">
        <v>2851</v>
      </c>
      <c r="I691" s="56"/>
      <c r="J691" s="56" t="s">
        <v>7595</v>
      </c>
      <c r="K691" s="56"/>
      <c r="L691" s="50" t="s">
        <v>7574</v>
      </c>
      <c r="M691" s="160">
        <v>0</v>
      </c>
      <c r="N691" s="50" t="s">
        <v>8705</v>
      </c>
      <c r="O691" s="50" t="s">
        <v>8710</v>
      </c>
      <c r="P691" s="113" t="s">
        <v>195</v>
      </c>
      <c r="Q691" s="113" t="s">
        <v>54</v>
      </c>
      <c r="R691" s="113"/>
      <c r="S691" s="113"/>
    </row>
    <row r="692" spans="1:19" x14ac:dyDescent="0.35">
      <c r="A692" s="113" t="s">
        <v>2794</v>
      </c>
      <c r="B692" s="94">
        <v>12</v>
      </c>
      <c r="C692" s="56" t="s">
        <v>2651</v>
      </c>
      <c r="D692" s="56" t="s">
        <v>3360</v>
      </c>
      <c r="E692" s="56" t="s">
        <v>8467</v>
      </c>
      <c r="F692" s="69" t="s">
        <v>8057</v>
      </c>
      <c r="G692" s="56" t="s">
        <v>3076</v>
      </c>
      <c r="H692" s="50" t="s">
        <v>2854</v>
      </c>
      <c r="I692" s="56"/>
      <c r="J692" s="56" t="s">
        <v>7595</v>
      </c>
      <c r="K692" s="56"/>
      <c r="L692" s="50" t="s">
        <v>7574</v>
      </c>
      <c r="M692" s="160">
        <v>0</v>
      </c>
      <c r="N692" s="50" t="s">
        <v>8705</v>
      </c>
      <c r="O692" s="50" t="s">
        <v>8710</v>
      </c>
      <c r="P692" s="113" t="s">
        <v>2998</v>
      </c>
      <c r="Q692" s="113" t="s">
        <v>54</v>
      </c>
      <c r="R692" s="113"/>
      <c r="S692" s="113"/>
    </row>
    <row r="693" spans="1:19" x14ac:dyDescent="0.35">
      <c r="A693" s="113" t="s">
        <v>2794</v>
      </c>
      <c r="B693" s="94">
        <v>13</v>
      </c>
      <c r="C693" s="56" t="s">
        <v>2652</v>
      </c>
      <c r="D693" s="56" t="s">
        <v>3365</v>
      </c>
      <c r="E693" s="56" t="s">
        <v>8471</v>
      </c>
      <c r="F693" s="69" t="s">
        <v>8058</v>
      </c>
      <c r="G693" s="56" t="s">
        <v>3077</v>
      </c>
      <c r="H693" s="50" t="s">
        <v>2855</v>
      </c>
      <c r="I693" s="56"/>
      <c r="J693" s="56" t="s">
        <v>7595</v>
      </c>
      <c r="K693" s="56"/>
      <c r="L693" s="50" t="s">
        <v>7574</v>
      </c>
      <c r="M693" s="160">
        <v>0</v>
      </c>
      <c r="N693" s="50" t="s">
        <v>8705</v>
      </c>
      <c r="O693" s="50" t="s">
        <v>8710</v>
      </c>
      <c r="P693" s="113" t="s">
        <v>2999</v>
      </c>
      <c r="Q693" s="113" t="s">
        <v>54</v>
      </c>
      <c r="R693" s="113"/>
      <c r="S693" s="113"/>
    </row>
    <row r="694" spans="1:19" x14ac:dyDescent="0.35">
      <c r="A694" s="113" t="s">
        <v>2794</v>
      </c>
      <c r="B694" s="94">
        <v>14</v>
      </c>
      <c r="C694" s="56" t="s">
        <v>2653</v>
      </c>
      <c r="D694" s="56" t="s">
        <v>3363</v>
      </c>
      <c r="E694" s="56" t="s">
        <v>8472</v>
      </c>
      <c r="F694" s="69" t="s">
        <v>8059</v>
      </c>
      <c r="G694" s="56" t="s">
        <v>3078</v>
      </c>
      <c r="H694" s="50" t="s">
        <v>2856</v>
      </c>
      <c r="I694" s="56"/>
      <c r="J694" s="56" t="s">
        <v>7595</v>
      </c>
      <c r="K694" s="56"/>
      <c r="L694" s="50" t="s">
        <v>7574</v>
      </c>
      <c r="M694" s="160">
        <v>0</v>
      </c>
      <c r="N694" s="50" t="s">
        <v>8705</v>
      </c>
      <c r="O694" s="50" t="s">
        <v>8710</v>
      </c>
      <c r="P694" s="113" t="s">
        <v>2999</v>
      </c>
      <c r="Q694" s="113" t="s">
        <v>54</v>
      </c>
      <c r="R694" s="113"/>
      <c r="S694" s="113"/>
    </row>
    <row r="695" spans="1:19" x14ac:dyDescent="0.35">
      <c r="A695" s="113" t="s">
        <v>2794</v>
      </c>
      <c r="B695" s="94">
        <v>15</v>
      </c>
      <c r="C695" s="56" t="s">
        <v>2654</v>
      </c>
      <c r="D695" s="56" t="s">
        <v>3364</v>
      </c>
      <c r="E695" s="56" t="s">
        <v>8473</v>
      </c>
      <c r="F695" s="69" t="s">
        <v>8060</v>
      </c>
      <c r="G695" s="56" t="s">
        <v>3079</v>
      </c>
      <c r="H695" s="50" t="s">
        <v>2857</v>
      </c>
      <c r="I695" s="56"/>
      <c r="J695" s="56" t="s">
        <v>7595</v>
      </c>
      <c r="K695" s="56"/>
      <c r="L695" s="50" t="s">
        <v>7574</v>
      </c>
      <c r="M695" s="160">
        <v>0</v>
      </c>
      <c r="N695" s="50" t="s">
        <v>8705</v>
      </c>
      <c r="O695" s="50" t="s">
        <v>8710</v>
      </c>
      <c r="P695" s="113" t="s">
        <v>2999</v>
      </c>
      <c r="Q695" s="113" t="s">
        <v>54</v>
      </c>
      <c r="R695" s="113"/>
      <c r="S695" s="113"/>
    </row>
    <row r="696" spans="1:19" x14ac:dyDescent="0.35">
      <c r="A696" s="113" t="s">
        <v>2794</v>
      </c>
      <c r="B696" s="94">
        <v>16</v>
      </c>
      <c r="C696" s="56" t="s">
        <v>2657</v>
      </c>
      <c r="D696" s="56" t="s">
        <v>3361</v>
      </c>
      <c r="E696" s="56" t="s">
        <v>8468</v>
      </c>
      <c r="F696" s="69" t="s">
        <v>8061</v>
      </c>
      <c r="G696" s="56" t="s">
        <v>3082</v>
      </c>
      <c r="H696" s="50" t="s">
        <v>2860</v>
      </c>
      <c r="I696" s="56"/>
      <c r="J696" s="56" t="s">
        <v>7595</v>
      </c>
      <c r="K696" s="56"/>
      <c r="L696" s="50" t="s">
        <v>7574</v>
      </c>
      <c r="M696" s="160">
        <v>0</v>
      </c>
      <c r="N696" s="50" t="s">
        <v>8705</v>
      </c>
      <c r="O696" s="50" t="s">
        <v>8710</v>
      </c>
      <c r="P696" s="113" t="s">
        <v>2998</v>
      </c>
      <c r="Q696" s="113" t="s">
        <v>54</v>
      </c>
      <c r="R696" s="113"/>
      <c r="S696" s="113"/>
    </row>
    <row r="697" spans="1:19" x14ac:dyDescent="0.35">
      <c r="A697" s="113" t="s">
        <v>2794</v>
      </c>
      <c r="B697" s="94">
        <v>17</v>
      </c>
      <c r="C697" s="56" t="s">
        <v>2655</v>
      </c>
      <c r="D697" s="56" t="s">
        <v>3362</v>
      </c>
      <c r="E697" s="56" t="s">
        <v>8469</v>
      </c>
      <c r="F697" s="69" t="s">
        <v>8062</v>
      </c>
      <c r="G697" s="56" t="s">
        <v>3080</v>
      </c>
      <c r="H697" s="50" t="s">
        <v>2858</v>
      </c>
      <c r="I697" s="56"/>
      <c r="J697" s="56" t="s">
        <v>7595</v>
      </c>
      <c r="K697" s="56"/>
      <c r="L697" s="50" t="s">
        <v>7574</v>
      </c>
      <c r="M697" s="160">
        <v>0</v>
      </c>
      <c r="N697" s="50" t="s">
        <v>8705</v>
      </c>
      <c r="O697" s="50" t="s">
        <v>8710</v>
      </c>
      <c r="P697" s="113" t="s">
        <v>2998</v>
      </c>
      <c r="Q697" s="113" t="s">
        <v>54</v>
      </c>
      <c r="R697" s="113"/>
      <c r="S697" s="113"/>
    </row>
    <row r="698" spans="1:19" x14ac:dyDescent="0.35">
      <c r="A698" s="113" t="s">
        <v>2794</v>
      </c>
      <c r="B698" s="94">
        <v>18</v>
      </c>
      <c r="C698" s="56" t="s">
        <v>2656</v>
      </c>
      <c r="D698" s="56" t="s">
        <v>3366</v>
      </c>
      <c r="E698" s="56" t="s">
        <v>8470</v>
      </c>
      <c r="F698" s="69" t="s">
        <v>8063</v>
      </c>
      <c r="G698" s="56" t="s">
        <v>3081</v>
      </c>
      <c r="H698" s="50" t="s">
        <v>2859</v>
      </c>
      <c r="I698" s="56"/>
      <c r="J698" s="56" t="s">
        <v>7595</v>
      </c>
      <c r="K698" s="56"/>
      <c r="L698" s="50" t="s">
        <v>7574</v>
      </c>
      <c r="M698" s="160">
        <v>0</v>
      </c>
      <c r="N698" s="50" t="s">
        <v>8705</v>
      </c>
      <c r="O698" s="50" t="s">
        <v>8710</v>
      </c>
      <c r="P698" s="113" t="s">
        <v>2998</v>
      </c>
      <c r="Q698" s="113" t="s">
        <v>54</v>
      </c>
      <c r="R698" s="113"/>
      <c r="S698" s="113"/>
    </row>
    <row r="699" spans="1:19" x14ac:dyDescent="0.35">
      <c r="A699" s="115" t="s">
        <v>2794</v>
      </c>
      <c r="B699" s="100">
        <v>19</v>
      </c>
      <c r="C699" s="101" t="s">
        <v>7686</v>
      </c>
      <c r="D699" s="101" t="s">
        <v>1895</v>
      </c>
      <c r="E699" s="102" t="s">
        <v>8483</v>
      </c>
      <c r="F699" s="101" t="s">
        <v>2172</v>
      </c>
      <c r="G699" s="101"/>
      <c r="H699" s="101"/>
      <c r="I699" s="101"/>
      <c r="J699" s="103" t="s">
        <v>7595</v>
      </c>
      <c r="K699" s="103"/>
      <c r="L699" s="101" t="s">
        <v>91</v>
      </c>
      <c r="M699" s="161">
        <v>0</v>
      </c>
      <c r="N699" s="103" t="s">
        <v>8705</v>
      </c>
      <c r="O699" s="103" t="s">
        <v>8710</v>
      </c>
      <c r="P699" s="115" t="s">
        <v>91</v>
      </c>
      <c r="Q699" s="115" t="s">
        <v>54</v>
      </c>
      <c r="R699" s="115"/>
      <c r="S699" s="113"/>
    </row>
    <row r="700" spans="1:19" x14ac:dyDescent="0.35">
      <c r="A700" s="113" t="s">
        <v>67</v>
      </c>
      <c r="B700" s="112">
        <v>-99</v>
      </c>
      <c r="C700" s="113" t="s">
        <v>2607</v>
      </c>
      <c r="D700" s="57" t="s">
        <v>6580</v>
      </c>
      <c r="E700" s="113"/>
      <c r="F700" s="113" t="s">
        <v>8067</v>
      </c>
      <c r="G700" s="50" t="s">
        <v>3030</v>
      </c>
      <c r="H700" s="50" t="s">
        <v>4766</v>
      </c>
      <c r="I700" s="113"/>
      <c r="J700" s="56" t="s">
        <v>7595</v>
      </c>
      <c r="K700" s="56"/>
      <c r="L700" s="99" t="s">
        <v>7575</v>
      </c>
      <c r="M700" s="167" t="s">
        <v>8704</v>
      </c>
      <c r="N700" s="99" t="s">
        <v>8706</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7595</v>
      </c>
      <c r="K701" s="56"/>
      <c r="L701" s="113" t="s">
        <v>91</v>
      </c>
      <c r="M701" s="114">
        <v>0</v>
      </c>
      <c r="N701" s="113" t="s">
        <v>8705</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7595</v>
      </c>
      <c r="K702" s="56"/>
      <c r="L702" s="113" t="s">
        <v>91</v>
      </c>
      <c r="M702" s="114">
        <v>0</v>
      </c>
      <c r="N702" s="113" t="s">
        <v>8705</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7595</v>
      </c>
      <c r="K703" s="56"/>
      <c r="L703" s="54" t="s">
        <v>7575</v>
      </c>
      <c r="M703" s="162" t="s">
        <v>8704</v>
      </c>
      <c r="N703" s="56" t="s">
        <v>8705</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7595</v>
      </c>
      <c r="K704" s="56"/>
      <c r="L704" s="113" t="s">
        <v>91</v>
      </c>
      <c r="M704" s="114">
        <v>0</v>
      </c>
      <c r="N704" s="113" t="s">
        <v>8705</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7595</v>
      </c>
      <c r="K705" s="56"/>
      <c r="L705" s="113" t="s">
        <v>91</v>
      </c>
      <c r="M705" s="114">
        <v>0</v>
      </c>
      <c r="N705" s="113" t="s">
        <v>8705</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7595</v>
      </c>
      <c r="K706" s="56"/>
      <c r="L706" s="54" t="s">
        <v>7575</v>
      </c>
      <c r="M706" s="162" t="s">
        <v>8704</v>
      </c>
      <c r="N706" s="56" t="s">
        <v>8706</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7595</v>
      </c>
      <c r="K707" s="56"/>
      <c r="L707" s="54" t="s">
        <v>7575</v>
      </c>
      <c r="M707" s="162">
        <v>0</v>
      </c>
      <c r="N707" s="56" t="s">
        <v>8705</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7595</v>
      </c>
      <c r="K708" s="56"/>
      <c r="L708" s="113" t="s">
        <v>91</v>
      </c>
      <c r="M708" s="114">
        <v>0</v>
      </c>
      <c r="N708" s="113" t="s">
        <v>8705</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7595</v>
      </c>
      <c r="K709" s="56"/>
      <c r="L709" s="113" t="s">
        <v>91</v>
      </c>
      <c r="M709" s="114">
        <v>0</v>
      </c>
      <c r="N709" s="113" t="s">
        <v>8705</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7595</v>
      </c>
      <c r="K710" s="56"/>
      <c r="L710" s="113" t="s">
        <v>91</v>
      </c>
      <c r="M710" s="114">
        <v>0</v>
      </c>
      <c r="N710" s="113" t="s">
        <v>8705</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7595</v>
      </c>
      <c r="K711" s="56"/>
      <c r="L711" s="54" t="s">
        <v>7575</v>
      </c>
      <c r="M711" s="162" t="s">
        <v>8704</v>
      </c>
      <c r="N711" s="56" t="s">
        <v>8706</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7595</v>
      </c>
      <c r="K712" s="56"/>
      <c r="L712" s="113" t="s">
        <v>91</v>
      </c>
      <c r="M712" s="114">
        <v>0</v>
      </c>
      <c r="N712" s="113" t="s">
        <v>8705</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7595</v>
      </c>
      <c r="K713" s="56"/>
      <c r="L713" s="113" t="s">
        <v>91</v>
      </c>
      <c r="M713" s="114">
        <v>0</v>
      </c>
      <c r="N713" s="113" t="s">
        <v>8705</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7595</v>
      </c>
      <c r="K714" s="56"/>
      <c r="L714" s="113" t="s">
        <v>91</v>
      </c>
      <c r="M714" s="114">
        <v>0</v>
      </c>
      <c r="N714" s="113" t="s">
        <v>8705</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7595</v>
      </c>
      <c r="K715" s="56"/>
      <c r="L715" s="113" t="s">
        <v>91</v>
      </c>
      <c r="M715" s="114">
        <v>0</v>
      </c>
      <c r="N715" s="113" t="s">
        <v>8705</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7595</v>
      </c>
      <c r="K716" s="56"/>
      <c r="L716" s="113" t="s">
        <v>91</v>
      </c>
      <c r="M716" s="114">
        <v>0</v>
      </c>
      <c r="N716" s="113" t="s">
        <v>8705</v>
      </c>
      <c r="O716" s="113"/>
      <c r="P716" s="113" t="s">
        <v>92</v>
      </c>
      <c r="Q716" s="113" t="s">
        <v>68</v>
      </c>
      <c r="R716" s="113"/>
      <c r="S716" s="113"/>
    </row>
    <row r="717" spans="1:19" x14ac:dyDescent="0.35">
      <c r="A717" s="113" t="s">
        <v>67</v>
      </c>
      <c r="B717" s="93">
        <v>1</v>
      </c>
      <c r="C717" s="54" t="s">
        <v>202</v>
      </c>
      <c r="D717" s="56" t="s">
        <v>1902</v>
      </c>
      <c r="E717" s="113" t="s">
        <v>8497</v>
      </c>
      <c r="F717" s="68" t="s">
        <v>7901</v>
      </c>
      <c r="G717" s="54" t="s">
        <v>492</v>
      </c>
      <c r="H717" s="54" t="s">
        <v>493</v>
      </c>
      <c r="I717" s="68" t="s">
        <v>2398</v>
      </c>
      <c r="J717" s="56" t="s">
        <v>7595</v>
      </c>
      <c r="K717" s="56"/>
      <c r="L717" s="54" t="s">
        <v>91</v>
      </c>
      <c r="M717" s="162" t="s">
        <v>8704</v>
      </c>
      <c r="N717" s="56" t="s">
        <v>8706</v>
      </c>
      <c r="O717" s="56" t="s">
        <v>8709</v>
      </c>
      <c r="P717" s="113" t="s">
        <v>91</v>
      </c>
      <c r="Q717" s="113" t="s">
        <v>68</v>
      </c>
      <c r="R717" s="113"/>
      <c r="S717" s="113"/>
    </row>
    <row r="718" spans="1:19" x14ac:dyDescent="0.35">
      <c r="A718" s="113" t="s">
        <v>67</v>
      </c>
      <c r="B718" s="112">
        <v>2</v>
      </c>
      <c r="C718" s="113" t="s">
        <v>3967</v>
      </c>
      <c r="D718" s="56" t="s">
        <v>6466</v>
      </c>
      <c r="E718" s="113" t="s">
        <v>8498</v>
      </c>
      <c r="F718" s="111" t="s">
        <v>8064</v>
      </c>
      <c r="G718" s="50" t="s">
        <v>4767</v>
      </c>
      <c r="H718" s="50" t="s">
        <v>4768</v>
      </c>
      <c r="I718" s="113"/>
      <c r="J718" s="56" t="s">
        <v>7595</v>
      </c>
      <c r="K718" s="56"/>
      <c r="L718" s="113" t="s">
        <v>91</v>
      </c>
      <c r="M718" s="114" t="s">
        <v>8704</v>
      </c>
      <c r="N718" s="113" t="s">
        <v>8706</v>
      </c>
      <c r="O718" s="113" t="s">
        <v>8709</v>
      </c>
      <c r="P718" s="113" t="s">
        <v>91</v>
      </c>
      <c r="Q718" s="113" t="s">
        <v>68</v>
      </c>
      <c r="R718" s="113"/>
      <c r="S718" s="113"/>
    </row>
    <row r="719" spans="1:19" x14ac:dyDescent="0.35">
      <c r="A719" s="113" t="s">
        <v>67</v>
      </c>
      <c r="B719" s="93">
        <v>3</v>
      </c>
      <c r="C719" s="54" t="s">
        <v>203</v>
      </c>
      <c r="D719" s="56" t="s">
        <v>1931</v>
      </c>
      <c r="E719" s="113" t="s">
        <v>8496</v>
      </c>
      <c r="F719" s="68" t="s">
        <v>2229</v>
      </c>
      <c r="G719" s="54" t="s">
        <v>494</v>
      </c>
      <c r="H719" s="54" t="s">
        <v>495</v>
      </c>
      <c r="I719" s="68" t="s">
        <v>2399</v>
      </c>
      <c r="J719" s="56" t="s">
        <v>7595</v>
      </c>
      <c r="K719" s="56"/>
      <c r="L719" s="54" t="s">
        <v>91</v>
      </c>
      <c r="M719" s="162" t="s">
        <v>8704</v>
      </c>
      <c r="N719" s="56" t="s">
        <v>8705</v>
      </c>
      <c r="O719" s="56" t="s">
        <v>8709</v>
      </c>
      <c r="P719" s="113" t="s">
        <v>91</v>
      </c>
      <c r="Q719" s="113" t="s">
        <v>68</v>
      </c>
      <c r="R719" s="113"/>
      <c r="S719" s="113"/>
    </row>
    <row r="720" spans="1:19" x14ac:dyDescent="0.35">
      <c r="A720" s="113" t="s">
        <v>67</v>
      </c>
      <c r="B720" s="112">
        <v>4</v>
      </c>
      <c r="C720" s="113" t="s">
        <v>3968</v>
      </c>
      <c r="D720" s="113" t="s">
        <v>1940</v>
      </c>
      <c r="E720" s="113" t="s">
        <v>8485</v>
      </c>
      <c r="F720" s="111" t="s">
        <v>2243</v>
      </c>
      <c r="G720" s="50" t="s">
        <v>4769</v>
      </c>
      <c r="H720" s="50" t="s">
        <v>4770</v>
      </c>
      <c r="I720" s="113"/>
      <c r="J720" s="56" t="s">
        <v>7595</v>
      </c>
      <c r="K720" s="56"/>
      <c r="L720" s="113" t="s">
        <v>91</v>
      </c>
      <c r="M720" s="114">
        <v>0</v>
      </c>
      <c r="N720" s="113" t="s">
        <v>8705</v>
      </c>
      <c r="O720" s="113" t="s">
        <v>8710</v>
      </c>
      <c r="P720" s="113" t="s">
        <v>91</v>
      </c>
      <c r="Q720" s="113" t="s">
        <v>68</v>
      </c>
      <c r="R720" s="113"/>
      <c r="S720" s="113"/>
    </row>
    <row r="721" spans="1:19" x14ac:dyDescent="0.35">
      <c r="A721" s="113" t="s">
        <v>67</v>
      </c>
      <c r="B721" s="93">
        <v>5</v>
      </c>
      <c r="C721" s="54" t="s">
        <v>204</v>
      </c>
      <c r="D721" s="56" t="s">
        <v>1932</v>
      </c>
      <c r="E721" s="50" t="s">
        <v>8484</v>
      </c>
      <c r="F721" s="68" t="s">
        <v>2162</v>
      </c>
      <c r="G721" s="54" t="s">
        <v>496</v>
      </c>
      <c r="H721" s="54" t="s">
        <v>497</v>
      </c>
      <c r="I721" s="68" t="s">
        <v>2400</v>
      </c>
      <c r="J721" s="56" t="s">
        <v>7595</v>
      </c>
      <c r="K721" s="56"/>
      <c r="L721" s="54" t="s">
        <v>91</v>
      </c>
      <c r="M721" s="162">
        <v>0</v>
      </c>
      <c r="N721" s="56" t="s">
        <v>8705</v>
      </c>
      <c r="O721" s="56" t="s">
        <v>8710</v>
      </c>
      <c r="P721" s="113" t="s">
        <v>91</v>
      </c>
      <c r="Q721" s="113" t="s">
        <v>68</v>
      </c>
      <c r="R721" s="113"/>
      <c r="S721" s="113"/>
    </row>
    <row r="722" spans="1:19" x14ac:dyDescent="0.35">
      <c r="A722" s="113" t="s">
        <v>67</v>
      </c>
      <c r="B722" s="93">
        <v>6</v>
      </c>
      <c r="C722" s="54" t="s">
        <v>205</v>
      </c>
      <c r="D722" s="56" t="s">
        <v>1933</v>
      </c>
      <c r="E722" s="50" t="s">
        <v>8487</v>
      </c>
      <c r="F722" s="68" t="s">
        <v>1933</v>
      </c>
      <c r="G722" s="54" t="s">
        <v>498</v>
      </c>
      <c r="H722" s="54" t="s">
        <v>499</v>
      </c>
      <c r="I722" s="68" t="s">
        <v>2401</v>
      </c>
      <c r="J722" s="56" t="s">
        <v>7595</v>
      </c>
      <c r="K722" s="56"/>
      <c r="L722" s="54" t="s">
        <v>91</v>
      </c>
      <c r="M722" s="162">
        <v>0</v>
      </c>
      <c r="N722" s="56" t="s">
        <v>8705</v>
      </c>
      <c r="O722" s="56" t="s">
        <v>8710</v>
      </c>
      <c r="P722" s="113" t="s">
        <v>91</v>
      </c>
      <c r="Q722" s="113" t="s">
        <v>68</v>
      </c>
      <c r="R722" s="113"/>
      <c r="S722" s="113"/>
    </row>
    <row r="723" spans="1:19" x14ac:dyDescent="0.35">
      <c r="A723" s="113" t="s">
        <v>67</v>
      </c>
      <c r="B723" s="93">
        <v>7</v>
      </c>
      <c r="C723" s="54" t="s">
        <v>206</v>
      </c>
      <c r="D723" s="57" t="s">
        <v>1934</v>
      </c>
      <c r="E723" s="50" t="s">
        <v>8488</v>
      </c>
      <c r="F723" s="68" t="s">
        <v>2163</v>
      </c>
      <c r="G723" s="54" t="s">
        <v>500</v>
      </c>
      <c r="H723" s="54" t="s">
        <v>501</v>
      </c>
      <c r="I723" s="68" t="s">
        <v>2402</v>
      </c>
      <c r="J723" s="56" t="s">
        <v>7595</v>
      </c>
      <c r="K723" s="56"/>
      <c r="L723" s="54" t="s">
        <v>91</v>
      </c>
      <c r="M723" s="162">
        <v>0</v>
      </c>
      <c r="N723" s="56" t="s">
        <v>8705</v>
      </c>
      <c r="O723" s="56" t="s">
        <v>8710</v>
      </c>
      <c r="P723" s="113" t="s">
        <v>91</v>
      </c>
      <c r="Q723" s="113" t="s">
        <v>68</v>
      </c>
      <c r="R723" s="113"/>
      <c r="S723" s="113"/>
    </row>
    <row r="724" spans="1:19" x14ac:dyDescent="0.35">
      <c r="A724" s="113" t="s">
        <v>67</v>
      </c>
      <c r="B724" s="93">
        <v>8</v>
      </c>
      <c r="C724" s="54" t="s">
        <v>207</v>
      </c>
      <c r="D724" s="56" t="s">
        <v>8754</v>
      </c>
      <c r="E724" s="56" t="s">
        <v>8489</v>
      </c>
      <c r="F724" s="68" t="s">
        <v>2164</v>
      </c>
      <c r="G724" s="54" t="s">
        <v>502</v>
      </c>
      <c r="H724" s="54" t="s">
        <v>503</v>
      </c>
      <c r="I724" s="68" t="s">
        <v>2403</v>
      </c>
      <c r="J724" s="56" t="s">
        <v>7595</v>
      </c>
      <c r="K724" s="56"/>
      <c r="L724" s="50" t="s">
        <v>7574</v>
      </c>
      <c r="M724" s="160">
        <v>1</v>
      </c>
      <c r="N724" s="50" t="s">
        <v>8705</v>
      </c>
      <c r="O724" s="50" t="s">
        <v>8710</v>
      </c>
      <c r="P724" s="113" t="s">
        <v>138</v>
      </c>
      <c r="Q724" s="113" t="s">
        <v>68</v>
      </c>
      <c r="R724" s="113"/>
      <c r="S724" s="113"/>
    </row>
    <row r="725" spans="1:19" x14ac:dyDescent="0.35">
      <c r="A725" s="113" t="s">
        <v>67</v>
      </c>
      <c r="B725" s="93">
        <v>9</v>
      </c>
      <c r="C725" s="54" t="s">
        <v>208</v>
      </c>
      <c r="D725" s="56" t="s">
        <v>8755</v>
      </c>
      <c r="E725" s="56" t="s">
        <v>8490</v>
      </c>
      <c r="F725" s="68" t="s">
        <v>2165</v>
      </c>
      <c r="G725" s="54" t="s">
        <v>504</v>
      </c>
      <c r="H725" s="54" t="s">
        <v>505</v>
      </c>
      <c r="I725" s="68" t="s">
        <v>2404</v>
      </c>
      <c r="J725" s="56" t="s">
        <v>7595</v>
      </c>
      <c r="K725" s="56"/>
      <c r="L725" s="50" t="s">
        <v>7574</v>
      </c>
      <c r="M725" s="160">
        <v>1</v>
      </c>
      <c r="N725" s="50" t="s">
        <v>8705</v>
      </c>
      <c r="O725" s="50" t="s">
        <v>8710</v>
      </c>
      <c r="P725" s="113" t="s">
        <v>138</v>
      </c>
      <c r="Q725" s="113" t="s">
        <v>68</v>
      </c>
      <c r="R725" s="113"/>
      <c r="S725" s="113"/>
    </row>
    <row r="726" spans="1:19" x14ac:dyDescent="0.35">
      <c r="A726" s="113" t="s">
        <v>67</v>
      </c>
      <c r="B726" s="93">
        <v>10</v>
      </c>
      <c r="C726" s="54" t="s">
        <v>209</v>
      </c>
      <c r="D726" s="56" t="s">
        <v>1937</v>
      </c>
      <c r="E726" s="56" t="s">
        <v>8491</v>
      </c>
      <c r="F726" s="68" t="s">
        <v>2166</v>
      </c>
      <c r="G726" s="54" t="s">
        <v>506</v>
      </c>
      <c r="H726" s="54" t="s">
        <v>507</v>
      </c>
      <c r="I726" s="68" t="s">
        <v>2405</v>
      </c>
      <c r="J726" s="56" t="s">
        <v>7595</v>
      </c>
      <c r="K726" s="56"/>
      <c r="L726" s="50" t="s">
        <v>7574</v>
      </c>
      <c r="M726" s="160">
        <v>1</v>
      </c>
      <c r="N726" s="50" t="s">
        <v>8705</v>
      </c>
      <c r="O726" s="50" t="s">
        <v>8710</v>
      </c>
      <c r="P726" s="113" t="s">
        <v>139</v>
      </c>
      <c r="Q726" s="113" t="s">
        <v>68</v>
      </c>
      <c r="R726" s="113"/>
      <c r="S726" s="113"/>
    </row>
    <row r="727" spans="1:19" x14ac:dyDescent="0.35">
      <c r="A727" s="113" t="s">
        <v>67</v>
      </c>
      <c r="B727" s="112">
        <v>11</v>
      </c>
      <c r="C727" s="113" t="s">
        <v>3969</v>
      </c>
      <c r="D727" s="56" t="s">
        <v>6494</v>
      </c>
      <c r="E727" s="113" t="s">
        <v>8494</v>
      </c>
      <c r="F727" s="111" t="s">
        <v>8065</v>
      </c>
      <c r="G727" s="50" t="s">
        <v>4771</v>
      </c>
      <c r="H727" s="50" t="s">
        <v>4772</v>
      </c>
      <c r="I727" s="113"/>
      <c r="J727" s="56" t="s">
        <v>7595</v>
      </c>
      <c r="K727" s="56"/>
      <c r="L727" s="113" t="s">
        <v>153</v>
      </c>
      <c r="M727" s="114">
        <v>0</v>
      </c>
      <c r="N727" s="113" t="s">
        <v>8705</v>
      </c>
      <c r="O727" s="113" t="s">
        <v>8710</v>
      </c>
      <c r="P727" s="113" t="s">
        <v>153</v>
      </c>
      <c r="Q727" s="113" t="s">
        <v>68</v>
      </c>
      <c r="R727" s="113"/>
      <c r="S727" s="113"/>
    </row>
    <row r="728" spans="1:19" x14ac:dyDescent="0.35">
      <c r="A728" s="113" t="s">
        <v>67</v>
      </c>
      <c r="B728" s="93">
        <v>12</v>
      </c>
      <c r="C728" s="54" t="s">
        <v>210</v>
      </c>
      <c r="D728" s="56" t="s">
        <v>1938</v>
      </c>
      <c r="E728" s="50" t="s">
        <v>8492</v>
      </c>
      <c r="F728" s="68" t="s">
        <v>2230</v>
      </c>
      <c r="G728" s="54" t="s">
        <v>508</v>
      </c>
      <c r="H728" s="54" t="s">
        <v>509</v>
      </c>
      <c r="I728" s="68" t="s">
        <v>2227</v>
      </c>
      <c r="J728" s="56" t="s">
        <v>7595</v>
      </c>
      <c r="K728" s="56"/>
      <c r="L728" s="50" t="s">
        <v>7574</v>
      </c>
      <c r="M728" s="160">
        <v>0</v>
      </c>
      <c r="N728" s="50" t="s">
        <v>8705</v>
      </c>
      <c r="O728" s="50" t="s">
        <v>8710</v>
      </c>
      <c r="P728" s="113" t="s">
        <v>156</v>
      </c>
      <c r="Q728" s="113" t="s">
        <v>68</v>
      </c>
      <c r="R728" s="113"/>
      <c r="S728" s="113"/>
    </row>
    <row r="729" spans="1:19" x14ac:dyDescent="0.35">
      <c r="A729" s="113" t="s">
        <v>67</v>
      </c>
      <c r="B729" s="112">
        <v>13</v>
      </c>
      <c r="C729" s="113" t="s">
        <v>3970</v>
      </c>
      <c r="D729" s="56" t="s">
        <v>1947</v>
      </c>
      <c r="E729" s="113" t="s">
        <v>8493</v>
      </c>
      <c r="F729" s="111" t="s">
        <v>2167</v>
      </c>
      <c r="G729" s="50" t="s">
        <v>4773</v>
      </c>
      <c r="H729" s="50" t="s">
        <v>4774</v>
      </c>
      <c r="I729" s="113"/>
      <c r="J729" s="56" t="s">
        <v>7595</v>
      </c>
      <c r="K729" s="56"/>
      <c r="L729" s="50" t="s">
        <v>7574</v>
      </c>
      <c r="M729" s="160">
        <v>1</v>
      </c>
      <c r="N729" s="50" t="s">
        <v>8705</v>
      </c>
      <c r="O729" s="50" t="s">
        <v>8710</v>
      </c>
      <c r="P729" s="113" t="s">
        <v>195</v>
      </c>
      <c r="Q729" s="113" t="s">
        <v>68</v>
      </c>
      <c r="R729" s="113"/>
      <c r="S729" s="113"/>
    </row>
    <row r="730" spans="1:19" x14ac:dyDescent="0.35">
      <c r="A730" s="113" t="s">
        <v>67</v>
      </c>
      <c r="B730" s="112">
        <v>16</v>
      </c>
      <c r="C730" s="113" t="s">
        <v>3971</v>
      </c>
      <c r="D730" s="50" t="s">
        <v>8757</v>
      </c>
      <c r="E730" s="113" t="s">
        <v>8495</v>
      </c>
      <c r="F730" s="68" t="s">
        <v>8066</v>
      </c>
      <c r="G730" s="53" t="s">
        <v>4775</v>
      </c>
      <c r="H730" s="53" t="s">
        <v>4776</v>
      </c>
      <c r="I730" s="113"/>
      <c r="J730" s="56" t="s">
        <v>7595</v>
      </c>
      <c r="K730" s="56"/>
      <c r="L730" s="113" t="s">
        <v>91</v>
      </c>
      <c r="M730" s="114">
        <v>1</v>
      </c>
      <c r="N730" s="113" t="s">
        <v>8705</v>
      </c>
      <c r="O730" s="113" t="s">
        <v>8710</v>
      </c>
      <c r="P730" s="113" t="s">
        <v>91</v>
      </c>
      <c r="Q730" s="113" t="s">
        <v>68</v>
      </c>
      <c r="R730" s="113"/>
      <c r="S730" s="113"/>
    </row>
    <row r="731" spans="1:19" x14ac:dyDescent="0.35">
      <c r="A731" s="111" t="s">
        <v>67</v>
      </c>
      <c r="B731" s="112">
        <v>14</v>
      </c>
      <c r="C731" s="113" t="s">
        <v>3954</v>
      </c>
      <c r="D731" s="50" t="s">
        <v>8756</v>
      </c>
      <c r="E731" s="113"/>
      <c r="F731" s="113"/>
      <c r="G731" s="50" t="s">
        <v>3569</v>
      </c>
      <c r="H731" s="50" t="s">
        <v>4742</v>
      </c>
      <c r="I731" s="113"/>
      <c r="J731" s="56" t="s">
        <v>7595</v>
      </c>
      <c r="K731" s="56"/>
      <c r="L731" s="113" t="s">
        <v>91</v>
      </c>
      <c r="M731" s="114">
        <v>0</v>
      </c>
      <c r="N731" s="113" t="s">
        <v>8705</v>
      </c>
      <c r="O731" s="113"/>
      <c r="P731" s="113" t="s">
        <v>91</v>
      </c>
      <c r="Q731" s="113" t="s">
        <v>68</v>
      </c>
      <c r="R731" s="113"/>
      <c r="S731" s="113"/>
    </row>
    <row r="732" spans="1:19" x14ac:dyDescent="0.35">
      <c r="A732" s="111" t="s">
        <v>67</v>
      </c>
      <c r="B732" s="112">
        <v>17</v>
      </c>
      <c r="C732" s="113" t="s">
        <v>3956</v>
      </c>
      <c r="D732" s="50" t="s">
        <v>8758</v>
      </c>
      <c r="E732" s="113"/>
      <c r="F732" s="113"/>
      <c r="G732" s="50" t="s">
        <v>4747</v>
      </c>
      <c r="H732" s="50" t="s">
        <v>3878</v>
      </c>
      <c r="I732" s="113"/>
      <c r="J732" s="56" t="s">
        <v>7595</v>
      </c>
      <c r="K732" s="56"/>
      <c r="L732" s="113" t="s">
        <v>91</v>
      </c>
      <c r="M732" s="114">
        <v>0</v>
      </c>
      <c r="N732" s="113" t="s">
        <v>8705</v>
      </c>
      <c r="O732" s="113"/>
      <c r="P732" s="113" t="s">
        <v>91</v>
      </c>
      <c r="Q732" s="113" t="s">
        <v>68</v>
      </c>
      <c r="R732" s="113"/>
      <c r="S732" s="113"/>
    </row>
    <row r="733" spans="1:19" x14ac:dyDescent="0.35">
      <c r="A733" s="113" t="s">
        <v>67</v>
      </c>
      <c r="B733" s="112">
        <v>15</v>
      </c>
      <c r="C733" s="113" t="s">
        <v>3972</v>
      </c>
      <c r="D733" s="56" t="s">
        <v>8763</v>
      </c>
      <c r="E733" s="113" t="s">
        <v>8486</v>
      </c>
      <c r="F733" s="111" t="s">
        <v>2172</v>
      </c>
      <c r="G733" s="50" t="s">
        <v>4777</v>
      </c>
      <c r="H733" s="50" t="s">
        <v>4778</v>
      </c>
      <c r="I733" s="113"/>
      <c r="J733" s="56" t="s">
        <v>7595</v>
      </c>
      <c r="K733" s="56"/>
      <c r="L733" s="113" t="s">
        <v>91</v>
      </c>
      <c r="M733" s="114">
        <v>0</v>
      </c>
      <c r="N733" s="113" t="s">
        <v>8705</v>
      </c>
      <c r="O733" s="113" t="s">
        <v>8710</v>
      </c>
      <c r="P733" s="113" t="s">
        <v>91</v>
      </c>
      <c r="Q733" s="113" t="s">
        <v>68</v>
      </c>
      <c r="R733" s="113"/>
      <c r="S733" s="113"/>
    </row>
    <row r="734" spans="1:19" x14ac:dyDescent="0.35">
      <c r="A734" s="111" t="s">
        <v>67</v>
      </c>
      <c r="B734" s="112">
        <v>18</v>
      </c>
      <c r="C734" s="113" t="s">
        <v>3960</v>
      </c>
      <c r="D734" s="50" t="s">
        <v>8759</v>
      </c>
      <c r="E734" s="113"/>
      <c r="F734" s="113"/>
      <c r="G734" s="53" t="s">
        <v>4752</v>
      </c>
      <c r="H734" s="53" t="s">
        <v>4753</v>
      </c>
      <c r="I734" s="113"/>
      <c r="J734" s="56" t="s">
        <v>7595</v>
      </c>
      <c r="K734" s="56"/>
      <c r="L734" s="113" t="s">
        <v>91</v>
      </c>
      <c r="M734" s="114">
        <v>0</v>
      </c>
      <c r="N734" s="113" t="s">
        <v>8705</v>
      </c>
      <c r="O734" s="113"/>
      <c r="P734" s="113" t="s">
        <v>91</v>
      </c>
      <c r="Q734" s="113" t="s">
        <v>68</v>
      </c>
      <c r="R734" s="113"/>
      <c r="S734" s="113"/>
    </row>
    <row r="735" spans="1:19" x14ac:dyDescent="0.35">
      <c r="A735" s="111" t="s">
        <v>67</v>
      </c>
      <c r="B735" s="112">
        <v>19</v>
      </c>
      <c r="C735" s="113" t="s">
        <v>3961</v>
      </c>
      <c r="D735" s="50" t="s">
        <v>8760</v>
      </c>
      <c r="E735" s="113"/>
      <c r="F735" s="113"/>
      <c r="G735" s="53" t="s">
        <v>4754</v>
      </c>
      <c r="H735" s="53" t="s">
        <v>4755</v>
      </c>
      <c r="I735" s="113"/>
      <c r="J735" s="56" t="s">
        <v>7595</v>
      </c>
      <c r="K735" s="56"/>
      <c r="L735" s="113" t="s">
        <v>91</v>
      </c>
      <c r="M735" s="114">
        <v>0</v>
      </c>
      <c r="N735" s="113" t="s">
        <v>8705</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7595</v>
      </c>
      <c r="K736" s="56"/>
      <c r="L736" s="113" t="s">
        <v>153</v>
      </c>
      <c r="M736" s="114">
        <v>0</v>
      </c>
      <c r="N736" s="113" t="s">
        <v>8705</v>
      </c>
      <c r="O736" s="113"/>
      <c r="P736" s="113" t="s">
        <v>153</v>
      </c>
      <c r="Q736" s="113" t="s">
        <v>68</v>
      </c>
      <c r="R736" s="113"/>
      <c r="S736" s="113"/>
    </row>
    <row r="737" spans="1:19" x14ac:dyDescent="0.35">
      <c r="A737" s="111" t="s">
        <v>67</v>
      </c>
      <c r="B737" s="112">
        <v>21</v>
      </c>
      <c r="C737" s="113" t="s">
        <v>3958</v>
      </c>
      <c r="D737" s="50" t="s">
        <v>8761</v>
      </c>
      <c r="E737" s="113"/>
      <c r="F737" s="113"/>
      <c r="G737" s="50" t="s">
        <v>4749</v>
      </c>
      <c r="H737" s="50" t="s">
        <v>4750</v>
      </c>
      <c r="I737" s="113"/>
      <c r="J737" s="56" t="s">
        <v>7595</v>
      </c>
      <c r="K737" s="56"/>
      <c r="L737" s="113" t="s">
        <v>153</v>
      </c>
      <c r="M737" s="114">
        <v>0</v>
      </c>
      <c r="N737" s="113" t="s">
        <v>8705</v>
      </c>
      <c r="O737" s="113"/>
      <c r="P737" s="113" t="s">
        <v>153</v>
      </c>
      <c r="Q737" s="113" t="s">
        <v>68</v>
      </c>
      <c r="R737" s="113"/>
      <c r="S737" s="113"/>
    </row>
    <row r="738" spans="1:19" x14ac:dyDescent="0.35">
      <c r="A738" s="111" t="s">
        <v>67</v>
      </c>
      <c r="B738" s="112">
        <v>22</v>
      </c>
      <c r="C738" s="113" t="s">
        <v>3959</v>
      </c>
      <c r="D738" s="50" t="s">
        <v>8762</v>
      </c>
      <c r="E738" s="113"/>
      <c r="F738" s="113"/>
      <c r="G738" s="50" t="s">
        <v>4751</v>
      </c>
      <c r="H738" s="53" t="s">
        <v>3884</v>
      </c>
      <c r="I738" s="113"/>
      <c r="J738" s="56" t="s">
        <v>7595</v>
      </c>
      <c r="K738" s="56"/>
      <c r="L738" s="113" t="s">
        <v>91</v>
      </c>
      <c r="M738" s="114">
        <v>0</v>
      </c>
      <c r="N738" s="113" t="s">
        <v>8705</v>
      </c>
      <c r="O738" s="113"/>
      <c r="P738" s="113" t="s">
        <v>91</v>
      </c>
      <c r="Q738" s="113" t="s">
        <v>68</v>
      </c>
      <c r="R738" s="113"/>
      <c r="S738" s="113"/>
    </row>
    <row r="739" spans="1:19" x14ac:dyDescent="0.35">
      <c r="A739" s="111" t="s">
        <v>67</v>
      </c>
      <c r="B739" s="112">
        <v>23</v>
      </c>
      <c r="C739" s="113" t="s">
        <v>3955</v>
      </c>
      <c r="D739" s="50" t="s">
        <v>8764</v>
      </c>
      <c r="E739" s="113"/>
      <c r="F739" s="113"/>
      <c r="G739" s="50" t="s">
        <v>4743</v>
      </c>
      <c r="H739" s="53" t="s">
        <v>4744</v>
      </c>
      <c r="I739" s="113"/>
      <c r="J739" s="56" t="s">
        <v>7595</v>
      </c>
      <c r="K739" s="56"/>
      <c r="L739" s="113" t="s">
        <v>91</v>
      </c>
      <c r="M739" s="114">
        <v>0</v>
      </c>
      <c r="N739" s="113" t="s">
        <v>8705</v>
      </c>
      <c r="O739" s="113"/>
      <c r="P739" s="113" t="s">
        <v>91</v>
      </c>
      <c r="Q739" s="113" t="s">
        <v>68</v>
      </c>
      <c r="R739" s="113"/>
      <c r="S739" s="113"/>
    </row>
    <row r="740" spans="1:19" x14ac:dyDescent="0.35">
      <c r="A740" s="113" t="s">
        <v>72</v>
      </c>
      <c r="B740" s="112">
        <v>1</v>
      </c>
      <c r="C740" s="113" t="s">
        <v>2607</v>
      </c>
      <c r="D740" s="121" t="s">
        <v>6467</v>
      </c>
      <c r="E740" s="113" t="s">
        <v>8499</v>
      </c>
      <c r="F740" s="68" t="s">
        <v>8086</v>
      </c>
      <c r="G740" s="50" t="s">
        <v>3030</v>
      </c>
      <c r="H740" s="50" t="s">
        <v>4807</v>
      </c>
      <c r="I740" s="113"/>
      <c r="J740" s="56" t="s">
        <v>7595</v>
      </c>
      <c r="K740" s="56"/>
      <c r="L740" s="99" t="s">
        <v>7575</v>
      </c>
      <c r="M740" s="167" t="s">
        <v>8704</v>
      </c>
      <c r="N740" s="99" t="s">
        <v>8706</v>
      </c>
      <c r="O740" s="99" t="s">
        <v>8709</v>
      </c>
      <c r="P740" s="113" t="s">
        <v>100</v>
      </c>
      <c r="Q740" s="113" t="s">
        <v>68</v>
      </c>
      <c r="R740" s="113"/>
      <c r="S740" s="113"/>
    </row>
    <row r="741" spans="1:19" x14ac:dyDescent="0.35">
      <c r="A741" s="113" t="s">
        <v>72</v>
      </c>
      <c r="B741" s="93">
        <v>2</v>
      </c>
      <c r="C741" s="54" t="s">
        <v>202</v>
      </c>
      <c r="D741" s="54" t="s">
        <v>1948</v>
      </c>
      <c r="E741" s="113" t="s">
        <v>8497</v>
      </c>
      <c r="F741" s="68" t="s">
        <v>7899</v>
      </c>
      <c r="G741" s="54" t="s">
        <v>492</v>
      </c>
      <c r="H741" s="54" t="s">
        <v>493</v>
      </c>
      <c r="I741" s="68" t="s">
        <v>2398</v>
      </c>
      <c r="J741" s="56" t="s">
        <v>7595</v>
      </c>
      <c r="K741" s="56"/>
      <c r="L741" s="54" t="s">
        <v>91</v>
      </c>
      <c r="M741" s="162" t="s">
        <v>8704</v>
      </c>
      <c r="N741" s="56" t="s">
        <v>8706</v>
      </c>
      <c r="O741" s="56" t="s">
        <v>8709</v>
      </c>
      <c r="P741" s="113" t="s">
        <v>91</v>
      </c>
      <c r="Q741" s="113" t="s">
        <v>68</v>
      </c>
      <c r="R741" s="113"/>
      <c r="S741" s="113"/>
    </row>
    <row r="742" spans="1:19" x14ac:dyDescent="0.35">
      <c r="A742" s="113" t="s">
        <v>72</v>
      </c>
      <c r="B742" s="112">
        <v>3</v>
      </c>
      <c r="C742" s="113" t="s">
        <v>3967</v>
      </c>
      <c r="D742" s="121" t="s">
        <v>6466</v>
      </c>
      <c r="E742" s="113" t="s">
        <v>8498</v>
      </c>
      <c r="F742" s="68" t="s">
        <v>8064</v>
      </c>
      <c r="G742" s="50" t="s">
        <v>4767</v>
      </c>
      <c r="H742" s="50" t="s">
        <v>4768</v>
      </c>
      <c r="I742" s="113"/>
      <c r="J742" s="56" t="s">
        <v>7595</v>
      </c>
      <c r="K742" s="56"/>
      <c r="L742" s="113" t="s">
        <v>91</v>
      </c>
      <c r="M742" s="114" t="s">
        <v>8704</v>
      </c>
      <c r="N742" s="113" t="s">
        <v>8706</v>
      </c>
      <c r="O742" s="113" t="s">
        <v>8709</v>
      </c>
      <c r="P742" s="113" t="s">
        <v>91</v>
      </c>
      <c r="Q742" s="113" t="s">
        <v>68</v>
      </c>
      <c r="R742" s="113"/>
      <c r="S742" s="113"/>
    </row>
    <row r="743" spans="1:19" x14ac:dyDescent="0.35">
      <c r="A743" s="113" t="s">
        <v>72</v>
      </c>
      <c r="B743" s="93">
        <v>4</v>
      </c>
      <c r="C743" s="54" t="s">
        <v>223</v>
      </c>
      <c r="D743" s="54" t="s">
        <v>6480</v>
      </c>
      <c r="E743" s="56" t="s">
        <v>8505</v>
      </c>
      <c r="F743" s="68" t="s">
        <v>2195</v>
      </c>
      <c r="G743" s="54" t="s">
        <v>528</v>
      </c>
      <c r="H743" s="54" t="s">
        <v>392</v>
      </c>
      <c r="I743" s="68" t="s">
        <v>2355</v>
      </c>
      <c r="J743" s="56" t="s">
        <v>7595</v>
      </c>
      <c r="K743" s="56"/>
      <c r="L743" s="50" t="s">
        <v>7574</v>
      </c>
      <c r="M743" s="160" t="s">
        <v>8704</v>
      </c>
      <c r="N743" s="50" t="s">
        <v>8705</v>
      </c>
      <c r="O743" s="50" t="s">
        <v>8709</v>
      </c>
      <c r="P743" s="113" t="s">
        <v>156</v>
      </c>
      <c r="Q743" s="113" t="s">
        <v>68</v>
      </c>
      <c r="R743" s="113"/>
      <c r="S743" s="113"/>
    </row>
    <row r="744" spans="1:19" x14ac:dyDescent="0.35">
      <c r="A744" s="113" t="s">
        <v>72</v>
      </c>
      <c r="B744" s="93">
        <v>5</v>
      </c>
      <c r="C744" s="54" t="s">
        <v>224</v>
      </c>
      <c r="D744" s="54" t="s">
        <v>6481</v>
      </c>
      <c r="E744" s="56" t="s">
        <v>8506</v>
      </c>
      <c r="F744" s="68" t="s">
        <v>2196</v>
      </c>
      <c r="G744" s="54" t="s">
        <v>529</v>
      </c>
      <c r="H744" s="54" t="s">
        <v>394</v>
      </c>
      <c r="I744" s="68" t="s">
        <v>2356</v>
      </c>
      <c r="J744" s="56" t="s">
        <v>7595</v>
      </c>
      <c r="K744" s="56"/>
      <c r="L744" s="50" t="s">
        <v>7574</v>
      </c>
      <c r="M744" s="160" t="s">
        <v>8704</v>
      </c>
      <c r="N744" s="50" t="s">
        <v>8705</v>
      </c>
      <c r="O744" s="50" t="s">
        <v>8709</v>
      </c>
      <c r="P744" s="113" t="s">
        <v>156</v>
      </c>
      <c r="Q744" s="113" t="s">
        <v>68</v>
      </c>
      <c r="R744" s="113"/>
      <c r="S744" s="113"/>
    </row>
    <row r="745" spans="1:19" x14ac:dyDescent="0.35">
      <c r="A745" s="113" t="s">
        <v>72</v>
      </c>
      <c r="B745" s="93">
        <v>6</v>
      </c>
      <c r="C745" s="54" t="s">
        <v>225</v>
      </c>
      <c r="D745" s="54" t="s">
        <v>1970</v>
      </c>
      <c r="E745" s="50" t="s">
        <v>8507</v>
      </c>
      <c r="F745" s="68" t="s">
        <v>8087</v>
      </c>
      <c r="G745" s="54" t="s">
        <v>530</v>
      </c>
      <c r="H745" s="54" t="s">
        <v>531</v>
      </c>
      <c r="I745" s="68" t="s">
        <v>2414</v>
      </c>
      <c r="J745" s="56" t="s">
        <v>3762</v>
      </c>
      <c r="K745" s="56" t="s">
        <v>7594</v>
      </c>
      <c r="L745" s="54" t="s">
        <v>91</v>
      </c>
      <c r="M745" s="162">
        <v>1</v>
      </c>
      <c r="N745" s="56" t="s">
        <v>8705</v>
      </c>
      <c r="O745" s="56" t="s">
        <v>8710</v>
      </c>
      <c r="P745" s="113" t="s">
        <v>92</v>
      </c>
      <c r="Q745" s="113" t="s">
        <v>68</v>
      </c>
      <c r="R745" s="113"/>
      <c r="S745" s="113"/>
    </row>
    <row r="746" spans="1:19" x14ac:dyDescent="0.35">
      <c r="A746" s="113" t="s">
        <v>72</v>
      </c>
      <c r="B746" s="112">
        <v>7</v>
      </c>
      <c r="C746" s="113" t="s">
        <v>3987</v>
      </c>
      <c r="D746" s="54" t="s">
        <v>6503</v>
      </c>
      <c r="E746" s="113" t="s">
        <v>8508</v>
      </c>
      <c r="F746" s="68" t="s">
        <v>8088</v>
      </c>
      <c r="G746" s="50" t="s">
        <v>4808</v>
      </c>
      <c r="H746" s="50" t="s">
        <v>4809</v>
      </c>
      <c r="I746" s="113"/>
      <c r="J746" s="56" t="s">
        <v>7595</v>
      </c>
      <c r="K746" s="56"/>
      <c r="L746" s="113" t="s">
        <v>91</v>
      </c>
      <c r="M746" s="114">
        <v>0</v>
      </c>
      <c r="N746" s="113" t="s">
        <v>8705</v>
      </c>
      <c r="O746" s="113" t="s">
        <v>8710</v>
      </c>
      <c r="P746" s="113" t="s">
        <v>92</v>
      </c>
      <c r="Q746" s="113" t="s">
        <v>68</v>
      </c>
      <c r="R746" s="113"/>
      <c r="S746" s="113"/>
    </row>
    <row r="747" spans="1:19" x14ac:dyDescent="0.35">
      <c r="A747" s="113" t="s">
        <v>72</v>
      </c>
      <c r="B747" s="112">
        <v>12</v>
      </c>
      <c r="C747" s="113" t="s">
        <v>3988</v>
      </c>
      <c r="D747" s="54" t="s">
        <v>6475</v>
      </c>
      <c r="E747" s="113" t="s">
        <v>8509</v>
      </c>
      <c r="F747" s="68" t="s">
        <v>8089</v>
      </c>
      <c r="G747" s="50" t="s">
        <v>4810</v>
      </c>
      <c r="H747" s="50" t="s">
        <v>4811</v>
      </c>
      <c r="I747" s="113"/>
      <c r="J747" s="56" t="s">
        <v>7595</v>
      </c>
      <c r="K747" s="56"/>
      <c r="L747" s="50" t="s">
        <v>7574</v>
      </c>
      <c r="M747" s="160">
        <v>0</v>
      </c>
      <c r="N747" s="50" t="s">
        <v>8705</v>
      </c>
      <c r="O747" s="50" t="s">
        <v>8710</v>
      </c>
      <c r="P747" s="113" t="s">
        <v>195</v>
      </c>
      <c r="Q747" s="113" t="s">
        <v>68</v>
      </c>
      <c r="R747" s="113"/>
      <c r="S747" s="113"/>
    </row>
    <row r="748" spans="1:19" x14ac:dyDescent="0.35">
      <c r="A748" s="113" t="s">
        <v>72</v>
      </c>
      <c r="B748" s="112">
        <v>12</v>
      </c>
      <c r="C748" s="113" t="s">
        <v>3991</v>
      </c>
      <c r="D748" s="54" t="s">
        <v>6476</v>
      </c>
      <c r="E748" s="113" t="s">
        <v>8510</v>
      </c>
      <c r="F748" s="68" t="s">
        <v>8090</v>
      </c>
      <c r="G748" s="50" t="s">
        <v>4817</v>
      </c>
      <c r="H748" s="50" t="s">
        <v>4818</v>
      </c>
      <c r="I748" s="113"/>
      <c r="J748" s="56" t="s">
        <v>7595</v>
      </c>
      <c r="K748" s="56"/>
      <c r="L748" s="50" t="s">
        <v>7574</v>
      </c>
      <c r="M748" s="160">
        <v>0</v>
      </c>
      <c r="N748" s="50" t="s">
        <v>8705</v>
      </c>
      <c r="O748" s="50" t="s">
        <v>8710</v>
      </c>
      <c r="P748" s="113" t="s">
        <v>3012</v>
      </c>
      <c r="Q748" s="113" t="s">
        <v>68</v>
      </c>
      <c r="R748" s="113"/>
      <c r="S748" s="113"/>
    </row>
    <row r="749" spans="1:19" x14ac:dyDescent="0.35">
      <c r="A749" s="113" t="s">
        <v>72</v>
      </c>
      <c r="B749" s="93">
        <v>12</v>
      </c>
      <c r="C749" s="54" t="s">
        <v>226</v>
      </c>
      <c r="D749" s="54" t="s">
        <v>6479</v>
      </c>
      <c r="E749" s="50" t="s">
        <v>8511</v>
      </c>
      <c r="F749" s="68" t="s">
        <v>8091</v>
      </c>
      <c r="G749" s="54" t="s">
        <v>532</v>
      </c>
      <c r="H749" s="54" t="s">
        <v>533</v>
      </c>
      <c r="I749" s="68" t="s">
        <v>2415</v>
      </c>
      <c r="J749" s="56" t="s">
        <v>7595</v>
      </c>
      <c r="K749" s="56"/>
      <c r="L749" s="50" t="s">
        <v>7574</v>
      </c>
      <c r="M749" s="160">
        <v>1</v>
      </c>
      <c r="N749" s="50" t="s">
        <v>8705</v>
      </c>
      <c r="O749" s="50" t="s">
        <v>8710</v>
      </c>
      <c r="P749" s="113" t="s">
        <v>195</v>
      </c>
      <c r="Q749" s="113" t="s">
        <v>68</v>
      </c>
      <c r="R749" s="113"/>
      <c r="S749" s="113"/>
    </row>
    <row r="750" spans="1:19" x14ac:dyDescent="0.35">
      <c r="A750" s="113" t="s">
        <v>72</v>
      </c>
      <c r="B750" s="112">
        <v>12</v>
      </c>
      <c r="C750" s="113" t="s">
        <v>3990</v>
      </c>
      <c r="D750" s="54" t="s">
        <v>6465</v>
      </c>
      <c r="E750" s="113" t="s">
        <v>8512</v>
      </c>
      <c r="F750" s="111" t="s">
        <v>8092</v>
      </c>
      <c r="G750" s="50" t="s">
        <v>4815</v>
      </c>
      <c r="H750" s="50" t="s">
        <v>4816</v>
      </c>
      <c r="I750" s="113"/>
      <c r="J750" s="56" t="s">
        <v>7595</v>
      </c>
      <c r="K750" s="56"/>
      <c r="L750" s="50" t="s">
        <v>7574</v>
      </c>
      <c r="M750" s="160">
        <v>1</v>
      </c>
      <c r="N750" s="50" t="s">
        <v>8705</v>
      </c>
      <c r="O750" s="50" t="s">
        <v>8710</v>
      </c>
      <c r="P750" s="113" t="s">
        <v>195</v>
      </c>
      <c r="Q750" s="113" t="s">
        <v>68</v>
      </c>
      <c r="R750" s="113"/>
      <c r="S750" s="113"/>
    </row>
    <row r="751" spans="1:19" x14ac:dyDescent="0.35">
      <c r="A751" s="113" t="s">
        <v>72</v>
      </c>
      <c r="B751" s="112">
        <v>12</v>
      </c>
      <c r="C751" s="113" t="s">
        <v>3994</v>
      </c>
      <c r="D751" s="54" t="s">
        <v>6472</v>
      </c>
      <c r="E751" s="113" t="s">
        <v>8513</v>
      </c>
      <c r="F751" s="111" t="s">
        <v>8093</v>
      </c>
      <c r="G751" s="50" t="s">
        <v>4823</v>
      </c>
      <c r="H751" s="50" t="s">
        <v>4824</v>
      </c>
      <c r="I751" s="113"/>
      <c r="J751" s="56" t="s">
        <v>7595</v>
      </c>
      <c r="K751" s="56"/>
      <c r="L751" s="50" t="s">
        <v>7574</v>
      </c>
      <c r="M751" s="160">
        <v>1</v>
      </c>
      <c r="N751" s="50" t="s">
        <v>8705</v>
      </c>
      <c r="O751" s="50" t="s">
        <v>8710</v>
      </c>
      <c r="P751" s="113" t="s">
        <v>3012</v>
      </c>
      <c r="Q751" s="113" t="s">
        <v>68</v>
      </c>
      <c r="R751" s="113"/>
      <c r="S751" s="113"/>
    </row>
    <row r="752" spans="1:19" x14ac:dyDescent="0.35">
      <c r="A752" s="113" t="s">
        <v>72</v>
      </c>
      <c r="B752" s="112">
        <v>12</v>
      </c>
      <c r="C752" s="113" t="s">
        <v>3989</v>
      </c>
      <c r="D752" s="54" t="s">
        <v>6473</v>
      </c>
      <c r="E752" s="113" t="s">
        <v>8514</v>
      </c>
      <c r="F752" s="111" t="s">
        <v>8094</v>
      </c>
      <c r="G752" s="50" t="s">
        <v>4812</v>
      </c>
      <c r="H752" s="50" t="s">
        <v>4813</v>
      </c>
      <c r="I752" s="113"/>
      <c r="J752" s="56" t="s">
        <v>7595</v>
      </c>
      <c r="K752" s="56"/>
      <c r="L752" s="50" t="s">
        <v>7574</v>
      </c>
      <c r="M752" s="160">
        <v>0</v>
      </c>
      <c r="N752" s="50" t="s">
        <v>8705</v>
      </c>
      <c r="O752" s="50" t="s">
        <v>8710</v>
      </c>
      <c r="P752" s="113" t="s">
        <v>195</v>
      </c>
      <c r="Q752" s="113" t="s">
        <v>68</v>
      </c>
      <c r="R752" s="113"/>
      <c r="S752" s="113"/>
    </row>
    <row r="753" spans="1:19" x14ac:dyDescent="0.35">
      <c r="A753" s="113" t="s">
        <v>72</v>
      </c>
      <c r="B753" s="112">
        <v>12</v>
      </c>
      <c r="C753" s="113" t="s">
        <v>3992</v>
      </c>
      <c r="D753" s="54" t="s">
        <v>6474</v>
      </c>
      <c r="E753" s="113" t="s">
        <v>8515</v>
      </c>
      <c r="F753" s="111" t="s">
        <v>8095</v>
      </c>
      <c r="G753" s="50" t="s">
        <v>4819</v>
      </c>
      <c r="H753" s="50" t="s">
        <v>4820</v>
      </c>
      <c r="I753" s="113"/>
      <c r="J753" s="56" t="s">
        <v>7595</v>
      </c>
      <c r="K753" s="56"/>
      <c r="L753" s="50" t="s">
        <v>7574</v>
      </c>
      <c r="M753" s="160">
        <v>0</v>
      </c>
      <c r="N753" s="50" t="s">
        <v>8705</v>
      </c>
      <c r="O753" s="50" t="s">
        <v>8710</v>
      </c>
      <c r="P753" s="113" t="s">
        <v>3012</v>
      </c>
      <c r="Q753" s="113" t="s">
        <v>68</v>
      </c>
      <c r="R753" s="113"/>
      <c r="S753" s="113"/>
    </row>
    <row r="754" spans="1:19" x14ac:dyDescent="0.35">
      <c r="A754" s="113" t="s">
        <v>72</v>
      </c>
      <c r="B754" s="112">
        <v>12</v>
      </c>
      <c r="C754" s="113" t="s">
        <v>2647</v>
      </c>
      <c r="D754" s="54" t="s">
        <v>6477</v>
      </c>
      <c r="E754" s="113" t="s">
        <v>8516</v>
      </c>
      <c r="F754" s="111" t="s">
        <v>8096</v>
      </c>
      <c r="G754" s="50" t="s">
        <v>4814</v>
      </c>
      <c r="H754" s="50" t="s">
        <v>2887</v>
      </c>
      <c r="I754" s="113"/>
      <c r="J754" s="56" t="s">
        <v>7595</v>
      </c>
      <c r="K754" s="56"/>
      <c r="L754" s="50" t="s">
        <v>7574</v>
      </c>
      <c r="M754" s="160">
        <v>1</v>
      </c>
      <c r="N754" s="50" t="s">
        <v>8705</v>
      </c>
      <c r="O754" s="50" t="s">
        <v>8710</v>
      </c>
      <c r="P754" s="113" t="s">
        <v>195</v>
      </c>
      <c r="Q754" s="113" t="s">
        <v>68</v>
      </c>
      <c r="R754" s="113"/>
      <c r="S754" s="113"/>
    </row>
    <row r="755" spans="1:19" x14ac:dyDescent="0.35">
      <c r="A755" s="113" t="s">
        <v>72</v>
      </c>
      <c r="B755" s="112">
        <v>12</v>
      </c>
      <c r="C755" s="113" t="s">
        <v>3993</v>
      </c>
      <c r="D755" s="54" t="s">
        <v>6478</v>
      </c>
      <c r="E755" s="113" t="s">
        <v>8517</v>
      </c>
      <c r="F755" s="111" t="s">
        <v>8097</v>
      </c>
      <c r="G755" s="50" t="s">
        <v>4821</v>
      </c>
      <c r="H755" s="50" t="s">
        <v>4822</v>
      </c>
      <c r="I755" s="113"/>
      <c r="J755" s="56" t="s">
        <v>7595</v>
      </c>
      <c r="K755" s="56"/>
      <c r="L755" s="50" t="s">
        <v>7574</v>
      </c>
      <c r="M755" s="160">
        <v>1</v>
      </c>
      <c r="N755" s="50" t="s">
        <v>8705</v>
      </c>
      <c r="O755" s="50" t="s">
        <v>8710</v>
      </c>
      <c r="P755" s="113" t="s">
        <v>3012</v>
      </c>
      <c r="Q755" s="113" t="s">
        <v>68</v>
      </c>
      <c r="R755" s="113"/>
      <c r="S755" s="113"/>
    </row>
    <row r="756" spans="1:19" x14ac:dyDescent="0.35">
      <c r="A756" s="113" t="s">
        <v>72</v>
      </c>
      <c r="B756" s="93">
        <v>13</v>
      </c>
      <c r="C756" s="54" t="s">
        <v>227</v>
      </c>
      <c r="D756" s="54" t="s">
        <v>6468</v>
      </c>
      <c r="E756" s="50" t="s">
        <v>8518</v>
      </c>
      <c r="F756" s="68" t="s">
        <v>8098</v>
      </c>
      <c r="G756" s="54" t="s">
        <v>534</v>
      </c>
      <c r="H756" s="54" t="s">
        <v>535</v>
      </c>
      <c r="I756" s="68" t="s">
        <v>2416</v>
      </c>
      <c r="J756" s="56" t="s">
        <v>7595</v>
      </c>
      <c r="K756" s="56"/>
      <c r="L756" s="50" t="s">
        <v>7574</v>
      </c>
      <c r="M756" s="160">
        <v>2</v>
      </c>
      <c r="N756" s="50" t="s">
        <v>8705</v>
      </c>
      <c r="O756" s="50" t="s">
        <v>8710</v>
      </c>
      <c r="P756" s="113" t="s">
        <v>195</v>
      </c>
      <c r="Q756" s="113" t="s">
        <v>68</v>
      </c>
      <c r="R756" s="113"/>
      <c r="S756" s="113"/>
    </row>
    <row r="757" spans="1:19" x14ac:dyDescent="0.35">
      <c r="A757" s="113" t="s">
        <v>72</v>
      </c>
      <c r="B757" s="112">
        <v>14</v>
      </c>
      <c r="C757" s="113" t="s">
        <v>228</v>
      </c>
      <c r="D757" s="54" t="s">
        <v>6469</v>
      </c>
      <c r="E757" s="50" t="s">
        <v>8519</v>
      </c>
      <c r="F757" s="111" t="s">
        <v>8099</v>
      </c>
      <c r="G757" s="53" t="s">
        <v>536</v>
      </c>
      <c r="H757" s="50" t="s">
        <v>537</v>
      </c>
      <c r="I757" s="113"/>
      <c r="J757" s="56" t="s">
        <v>7595</v>
      </c>
      <c r="K757" s="56"/>
      <c r="L757" s="50" t="s">
        <v>7574</v>
      </c>
      <c r="M757" s="160">
        <v>0</v>
      </c>
      <c r="N757" s="50" t="s">
        <v>8705</v>
      </c>
      <c r="O757" s="50" t="s">
        <v>8710</v>
      </c>
      <c r="P757" s="113" t="s">
        <v>195</v>
      </c>
      <c r="Q757" s="113" t="s">
        <v>68</v>
      </c>
      <c r="R757" s="113"/>
      <c r="S757" s="113"/>
    </row>
    <row r="758" spans="1:19" x14ac:dyDescent="0.35">
      <c r="A758" s="113" t="s">
        <v>72</v>
      </c>
      <c r="B758" s="93">
        <v>15</v>
      </c>
      <c r="C758" s="54" t="s">
        <v>229</v>
      </c>
      <c r="D758" s="54" t="s">
        <v>6470</v>
      </c>
      <c r="E758" s="50" t="s">
        <v>8520</v>
      </c>
      <c r="F758" s="68" t="s">
        <v>8100</v>
      </c>
      <c r="G758" s="54" t="s">
        <v>538</v>
      </c>
      <c r="H758" s="54" t="s">
        <v>539</v>
      </c>
      <c r="I758" s="68" t="s">
        <v>2418</v>
      </c>
      <c r="J758" s="56" t="s">
        <v>7595</v>
      </c>
      <c r="K758" s="56"/>
      <c r="L758" s="50" t="s">
        <v>7574</v>
      </c>
      <c r="M758" s="160">
        <v>1</v>
      </c>
      <c r="N758" s="50" t="s">
        <v>8705</v>
      </c>
      <c r="O758" s="50" t="s">
        <v>8710</v>
      </c>
      <c r="P758" s="113" t="s">
        <v>195</v>
      </c>
      <c r="Q758" s="113" t="s">
        <v>68</v>
      </c>
      <c r="R758" s="113"/>
      <c r="S758" s="113"/>
    </row>
    <row r="759" spans="1:19" x14ac:dyDescent="0.35">
      <c r="A759" s="113" t="s">
        <v>72</v>
      </c>
      <c r="B759" s="93">
        <v>16</v>
      </c>
      <c r="C759" s="54" t="s">
        <v>230</v>
      </c>
      <c r="D759" s="54" t="s">
        <v>6471</v>
      </c>
      <c r="E759" s="50" t="s">
        <v>8521</v>
      </c>
      <c r="F759" s="68" t="s">
        <v>8500</v>
      </c>
      <c r="G759" s="54" t="s">
        <v>540</v>
      </c>
      <c r="H759" s="54" t="s">
        <v>541</v>
      </c>
      <c r="I759" s="68" t="s">
        <v>2419</v>
      </c>
      <c r="J759" s="56" t="s">
        <v>7595</v>
      </c>
      <c r="K759" s="56"/>
      <c r="L759" s="50" t="s">
        <v>7574</v>
      </c>
      <c r="M759" s="160">
        <v>2</v>
      </c>
      <c r="N759" s="50" t="s">
        <v>8705</v>
      </c>
      <c r="O759" s="50" t="s">
        <v>8710</v>
      </c>
      <c r="P759" s="113" t="s">
        <v>195</v>
      </c>
      <c r="Q759" s="113" t="s">
        <v>68</v>
      </c>
      <c r="R759" s="113"/>
      <c r="S759" s="113"/>
    </row>
    <row r="760" spans="1:19" x14ac:dyDescent="0.35">
      <c r="A760" s="113" t="s">
        <v>72</v>
      </c>
      <c r="B760" s="112">
        <v>17</v>
      </c>
      <c r="C760" s="113" t="s">
        <v>3996</v>
      </c>
      <c r="D760" s="54" t="s">
        <v>6509</v>
      </c>
      <c r="E760" s="113" t="s">
        <v>8522</v>
      </c>
      <c r="F760" s="111" t="s">
        <v>8101</v>
      </c>
      <c r="G760" s="50" t="s">
        <v>4827</v>
      </c>
      <c r="H760" s="50" t="s">
        <v>4828</v>
      </c>
      <c r="I760" s="113"/>
      <c r="J760" s="56" t="s">
        <v>7595</v>
      </c>
      <c r="K760" s="56"/>
      <c r="L760" s="50" t="s">
        <v>7574</v>
      </c>
      <c r="M760" s="160">
        <v>0</v>
      </c>
      <c r="N760" s="50" t="s">
        <v>8705</v>
      </c>
      <c r="O760" s="50" t="s">
        <v>8710</v>
      </c>
      <c r="P760" s="113" t="s">
        <v>100</v>
      </c>
      <c r="Q760" s="113" t="s">
        <v>68</v>
      </c>
      <c r="R760" s="113"/>
      <c r="S760" s="113"/>
    </row>
    <row r="761" spans="1:19" x14ac:dyDescent="0.35">
      <c r="A761" s="113" t="s">
        <v>72</v>
      </c>
      <c r="B761" s="112">
        <v>18</v>
      </c>
      <c r="C761" s="113" t="s">
        <v>3997</v>
      </c>
      <c r="D761" s="54" t="s">
        <v>6510</v>
      </c>
      <c r="E761" s="113" t="s">
        <v>8523</v>
      </c>
      <c r="F761" s="111" t="s">
        <v>8102</v>
      </c>
      <c r="G761" s="50" t="s">
        <v>4829</v>
      </c>
      <c r="H761" s="50" t="s">
        <v>4830</v>
      </c>
      <c r="I761" s="113"/>
      <c r="J761" s="56" t="s">
        <v>7595</v>
      </c>
      <c r="K761" s="56"/>
      <c r="L761" s="50" t="s">
        <v>7574</v>
      </c>
      <c r="M761" s="160">
        <v>2</v>
      </c>
      <c r="N761" s="50" t="s">
        <v>8705</v>
      </c>
      <c r="O761" s="50" t="s">
        <v>8710</v>
      </c>
      <c r="P761" s="113" t="s">
        <v>100</v>
      </c>
      <c r="Q761" s="113" t="s">
        <v>68</v>
      </c>
      <c r="R761" s="113"/>
      <c r="S761" s="113"/>
    </row>
    <row r="762" spans="1:19" x14ac:dyDescent="0.35">
      <c r="A762" s="113" t="s">
        <v>72</v>
      </c>
      <c r="B762" s="112">
        <v>19</v>
      </c>
      <c r="C762" s="113" t="s">
        <v>3999</v>
      </c>
      <c r="D762" s="54" t="s">
        <v>6457</v>
      </c>
      <c r="E762" s="56" t="s">
        <v>8524</v>
      </c>
      <c r="F762" s="111" t="s">
        <v>8502</v>
      </c>
      <c r="G762" s="50" t="s">
        <v>4833</v>
      </c>
      <c r="H762" s="50" t="s">
        <v>4834</v>
      </c>
      <c r="I762" s="113"/>
      <c r="J762" s="56" t="s">
        <v>7595</v>
      </c>
      <c r="K762" s="56"/>
      <c r="L762" s="50" t="s">
        <v>7574</v>
      </c>
      <c r="M762" s="160">
        <v>2</v>
      </c>
      <c r="N762" s="50" t="s">
        <v>8705</v>
      </c>
      <c r="O762" s="50" t="s">
        <v>8710</v>
      </c>
      <c r="P762" s="113" t="s">
        <v>2997</v>
      </c>
      <c r="Q762" s="113" t="s">
        <v>68</v>
      </c>
      <c r="R762" s="113"/>
      <c r="S762" s="113"/>
    </row>
    <row r="763" spans="1:19" x14ac:dyDescent="0.35">
      <c r="A763" s="113" t="s">
        <v>72</v>
      </c>
      <c r="B763" s="112">
        <v>19</v>
      </c>
      <c r="C763" s="113" t="s">
        <v>3998</v>
      </c>
      <c r="D763" s="54" t="s">
        <v>6482</v>
      </c>
      <c r="E763" s="113" t="s">
        <v>8525</v>
      </c>
      <c r="F763" s="111" t="s">
        <v>8504</v>
      </c>
      <c r="G763" s="50" t="s">
        <v>4831</v>
      </c>
      <c r="H763" s="50" t="s">
        <v>4832</v>
      </c>
      <c r="I763" s="113"/>
      <c r="J763" s="56" t="s">
        <v>7595</v>
      </c>
      <c r="K763" s="56"/>
      <c r="L763" s="50" t="s">
        <v>7574</v>
      </c>
      <c r="M763" s="160">
        <v>0</v>
      </c>
      <c r="N763" s="50" t="s">
        <v>8705</v>
      </c>
      <c r="O763" s="50" t="s">
        <v>8710</v>
      </c>
      <c r="P763" s="113" t="s">
        <v>221</v>
      </c>
      <c r="Q763" s="113" t="s">
        <v>68</v>
      </c>
      <c r="R763" s="113"/>
      <c r="S763" s="113"/>
    </row>
    <row r="764" spans="1:19" x14ac:dyDescent="0.35">
      <c r="A764" s="113" t="s">
        <v>72</v>
      </c>
      <c r="B764" s="112">
        <v>22</v>
      </c>
      <c r="C764" s="113" t="s">
        <v>4010</v>
      </c>
      <c r="D764" s="54" t="s">
        <v>6483</v>
      </c>
      <c r="E764" s="113" t="s">
        <v>8526</v>
      </c>
      <c r="F764" s="111" t="s">
        <v>8103</v>
      </c>
      <c r="G764" s="50" t="s">
        <v>4854</v>
      </c>
      <c r="H764" s="50" t="s">
        <v>4855</v>
      </c>
      <c r="I764" s="113"/>
      <c r="J764" s="56" t="s">
        <v>7595</v>
      </c>
      <c r="K764" s="56"/>
      <c r="L764" s="50" t="s">
        <v>7574</v>
      </c>
      <c r="M764" s="160">
        <v>2</v>
      </c>
      <c r="N764" s="50" t="s">
        <v>8705</v>
      </c>
      <c r="O764" s="50" t="s">
        <v>8710</v>
      </c>
      <c r="P764" s="113" t="s">
        <v>221</v>
      </c>
      <c r="Q764" s="113" t="s">
        <v>68</v>
      </c>
      <c r="R764" s="113"/>
      <c r="S764" s="113"/>
    </row>
    <row r="765" spans="1:19" x14ac:dyDescent="0.35">
      <c r="A765" s="113" t="s">
        <v>72</v>
      </c>
      <c r="B765" s="93">
        <v>22</v>
      </c>
      <c r="C765" s="54" t="s">
        <v>231</v>
      </c>
      <c r="D765" s="54" t="s">
        <v>6484</v>
      </c>
      <c r="E765" s="113" t="s">
        <v>8527</v>
      </c>
      <c r="F765" s="68" t="s">
        <v>8104</v>
      </c>
      <c r="G765" s="54" t="s">
        <v>542</v>
      </c>
      <c r="H765" s="54" t="s">
        <v>543</v>
      </c>
      <c r="I765" s="68" t="s">
        <v>2420</v>
      </c>
      <c r="J765" s="56" t="s">
        <v>7595</v>
      </c>
      <c r="K765" s="56"/>
      <c r="L765" s="50" t="s">
        <v>7574</v>
      </c>
      <c r="M765" s="160">
        <v>2</v>
      </c>
      <c r="N765" s="50" t="s">
        <v>8705</v>
      </c>
      <c r="O765" s="50" t="s">
        <v>8710</v>
      </c>
      <c r="P765" s="113" t="s">
        <v>221</v>
      </c>
      <c r="Q765" s="113" t="s">
        <v>68</v>
      </c>
      <c r="R765" s="113"/>
      <c r="S765" s="113"/>
    </row>
    <row r="766" spans="1:19" x14ac:dyDescent="0.35">
      <c r="A766" s="113" t="s">
        <v>72</v>
      </c>
      <c r="B766" s="112">
        <v>23</v>
      </c>
      <c r="C766" s="113" t="s">
        <v>4000</v>
      </c>
      <c r="D766" s="50" t="s">
        <v>6485</v>
      </c>
      <c r="E766" s="113" t="s">
        <v>8528</v>
      </c>
      <c r="F766" s="111" t="s">
        <v>8105</v>
      </c>
      <c r="G766" s="50" t="s">
        <v>4835</v>
      </c>
      <c r="H766" s="50" t="s">
        <v>4836</v>
      </c>
      <c r="I766" s="113"/>
      <c r="J766" s="56" t="s">
        <v>7595</v>
      </c>
      <c r="K766" s="56"/>
      <c r="L766" s="50" t="s">
        <v>7574</v>
      </c>
      <c r="M766" s="160">
        <v>1</v>
      </c>
      <c r="N766" s="50" t="s">
        <v>8705</v>
      </c>
      <c r="O766" s="50" t="s">
        <v>8710</v>
      </c>
      <c r="P766" s="113" t="s">
        <v>221</v>
      </c>
      <c r="Q766" s="113" t="s">
        <v>68</v>
      </c>
      <c r="R766" s="113"/>
      <c r="S766" s="113"/>
    </row>
    <row r="767" spans="1:19" x14ac:dyDescent="0.35">
      <c r="A767" s="113" t="s">
        <v>72</v>
      </c>
      <c r="B767" s="112">
        <v>24</v>
      </c>
      <c r="C767" s="113" t="s">
        <v>4001</v>
      </c>
      <c r="D767" s="54" t="s">
        <v>6486</v>
      </c>
      <c r="E767" s="113" t="s">
        <v>8529</v>
      </c>
      <c r="F767" s="111" t="s">
        <v>8106</v>
      </c>
      <c r="G767" s="50" t="s">
        <v>4837</v>
      </c>
      <c r="H767" s="50" t="s">
        <v>4838</v>
      </c>
      <c r="I767" s="113"/>
      <c r="J767" s="56" t="s">
        <v>7595</v>
      </c>
      <c r="K767" s="56"/>
      <c r="L767" s="50" t="s">
        <v>7574</v>
      </c>
      <c r="M767" s="160">
        <v>1</v>
      </c>
      <c r="N767" s="50" t="s">
        <v>8705</v>
      </c>
      <c r="O767" s="50" t="s">
        <v>8710</v>
      </c>
      <c r="P767" s="113" t="s">
        <v>221</v>
      </c>
      <c r="Q767" s="113" t="s">
        <v>68</v>
      </c>
      <c r="R767" s="113"/>
      <c r="S767" s="113"/>
    </row>
    <row r="768" spans="1:19" x14ac:dyDescent="0.35">
      <c r="A768" s="113" t="s">
        <v>72</v>
      </c>
      <c r="B768" s="112">
        <v>25</v>
      </c>
      <c r="C768" s="113" t="s">
        <v>4002</v>
      </c>
      <c r="D768" s="54" t="s">
        <v>6487</v>
      </c>
      <c r="E768" s="113" t="s">
        <v>8530</v>
      </c>
      <c r="F768" s="111" t="s">
        <v>8107</v>
      </c>
      <c r="G768" s="50" t="s">
        <v>4839</v>
      </c>
      <c r="H768" s="50" t="s">
        <v>4840</v>
      </c>
      <c r="I768" s="113"/>
      <c r="J768" s="56" t="s">
        <v>7595</v>
      </c>
      <c r="K768" s="56"/>
      <c r="L768" s="50" t="s">
        <v>7574</v>
      </c>
      <c r="M768" s="160">
        <v>1</v>
      </c>
      <c r="N768" s="50" t="s">
        <v>8705</v>
      </c>
      <c r="O768" s="50" t="s">
        <v>8710</v>
      </c>
      <c r="P768" s="113" t="s">
        <v>221</v>
      </c>
      <c r="Q768" s="113" t="s">
        <v>68</v>
      </c>
      <c r="R768" s="113"/>
      <c r="S768" s="113"/>
    </row>
    <row r="769" spans="1:19" x14ac:dyDescent="0.35">
      <c r="A769" s="113" t="s">
        <v>72</v>
      </c>
      <c r="B769" s="93">
        <v>26</v>
      </c>
      <c r="C769" s="54" t="s">
        <v>232</v>
      </c>
      <c r="D769" s="54" t="s">
        <v>6488</v>
      </c>
      <c r="E769" s="113" t="s">
        <v>8531</v>
      </c>
      <c r="F769" s="68" t="s">
        <v>8108</v>
      </c>
      <c r="G769" s="54" t="s">
        <v>544</v>
      </c>
      <c r="H769" s="54" t="s">
        <v>545</v>
      </c>
      <c r="I769" s="68" t="s">
        <v>2421</v>
      </c>
      <c r="J769" s="56" t="s">
        <v>7595</v>
      </c>
      <c r="K769" s="56"/>
      <c r="L769" s="50" t="s">
        <v>7574</v>
      </c>
      <c r="M769" s="160">
        <v>2</v>
      </c>
      <c r="N769" s="50" t="s">
        <v>8705</v>
      </c>
      <c r="O769" s="50" t="s">
        <v>8710</v>
      </c>
      <c r="P769" s="113" t="s">
        <v>221</v>
      </c>
      <c r="Q769" s="113" t="s">
        <v>68</v>
      </c>
      <c r="R769" s="113"/>
      <c r="S769" s="113"/>
    </row>
    <row r="770" spans="1:19" x14ac:dyDescent="0.35">
      <c r="A770" s="113" t="s">
        <v>72</v>
      </c>
      <c r="B770" s="93">
        <v>27</v>
      </c>
      <c r="C770" s="54" t="s">
        <v>233</v>
      </c>
      <c r="D770" s="54" t="s">
        <v>6489</v>
      </c>
      <c r="E770" s="50" t="s">
        <v>8532</v>
      </c>
      <c r="F770" s="68" t="s">
        <v>8109</v>
      </c>
      <c r="G770" s="54" t="s">
        <v>546</v>
      </c>
      <c r="H770" s="54" t="s">
        <v>547</v>
      </c>
      <c r="I770" s="68" t="s">
        <v>2422</v>
      </c>
      <c r="J770" s="56" t="s">
        <v>7595</v>
      </c>
      <c r="K770" s="56"/>
      <c r="L770" s="50" t="s">
        <v>7574</v>
      </c>
      <c r="M770" s="160">
        <v>2</v>
      </c>
      <c r="N770" s="50" t="s">
        <v>8705</v>
      </c>
      <c r="O770" s="50" t="s">
        <v>8710</v>
      </c>
      <c r="P770" s="113" t="s">
        <v>221</v>
      </c>
      <c r="Q770" s="113" t="s">
        <v>68</v>
      </c>
      <c r="R770" s="113"/>
      <c r="S770" s="113"/>
    </row>
    <row r="771" spans="1:19" x14ac:dyDescent="0.35">
      <c r="A771" s="113" t="s">
        <v>72</v>
      </c>
      <c r="B771" s="93">
        <v>28</v>
      </c>
      <c r="C771" s="54" t="s">
        <v>234</v>
      </c>
      <c r="D771" s="54" t="s">
        <v>1975</v>
      </c>
      <c r="E771" s="50" t="s">
        <v>8533</v>
      </c>
      <c r="F771" s="68" t="s">
        <v>8110</v>
      </c>
      <c r="G771" s="54" t="s">
        <v>548</v>
      </c>
      <c r="H771" s="54" t="s">
        <v>549</v>
      </c>
      <c r="I771" s="68" t="s">
        <v>2247</v>
      </c>
      <c r="J771" s="56" t="s">
        <v>7595</v>
      </c>
      <c r="K771" s="56"/>
      <c r="L771" s="50" t="s">
        <v>7574</v>
      </c>
      <c r="M771" s="160">
        <v>1</v>
      </c>
      <c r="N771" s="50" t="s">
        <v>8705</v>
      </c>
      <c r="O771" s="50" t="s">
        <v>8710</v>
      </c>
      <c r="P771" s="113" t="s">
        <v>222</v>
      </c>
      <c r="Q771" s="113" t="s">
        <v>68</v>
      </c>
      <c r="R771" s="113"/>
      <c r="S771" s="113"/>
    </row>
    <row r="772" spans="1:19" x14ac:dyDescent="0.35">
      <c r="A772" s="113" t="s">
        <v>72</v>
      </c>
      <c r="B772" s="112">
        <v>29</v>
      </c>
      <c r="C772" s="113" t="s">
        <v>4003</v>
      </c>
      <c r="D772" s="54" t="s">
        <v>6458</v>
      </c>
      <c r="E772" s="113" t="s">
        <v>8534</v>
      </c>
      <c r="F772" s="111" t="s">
        <v>8111</v>
      </c>
      <c r="G772" s="50" t="s">
        <v>4841</v>
      </c>
      <c r="H772" s="50" t="s">
        <v>4842</v>
      </c>
      <c r="I772" s="113"/>
      <c r="J772" s="56" t="s">
        <v>7595</v>
      </c>
      <c r="K772" s="56"/>
      <c r="L772" s="50" t="s">
        <v>7574</v>
      </c>
      <c r="M772" s="160">
        <v>0</v>
      </c>
      <c r="N772" s="50" t="s">
        <v>8705</v>
      </c>
      <c r="O772" s="50" t="s">
        <v>8710</v>
      </c>
      <c r="P772" s="113" t="s">
        <v>211</v>
      </c>
      <c r="Q772" s="113" t="s">
        <v>68</v>
      </c>
      <c r="R772" s="113"/>
      <c r="S772" s="113"/>
    </row>
    <row r="773" spans="1:19" x14ac:dyDescent="0.35">
      <c r="A773" s="113" t="s">
        <v>72</v>
      </c>
      <c r="B773" s="112">
        <v>30</v>
      </c>
      <c r="C773" s="113" t="s">
        <v>4004</v>
      </c>
      <c r="D773" s="50" t="s">
        <v>6459</v>
      </c>
      <c r="E773" s="113" t="s">
        <v>8535</v>
      </c>
      <c r="F773" s="111" t="s">
        <v>8112</v>
      </c>
      <c r="G773" s="50" t="s">
        <v>4843</v>
      </c>
      <c r="H773" s="50" t="s">
        <v>4844</v>
      </c>
      <c r="I773" s="113"/>
      <c r="J773" s="56" t="s">
        <v>7595</v>
      </c>
      <c r="K773" s="56"/>
      <c r="L773" s="50" t="s">
        <v>7574</v>
      </c>
      <c r="M773" s="160">
        <v>0</v>
      </c>
      <c r="N773" s="50" t="s">
        <v>8705</v>
      </c>
      <c r="O773" s="50" t="s">
        <v>8710</v>
      </c>
      <c r="P773" s="113" t="s">
        <v>6302</v>
      </c>
      <c r="Q773" s="113" t="s">
        <v>68</v>
      </c>
      <c r="R773" s="113"/>
      <c r="S773" s="113"/>
    </row>
    <row r="774" spans="1:19" x14ac:dyDescent="0.35">
      <c r="A774" s="113" t="s">
        <v>72</v>
      </c>
      <c r="B774" s="112">
        <v>30</v>
      </c>
      <c r="C774" s="113" t="s">
        <v>4005</v>
      </c>
      <c r="D774" s="50" t="s">
        <v>4846</v>
      </c>
      <c r="E774" s="113" t="s">
        <v>8536</v>
      </c>
      <c r="F774" s="111" t="s">
        <v>8113</v>
      </c>
      <c r="G774" s="50" t="s">
        <v>4845</v>
      </c>
      <c r="H774" s="50" t="s">
        <v>4846</v>
      </c>
      <c r="I774" s="113"/>
      <c r="J774" s="56" t="s">
        <v>7595</v>
      </c>
      <c r="K774" s="56"/>
      <c r="L774" s="113" t="s">
        <v>7574</v>
      </c>
      <c r="M774" s="114">
        <v>0</v>
      </c>
      <c r="N774" s="113" t="s">
        <v>8705</v>
      </c>
      <c r="O774" s="113" t="s">
        <v>8710</v>
      </c>
      <c r="P774" s="113"/>
      <c r="Q774" s="113" t="s">
        <v>68</v>
      </c>
      <c r="R774" s="113"/>
      <c r="S774" s="113"/>
    </row>
    <row r="775" spans="1:19" x14ac:dyDescent="0.35">
      <c r="A775" s="113" t="s">
        <v>72</v>
      </c>
      <c r="B775" s="112">
        <v>32</v>
      </c>
      <c r="C775" s="113" t="s">
        <v>4006</v>
      </c>
      <c r="D775" s="50" t="s">
        <v>6460</v>
      </c>
      <c r="E775" s="113" t="s">
        <v>8537</v>
      </c>
      <c r="F775" s="111" t="s">
        <v>8114</v>
      </c>
      <c r="G775" s="50" t="s">
        <v>4847</v>
      </c>
      <c r="H775" s="50" t="s">
        <v>4848</v>
      </c>
      <c r="I775" s="113"/>
      <c r="J775" s="56" t="s">
        <v>7595</v>
      </c>
      <c r="K775" s="56"/>
      <c r="L775" s="50" t="s">
        <v>7574</v>
      </c>
      <c r="M775" s="160">
        <v>1</v>
      </c>
      <c r="N775" s="50" t="s">
        <v>8705</v>
      </c>
      <c r="O775" s="50" t="s">
        <v>8710</v>
      </c>
      <c r="P775" s="113" t="s">
        <v>2999</v>
      </c>
      <c r="Q775" s="113" t="s">
        <v>68</v>
      </c>
      <c r="R775" s="113"/>
      <c r="S775" s="113"/>
    </row>
    <row r="776" spans="1:19" x14ac:dyDescent="0.35">
      <c r="A776" s="113" t="s">
        <v>72</v>
      </c>
      <c r="B776" s="112">
        <v>33</v>
      </c>
      <c r="C776" s="113" t="s">
        <v>4008</v>
      </c>
      <c r="D776" s="50" t="s">
        <v>8068</v>
      </c>
      <c r="E776" s="50" t="s">
        <v>8538</v>
      </c>
      <c r="F776" s="111" t="s">
        <v>8115</v>
      </c>
      <c r="G776" s="50" t="s">
        <v>4850</v>
      </c>
      <c r="H776" s="50" t="s">
        <v>4851</v>
      </c>
      <c r="I776" s="113"/>
      <c r="J776" s="56" t="s">
        <v>7595</v>
      </c>
      <c r="K776" s="56"/>
      <c r="L776" s="50" t="s">
        <v>7574</v>
      </c>
      <c r="M776" s="160">
        <v>1</v>
      </c>
      <c r="N776" s="50" t="s">
        <v>8705</v>
      </c>
      <c r="O776" s="50" t="s">
        <v>8710</v>
      </c>
      <c r="P776" s="113" t="s">
        <v>195</v>
      </c>
      <c r="Q776" s="113" t="s">
        <v>68</v>
      </c>
      <c r="R776" s="113"/>
      <c r="S776" s="113"/>
    </row>
    <row r="777" spans="1:19" x14ac:dyDescent="0.35">
      <c r="A777" s="113" t="s">
        <v>72</v>
      </c>
      <c r="B777" s="112">
        <v>36</v>
      </c>
      <c r="C777" s="113" t="s">
        <v>4009</v>
      </c>
      <c r="D777" s="50" t="s">
        <v>6461</v>
      </c>
      <c r="E777" s="113" t="s">
        <v>8539</v>
      </c>
      <c r="F777" s="111" t="s">
        <v>8116</v>
      </c>
      <c r="G777" s="50" t="s">
        <v>4852</v>
      </c>
      <c r="H777" s="50" t="s">
        <v>4853</v>
      </c>
      <c r="I777" s="113"/>
      <c r="J777" s="56" t="s">
        <v>7595</v>
      </c>
      <c r="K777" s="56"/>
      <c r="L777" s="50" t="s">
        <v>7574</v>
      </c>
      <c r="M777" s="160">
        <v>0</v>
      </c>
      <c r="N777" s="50" t="s">
        <v>8705</v>
      </c>
      <c r="O777" s="50" t="s">
        <v>8710</v>
      </c>
      <c r="P777" s="113" t="s">
        <v>6303</v>
      </c>
      <c r="Q777" s="113" t="s">
        <v>68</v>
      </c>
      <c r="R777" s="113"/>
      <c r="S777" s="113"/>
    </row>
    <row r="778" spans="1:19" x14ac:dyDescent="0.35">
      <c r="A778" s="113" t="s">
        <v>72</v>
      </c>
      <c r="B778" s="112">
        <v>37</v>
      </c>
      <c r="C778" s="113" t="s">
        <v>4011</v>
      </c>
      <c r="D778" s="50" t="s">
        <v>6462</v>
      </c>
      <c r="E778" s="113" t="s">
        <v>8540</v>
      </c>
      <c r="F778" s="111" t="s">
        <v>8117</v>
      </c>
      <c r="G778" s="50" t="s">
        <v>4856</v>
      </c>
      <c r="H778" s="50" t="s">
        <v>4857</v>
      </c>
      <c r="I778" s="113"/>
      <c r="J778" s="56" t="s">
        <v>7595</v>
      </c>
      <c r="K778" s="56"/>
      <c r="L778" s="50" t="s">
        <v>7574</v>
      </c>
      <c r="M778" s="160">
        <v>1</v>
      </c>
      <c r="N778" s="50" t="s">
        <v>8705</v>
      </c>
      <c r="O778" s="50" t="s">
        <v>8710</v>
      </c>
      <c r="P778" s="113" t="s">
        <v>100</v>
      </c>
      <c r="Q778" s="113" t="s">
        <v>68</v>
      </c>
      <c r="R778" s="113"/>
      <c r="S778" s="113"/>
    </row>
    <row r="779" spans="1:19" x14ac:dyDescent="0.35">
      <c r="A779" s="113" t="s">
        <v>72</v>
      </c>
      <c r="B779" s="112">
        <v>37</v>
      </c>
      <c r="C779" s="121" t="s">
        <v>4012</v>
      </c>
      <c r="D779" s="62" t="s">
        <v>6463</v>
      </c>
      <c r="E779" s="113" t="s">
        <v>8541</v>
      </c>
      <c r="F779" s="111" t="s">
        <v>8118</v>
      </c>
      <c r="G779" s="50" t="s">
        <v>4858</v>
      </c>
      <c r="H779" s="50" t="s">
        <v>4859</v>
      </c>
      <c r="I779" s="113"/>
      <c r="J779" s="56" t="s">
        <v>7595</v>
      </c>
      <c r="K779" s="56"/>
      <c r="L779" s="50" t="s">
        <v>7574</v>
      </c>
      <c r="M779" s="160">
        <v>0</v>
      </c>
      <c r="N779" s="50" t="s">
        <v>8705</v>
      </c>
      <c r="O779" s="50" t="s">
        <v>8710</v>
      </c>
      <c r="P779" s="113" t="s">
        <v>100</v>
      </c>
      <c r="Q779" s="113" t="s">
        <v>68</v>
      </c>
      <c r="R779" s="113"/>
      <c r="S779" s="113"/>
    </row>
    <row r="780" spans="1:19" x14ac:dyDescent="0.35">
      <c r="A780" s="113" t="s">
        <v>72</v>
      </c>
      <c r="B780" s="112">
        <v>38</v>
      </c>
      <c r="C780" s="113" t="s">
        <v>2658</v>
      </c>
      <c r="D780" s="50" t="s">
        <v>6464</v>
      </c>
      <c r="E780" s="113" t="s">
        <v>8542</v>
      </c>
      <c r="F780" s="111" t="s">
        <v>8119</v>
      </c>
      <c r="G780" s="50" t="s">
        <v>4860</v>
      </c>
      <c r="H780" s="50" t="s">
        <v>2861</v>
      </c>
      <c r="I780" s="113"/>
      <c r="J780" s="56" t="s">
        <v>7595</v>
      </c>
      <c r="K780" s="56"/>
      <c r="L780" s="50" t="s">
        <v>7574</v>
      </c>
      <c r="M780" s="160">
        <v>0</v>
      </c>
      <c r="N780" s="50" t="s">
        <v>8705</v>
      </c>
      <c r="O780" s="50" t="s">
        <v>8710</v>
      </c>
      <c r="P780" s="113" t="s">
        <v>100</v>
      </c>
      <c r="Q780" s="113" t="s">
        <v>68</v>
      </c>
      <c r="R780" s="113"/>
      <c r="S780" s="113"/>
    </row>
    <row r="781" spans="1:19" x14ac:dyDescent="0.35">
      <c r="A781" s="113" t="s">
        <v>72</v>
      </c>
      <c r="B781" s="112">
        <v>42</v>
      </c>
      <c r="C781" s="113" t="s">
        <v>4013</v>
      </c>
      <c r="D781" s="50" t="s">
        <v>8069</v>
      </c>
      <c r="E781" s="113" t="s">
        <v>8543</v>
      </c>
      <c r="F781" s="111" t="s">
        <v>8120</v>
      </c>
      <c r="G781" s="50" t="s">
        <v>4861</v>
      </c>
      <c r="H781" s="50" t="s">
        <v>4862</v>
      </c>
      <c r="I781" s="113"/>
      <c r="J781" s="56" t="s">
        <v>7595</v>
      </c>
      <c r="K781" s="56"/>
      <c r="L781" s="50" t="s">
        <v>7574</v>
      </c>
      <c r="M781" s="160">
        <v>0</v>
      </c>
      <c r="N781" s="50" t="s">
        <v>8705</v>
      </c>
      <c r="O781" s="50" t="s">
        <v>8710</v>
      </c>
      <c r="P781" s="113" t="s">
        <v>6304</v>
      </c>
      <c r="Q781" s="113" t="s">
        <v>68</v>
      </c>
      <c r="R781" s="113"/>
      <c r="S781" s="113"/>
    </row>
    <row r="782" spans="1:19" x14ac:dyDescent="0.35">
      <c r="A782" s="113" t="s">
        <v>72</v>
      </c>
      <c r="B782" s="112">
        <v>43</v>
      </c>
      <c r="C782" s="113" t="s">
        <v>4014</v>
      </c>
      <c r="D782" s="50" t="s">
        <v>8070</v>
      </c>
      <c r="E782" s="113" t="s">
        <v>8544</v>
      </c>
      <c r="F782" s="111" t="s">
        <v>8121</v>
      </c>
      <c r="G782" s="50" t="s">
        <v>4863</v>
      </c>
      <c r="H782" s="50" t="s">
        <v>4864</v>
      </c>
      <c r="I782" s="113"/>
      <c r="J782" s="56" t="s">
        <v>7595</v>
      </c>
      <c r="K782" s="56"/>
      <c r="L782" s="50" t="s">
        <v>7574</v>
      </c>
      <c r="M782" s="160">
        <v>0</v>
      </c>
      <c r="N782" s="50" t="s">
        <v>8705</v>
      </c>
      <c r="O782" s="50" t="s">
        <v>8710</v>
      </c>
      <c r="P782" s="113" t="s">
        <v>6304</v>
      </c>
      <c r="Q782" s="113" t="s">
        <v>68</v>
      </c>
      <c r="R782" s="113"/>
      <c r="S782" s="113"/>
    </row>
    <row r="783" spans="1:19" x14ac:dyDescent="0.35">
      <c r="A783" s="113" t="s">
        <v>72</v>
      </c>
      <c r="B783" s="112">
        <v>44</v>
      </c>
      <c r="C783" s="113" t="s">
        <v>2651</v>
      </c>
      <c r="D783" s="50" t="s">
        <v>8071</v>
      </c>
      <c r="E783" s="113" t="s">
        <v>8545</v>
      </c>
      <c r="F783" s="111" t="s">
        <v>8122</v>
      </c>
      <c r="G783" s="50" t="s">
        <v>4865</v>
      </c>
      <c r="H783" s="50" t="s">
        <v>2854</v>
      </c>
      <c r="I783" s="113"/>
      <c r="J783" s="56" t="s">
        <v>7595</v>
      </c>
      <c r="K783" s="56"/>
      <c r="L783" s="50" t="s">
        <v>7574</v>
      </c>
      <c r="M783" s="160">
        <v>0</v>
      </c>
      <c r="N783" s="50" t="s">
        <v>8705</v>
      </c>
      <c r="O783" s="50" t="s">
        <v>8710</v>
      </c>
      <c r="P783" s="113" t="s">
        <v>2998</v>
      </c>
      <c r="Q783" s="113" t="s">
        <v>68</v>
      </c>
      <c r="R783" s="113"/>
      <c r="S783" s="113"/>
    </row>
    <row r="784" spans="1:19" x14ac:dyDescent="0.35">
      <c r="A784" s="113" t="s">
        <v>72</v>
      </c>
      <c r="B784" s="112">
        <v>45</v>
      </c>
      <c r="C784" s="113" t="s">
        <v>4015</v>
      </c>
      <c r="D784" s="50" t="s">
        <v>8072</v>
      </c>
      <c r="E784" s="113" t="s">
        <v>8546</v>
      </c>
      <c r="F784" s="111" t="s">
        <v>8123</v>
      </c>
      <c r="G784" s="50" t="s">
        <v>4866</v>
      </c>
      <c r="H784" s="50" t="s">
        <v>4867</v>
      </c>
      <c r="I784" s="113"/>
      <c r="J784" s="56" t="s">
        <v>7595</v>
      </c>
      <c r="K784" s="56"/>
      <c r="L784" s="50" t="s">
        <v>7574</v>
      </c>
      <c r="M784" s="160">
        <v>0</v>
      </c>
      <c r="N784" s="50" t="s">
        <v>8705</v>
      </c>
      <c r="O784" s="50" t="s">
        <v>8710</v>
      </c>
      <c r="P784" s="113" t="s">
        <v>2998</v>
      </c>
      <c r="Q784" s="113" t="s">
        <v>68</v>
      </c>
      <c r="R784" s="113"/>
      <c r="S784" s="113"/>
    </row>
    <row r="785" spans="1:19" x14ac:dyDescent="0.35">
      <c r="A785" s="113" t="s">
        <v>72</v>
      </c>
      <c r="B785" s="112">
        <v>46</v>
      </c>
      <c r="C785" s="113" t="s">
        <v>4016</v>
      </c>
      <c r="D785" s="50" t="s">
        <v>8073</v>
      </c>
      <c r="E785" s="113" t="s">
        <v>8547</v>
      </c>
      <c r="F785" s="111" t="s">
        <v>8124</v>
      </c>
      <c r="G785" s="50" t="s">
        <v>4868</v>
      </c>
      <c r="H785" s="50" t="s">
        <v>4869</v>
      </c>
      <c r="I785" s="113"/>
      <c r="J785" s="56" t="s">
        <v>7595</v>
      </c>
      <c r="K785" s="56"/>
      <c r="L785" s="50" t="s">
        <v>7574</v>
      </c>
      <c r="M785" s="160">
        <v>0</v>
      </c>
      <c r="N785" s="50" t="s">
        <v>8705</v>
      </c>
      <c r="O785" s="50" t="s">
        <v>8710</v>
      </c>
      <c r="P785" s="113" t="s">
        <v>2998</v>
      </c>
      <c r="Q785" s="113" t="s">
        <v>68</v>
      </c>
      <c r="R785" s="113"/>
      <c r="S785" s="113"/>
    </row>
    <row r="786" spans="1:19" x14ac:dyDescent="0.35">
      <c r="A786" s="113" t="s">
        <v>72</v>
      </c>
      <c r="B786" s="112">
        <v>47</v>
      </c>
      <c r="C786" s="113" t="s">
        <v>4017</v>
      </c>
      <c r="D786" s="50" t="s">
        <v>8074</v>
      </c>
      <c r="E786" s="113" t="s">
        <v>8548</v>
      </c>
      <c r="F786" s="111" t="s">
        <v>8125</v>
      </c>
      <c r="G786" s="50" t="s">
        <v>4870</v>
      </c>
      <c r="H786" s="50" t="s">
        <v>4871</v>
      </c>
      <c r="I786" s="113"/>
      <c r="J786" s="56" t="s">
        <v>7595</v>
      </c>
      <c r="K786" s="56"/>
      <c r="L786" s="50" t="s">
        <v>7574</v>
      </c>
      <c r="M786" s="160">
        <v>0</v>
      </c>
      <c r="N786" s="50" t="s">
        <v>8705</v>
      </c>
      <c r="O786" s="50" t="s">
        <v>8710</v>
      </c>
      <c r="P786" s="113" t="s">
        <v>6305</v>
      </c>
      <c r="Q786" s="113" t="s">
        <v>68</v>
      </c>
      <c r="R786" s="113"/>
      <c r="S786" s="113"/>
    </row>
    <row r="787" spans="1:19" x14ac:dyDescent="0.35">
      <c r="A787" s="113" t="s">
        <v>72</v>
      </c>
      <c r="B787" s="112">
        <v>48</v>
      </c>
      <c r="C787" s="113" t="s">
        <v>4018</v>
      </c>
      <c r="D787" s="113" t="s">
        <v>8075</v>
      </c>
      <c r="E787" s="113" t="s">
        <v>8549</v>
      </c>
      <c r="F787" s="111" t="s">
        <v>8126</v>
      </c>
      <c r="G787" s="50" t="s">
        <v>4872</v>
      </c>
      <c r="H787" s="50" t="s">
        <v>4873</v>
      </c>
      <c r="I787" s="113"/>
      <c r="J787" s="56" t="s">
        <v>7595</v>
      </c>
      <c r="K787" s="56"/>
      <c r="L787" s="50" t="s">
        <v>7574</v>
      </c>
      <c r="M787" s="160">
        <v>0</v>
      </c>
      <c r="N787" s="50" t="s">
        <v>8705</v>
      </c>
      <c r="O787" s="50" t="s">
        <v>8710</v>
      </c>
      <c r="P787" s="113" t="s">
        <v>6306</v>
      </c>
      <c r="Q787" s="113" t="s">
        <v>68</v>
      </c>
      <c r="R787" s="113"/>
      <c r="S787" s="113"/>
    </row>
    <row r="788" spans="1:19" x14ac:dyDescent="0.35">
      <c r="A788" s="113" t="s">
        <v>72</v>
      </c>
      <c r="B788" s="112">
        <v>49</v>
      </c>
      <c r="C788" s="113" t="s">
        <v>2652</v>
      </c>
      <c r="D788" s="50" t="s">
        <v>8076</v>
      </c>
      <c r="E788" s="113" t="s">
        <v>8550</v>
      </c>
      <c r="F788" s="111" t="s">
        <v>8503</v>
      </c>
      <c r="G788" s="50" t="s">
        <v>4874</v>
      </c>
      <c r="H788" s="50" t="s">
        <v>2855</v>
      </c>
      <c r="I788" s="113"/>
      <c r="J788" s="56" t="s">
        <v>7595</v>
      </c>
      <c r="K788" s="56"/>
      <c r="L788" s="50" t="s">
        <v>7574</v>
      </c>
      <c r="M788" s="160">
        <v>0</v>
      </c>
      <c r="N788" s="50" t="s">
        <v>8705</v>
      </c>
      <c r="O788" s="50" t="s">
        <v>8710</v>
      </c>
      <c r="P788" s="113" t="s">
        <v>2999</v>
      </c>
      <c r="Q788" s="113" t="s">
        <v>68</v>
      </c>
      <c r="R788" s="113"/>
      <c r="S788" s="113"/>
    </row>
    <row r="789" spans="1:19" x14ac:dyDescent="0.35">
      <c r="A789" s="113" t="s">
        <v>72</v>
      </c>
      <c r="B789" s="112">
        <v>50</v>
      </c>
      <c r="C789" s="113" t="s">
        <v>4019</v>
      </c>
      <c r="D789" s="50" t="s">
        <v>8077</v>
      </c>
      <c r="E789" s="113" t="s">
        <v>8551</v>
      </c>
      <c r="F789" s="111" t="s">
        <v>8127</v>
      </c>
      <c r="G789" s="50" t="s">
        <v>4875</v>
      </c>
      <c r="H789" s="50" t="s">
        <v>4876</v>
      </c>
      <c r="I789" s="113"/>
      <c r="J789" s="56" t="s">
        <v>7595</v>
      </c>
      <c r="K789" s="56"/>
      <c r="L789" s="50" t="s">
        <v>7574</v>
      </c>
      <c r="M789" s="160">
        <v>0</v>
      </c>
      <c r="N789" s="50" t="s">
        <v>8705</v>
      </c>
      <c r="O789" s="50" t="s">
        <v>8710</v>
      </c>
      <c r="P789" s="113" t="s">
        <v>6307</v>
      </c>
      <c r="Q789" s="113" t="s">
        <v>68</v>
      </c>
      <c r="R789" s="113"/>
      <c r="S789" s="113"/>
    </row>
    <row r="790" spans="1:19" x14ac:dyDescent="0.35">
      <c r="A790" s="113" t="s">
        <v>72</v>
      </c>
      <c r="B790" s="112">
        <v>51</v>
      </c>
      <c r="C790" s="113" t="s">
        <v>4020</v>
      </c>
      <c r="D790" s="50" t="s">
        <v>8078</v>
      </c>
      <c r="E790" s="113" t="s">
        <v>8552</v>
      </c>
      <c r="F790" s="111" t="s">
        <v>8128</v>
      </c>
      <c r="G790" s="50" t="s">
        <v>4877</v>
      </c>
      <c r="H790" s="50" t="s">
        <v>4878</v>
      </c>
      <c r="I790" s="113"/>
      <c r="J790" s="56" t="s">
        <v>7595</v>
      </c>
      <c r="K790" s="56"/>
      <c r="L790" s="50" t="s">
        <v>7574</v>
      </c>
      <c r="M790" s="160">
        <v>0</v>
      </c>
      <c r="N790" s="50" t="s">
        <v>8705</v>
      </c>
      <c r="O790" s="50" t="s">
        <v>8710</v>
      </c>
      <c r="P790" s="113" t="s">
        <v>2999</v>
      </c>
      <c r="Q790" s="113" t="s">
        <v>68</v>
      </c>
      <c r="R790" s="113"/>
      <c r="S790" s="113"/>
    </row>
    <row r="791" spans="1:19" x14ac:dyDescent="0.35">
      <c r="A791" s="113" t="s">
        <v>72</v>
      </c>
      <c r="B791" s="112">
        <v>52</v>
      </c>
      <c r="C791" s="113" t="s">
        <v>4021</v>
      </c>
      <c r="D791" s="50" t="s">
        <v>8079</v>
      </c>
      <c r="E791" s="113" t="s">
        <v>8553</v>
      </c>
      <c r="F791" s="111" t="s">
        <v>8129</v>
      </c>
      <c r="G791" s="50" t="s">
        <v>4879</v>
      </c>
      <c r="H791" s="50" t="s">
        <v>4880</v>
      </c>
      <c r="I791" s="113"/>
      <c r="J791" s="56" t="s">
        <v>7595</v>
      </c>
      <c r="K791" s="56"/>
      <c r="L791" s="50" t="s">
        <v>7574</v>
      </c>
      <c r="M791" s="160">
        <v>0</v>
      </c>
      <c r="N791" s="50" t="s">
        <v>8705</v>
      </c>
      <c r="O791" s="50" t="s">
        <v>8710</v>
      </c>
      <c r="P791" s="113" t="s">
        <v>3002</v>
      </c>
      <c r="Q791" s="113" t="s">
        <v>68</v>
      </c>
      <c r="R791" s="113"/>
      <c r="S791" s="113"/>
    </row>
    <row r="792" spans="1:19" x14ac:dyDescent="0.35">
      <c r="A792" s="113" t="s">
        <v>72</v>
      </c>
      <c r="B792" s="112">
        <v>53</v>
      </c>
      <c r="C792" s="113" t="s">
        <v>4022</v>
      </c>
      <c r="D792" s="50" t="s">
        <v>8080</v>
      </c>
      <c r="E792" s="113" t="s">
        <v>8554</v>
      </c>
      <c r="F792" s="111" t="s">
        <v>8130</v>
      </c>
      <c r="G792" s="50" t="s">
        <v>4881</v>
      </c>
      <c r="H792" s="50" t="s">
        <v>4882</v>
      </c>
      <c r="I792" s="113"/>
      <c r="J792" s="56" t="s">
        <v>7595</v>
      </c>
      <c r="K792" s="56"/>
      <c r="L792" s="50" t="s">
        <v>7574</v>
      </c>
      <c r="M792" s="160">
        <v>0</v>
      </c>
      <c r="N792" s="50" t="s">
        <v>8705</v>
      </c>
      <c r="O792" s="50" t="s">
        <v>8710</v>
      </c>
      <c r="P792" s="113" t="s">
        <v>3002</v>
      </c>
      <c r="Q792" s="113" t="s">
        <v>68</v>
      </c>
      <c r="R792" s="113"/>
      <c r="S792" s="113"/>
    </row>
    <row r="793" spans="1:19" x14ac:dyDescent="0.35">
      <c r="A793" s="113" t="s">
        <v>72</v>
      </c>
      <c r="B793" s="112">
        <v>54</v>
      </c>
      <c r="C793" s="113" t="s">
        <v>4023</v>
      </c>
      <c r="D793" s="50" t="s">
        <v>8081</v>
      </c>
      <c r="E793" s="113" t="s">
        <v>8555</v>
      </c>
      <c r="F793" s="111" t="s">
        <v>8131</v>
      </c>
      <c r="G793" s="50" t="s">
        <v>4883</v>
      </c>
      <c r="H793" s="50" t="s">
        <v>3682</v>
      </c>
      <c r="I793" s="113"/>
      <c r="J793" s="56" t="s">
        <v>7595</v>
      </c>
      <c r="K793" s="56"/>
      <c r="L793" s="50" t="s">
        <v>7574</v>
      </c>
      <c r="M793" s="160">
        <v>0</v>
      </c>
      <c r="N793" s="50" t="s">
        <v>8705</v>
      </c>
      <c r="O793" s="50" t="s">
        <v>8710</v>
      </c>
      <c r="P793" s="113" t="s">
        <v>2999</v>
      </c>
      <c r="Q793" s="113" t="s">
        <v>68</v>
      </c>
      <c r="R793" s="113"/>
      <c r="S793" s="113"/>
    </row>
    <row r="794" spans="1:19" x14ac:dyDescent="0.35">
      <c r="A794" s="113" t="s">
        <v>72</v>
      </c>
      <c r="B794" s="112">
        <v>55</v>
      </c>
      <c r="C794" s="113" t="s">
        <v>4024</v>
      </c>
      <c r="D794" s="50" t="s">
        <v>8082</v>
      </c>
      <c r="E794" s="113" t="s">
        <v>8556</v>
      </c>
      <c r="F794" s="111" t="s">
        <v>8132</v>
      </c>
      <c r="G794" s="50" t="s">
        <v>4884</v>
      </c>
      <c r="H794" s="50" t="s">
        <v>3683</v>
      </c>
      <c r="I794" s="113"/>
      <c r="J794" s="56" t="s">
        <v>7595</v>
      </c>
      <c r="K794" s="56"/>
      <c r="L794" s="50" t="s">
        <v>7574</v>
      </c>
      <c r="M794" s="160">
        <v>0</v>
      </c>
      <c r="N794" s="50" t="s">
        <v>8705</v>
      </c>
      <c r="O794" s="50" t="s">
        <v>8710</v>
      </c>
      <c r="P794" s="113" t="s">
        <v>6308</v>
      </c>
      <c r="Q794" s="113" t="s">
        <v>68</v>
      </c>
      <c r="R794" s="113"/>
      <c r="S794" s="113"/>
    </row>
    <row r="795" spans="1:19" x14ac:dyDescent="0.35">
      <c r="A795" s="113" t="s">
        <v>72</v>
      </c>
      <c r="B795" s="112">
        <v>56</v>
      </c>
      <c r="C795" s="113" t="s">
        <v>4025</v>
      </c>
      <c r="D795" s="50" t="s">
        <v>8083</v>
      </c>
      <c r="E795" s="113" t="s">
        <v>8557</v>
      </c>
      <c r="F795" s="111" t="s">
        <v>8133</v>
      </c>
      <c r="G795" s="50" t="s">
        <v>4885</v>
      </c>
      <c r="H795" s="50" t="s">
        <v>4886</v>
      </c>
      <c r="I795" s="113"/>
      <c r="J795" s="56" t="s">
        <v>7595</v>
      </c>
      <c r="K795" s="56"/>
      <c r="L795" s="50" t="s">
        <v>7574</v>
      </c>
      <c r="M795" s="160">
        <v>0</v>
      </c>
      <c r="N795" s="50" t="s">
        <v>8705</v>
      </c>
      <c r="O795" s="50" t="s">
        <v>8710</v>
      </c>
      <c r="P795" s="113" t="s">
        <v>2999</v>
      </c>
      <c r="Q795" s="113" t="s">
        <v>68</v>
      </c>
      <c r="R795" s="113"/>
      <c r="S795" s="113"/>
    </row>
    <row r="796" spans="1:19" x14ac:dyDescent="0.35">
      <c r="A796" s="113" t="s">
        <v>72</v>
      </c>
      <c r="B796" s="112">
        <v>57</v>
      </c>
      <c r="C796" s="113" t="s">
        <v>4026</v>
      </c>
      <c r="D796" s="50" t="s">
        <v>8084</v>
      </c>
      <c r="E796" s="113" t="s">
        <v>8558</v>
      </c>
      <c r="F796" s="111" t="s">
        <v>8134</v>
      </c>
      <c r="G796" s="50" t="s">
        <v>4887</v>
      </c>
      <c r="H796" s="50" t="s">
        <v>4888</v>
      </c>
      <c r="I796" s="113"/>
      <c r="J796" s="56" t="s">
        <v>7595</v>
      </c>
      <c r="K796" s="56"/>
      <c r="L796" s="50" t="s">
        <v>7574</v>
      </c>
      <c r="M796" s="160">
        <v>0</v>
      </c>
      <c r="N796" s="50" t="s">
        <v>8705</v>
      </c>
      <c r="O796" s="50" t="s">
        <v>8710</v>
      </c>
      <c r="P796" s="113" t="s">
        <v>3002</v>
      </c>
      <c r="Q796" s="113" t="s">
        <v>68</v>
      </c>
      <c r="R796" s="113"/>
      <c r="S796" s="113"/>
    </row>
    <row r="797" spans="1:19" x14ac:dyDescent="0.35">
      <c r="A797" s="113" t="s">
        <v>72</v>
      </c>
      <c r="B797" s="112">
        <v>62</v>
      </c>
      <c r="C797" s="113" t="s">
        <v>4027</v>
      </c>
      <c r="D797" s="50" t="s">
        <v>6490</v>
      </c>
      <c r="E797" s="113" t="s">
        <v>8560</v>
      </c>
      <c r="F797" s="111" t="s">
        <v>8135</v>
      </c>
      <c r="G797" s="50" t="s">
        <v>4889</v>
      </c>
      <c r="H797" s="50" t="s">
        <v>4890</v>
      </c>
      <c r="I797" s="113"/>
      <c r="J797" s="56" t="s">
        <v>7595</v>
      </c>
      <c r="K797" s="56"/>
      <c r="L797" s="50" t="s">
        <v>7574</v>
      </c>
      <c r="M797" s="160">
        <v>0</v>
      </c>
      <c r="N797" s="50" t="s">
        <v>8705</v>
      </c>
      <c r="O797" s="50" t="s">
        <v>8710</v>
      </c>
      <c r="P797" s="113" t="s">
        <v>2999</v>
      </c>
      <c r="Q797" s="113" t="s">
        <v>68</v>
      </c>
      <c r="R797" s="113"/>
      <c r="S797" s="113"/>
    </row>
    <row r="798" spans="1:19" x14ac:dyDescent="0.35">
      <c r="A798" s="113" t="s">
        <v>72</v>
      </c>
      <c r="B798" s="112">
        <v>63</v>
      </c>
      <c r="C798" s="113" t="s">
        <v>4028</v>
      </c>
      <c r="D798" s="62" t="s">
        <v>6491</v>
      </c>
      <c r="E798" s="113" t="s">
        <v>8559</v>
      </c>
      <c r="F798" s="111" t="s">
        <v>8136</v>
      </c>
      <c r="G798" s="50" t="s">
        <v>4891</v>
      </c>
      <c r="H798" s="50" t="s">
        <v>4892</v>
      </c>
      <c r="I798" s="113"/>
      <c r="J798" s="56" t="s">
        <v>7595</v>
      </c>
      <c r="K798" s="56"/>
      <c r="L798" s="50" t="s">
        <v>7574</v>
      </c>
      <c r="M798" s="160">
        <v>0</v>
      </c>
      <c r="N798" s="50" t="s">
        <v>8705</v>
      </c>
      <c r="O798" s="50" t="s">
        <v>8710</v>
      </c>
      <c r="P798" s="113" t="s">
        <v>6309</v>
      </c>
      <c r="Q798" s="113" t="s">
        <v>68</v>
      </c>
      <c r="R798" s="113"/>
      <c r="S798" s="113"/>
    </row>
    <row r="799" spans="1:19" x14ac:dyDescent="0.35">
      <c r="A799" s="113" t="s">
        <v>72</v>
      </c>
      <c r="B799" s="112">
        <v>64</v>
      </c>
      <c r="C799" s="113" t="s">
        <v>4029</v>
      </c>
      <c r="D799" s="62" t="s">
        <v>6492</v>
      </c>
      <c r="E799" s="113" t="s">
        <v>8561</v>
      </c>
      <c r="F799" s="111" t="s">
        <v>8137</v>
      </c>
      <c r="G799" s="50" t="s">
        <v>4893</v>
      </c>
      <c r="H799" s="50" t="s">
        <v>4894</v>
      </c>
      <c r="I799" s="113"/>
      <c r="J799" s="56" t="s">
        <v>7595</v>
      </c>
      <c r="K799" s="56"/>
      <c r="L799" s="50" t="s">
        <v>7574</v>
      </c>
      <c r="M799" s="160">
        <v>0</v>
      </c>
      <c r="N799" s="50" t="s">
        <v>8705</v>
      </c>
      <c r="O799" s="50" t="s">
        <v>8710</v>
      </c>
      <c r="P799" s="113" t="s">
        <v>100</v>
      </c>
      <c r="Q799" s="113" t="s">
        <v>68</v>
      </c>
      <c r="R799" s="113"/>
      <c r="S799" s="113"/>
    </row>
    <row r="800" spans="1:19" x14ac:dyDescent="0.35">
      <c r="A800" s="113" t="s">
        <v>72</v>
      </c>
      <c r="B800" s="112">
        <v>65</v>
      </c>
      <c r="C800" s="121" t="s">
        <v>4007</v>
      </c>
      <c r="D800" s="50" t="s">
        <v>8085</v>
      </c>
      <c r="E800" s="113" t="s">
        <v>8562</v>
      </c>
      <c r="F800" s="111" t="s">
        <v>8138</v>
      </c>
      <c r="G800" s="50" t="s">
        <v>4849</v>
      </c>
      <c r="H800" s="50"/>
      <c r="I800" s="113"/>
      <c r="J800" s="56" t="s">
        <v>7595</v>
      </c>
      <c r="K800" s="56"/>
      <c r="L800" s="113" t="s">
        <v>7574</v>
      </c>
      <c r="M800" s="114">
        <v>0</v>
      </c>
      <c r="N800" s="113" t="s">
        <v>8705</v>
      </c>
      <c r="O800" s="113" t="s">
        <v>8710</v>
      </c>
      <c r="P800" s="113"/>
      <c r="Q800" s="113" t="s">
        <v>68</v>
      </c>
      <c r="R800" s="113"/>
      <c r="S800" s="113"/>
    </row>
    <row r="801" spans="1:19" x14ac:dyDescent="0.35">
      <c r="A801" s="113" t="s">
        <v>72</v>
      </c>
      <c r="B801" s="112">
        <v>66</v>
      </c>
      <c r="C801" s="113" t="s">
        <v>3995</v>
      </c>
      <c r="D801" s="50" t="s">
        <v>6493</v>
      </c>
      <c r="E801" s="113" t="s">
        <v>8563</v>
      </c>
      <c r="F801" s="111" t="s">
        <v>8564</v>
      </c>
      <c r="G801" s="50" t="s">
        <v>4825</v>
      </c>
      <c r="H801" s="50" t="s">
        <v>4826</v>
      </c>
      <c r="I801" s="113"/>
      <c r="J801" s="56" t="s">
        <v>7595</v>
      </c>
      <c r="K801" s="56"/>
      <c r="L801" s="50" t="s">
        <v>7574</v>
      </c>
      <c r="M801" s="160">
        <v>0</v>
      </c>
      <c r="N801" s="50" t="s">
        <v>8705</v>
      </c>
      <c r="O801" s="50" t="s">
        <v>8710</v>
      </c>
      <c r="P801" s="113" t="s">
        <v>6301</v>
      </c>
      <c r="Q801" s="113" t="s">
        <v>68</v>
      </c>
      <c r="R801" s="113"/>
      <c r="S801" s="113"/>
    </row>
    <row r="802" spans="1:19" x14ac:dyDescent="0.35">
      <c r="A802" s="113" t="s">
        <v>69</v>
      </c>
      <c r="B802" s="112">
        <v>1</v>
      </c>
      <c r="C802" s="113" t="s">
        <v>2607</v>
      </c>
      <c r="D802" s="50" t="s">
        <v>1922</v>
      </c>
      <c r="E802" s="113" t="s">
        <v>8499</v>
      </c>
      <c r="F802" s="113" t="s">
        <v>2146</v>
      </c>
      <c r="G802" s="50" t="s">
        <v>3030</v>
      </c>
      <c r="H802" s="50" t="s">
        <v>4766</v>
      </c>
      <c r="I802" s="113"/>
      <c r="J802" s="56" t="s">
        <v>7595</v>
      </c>
      <c r="K802" s="56"/>
      <c r="L802" s="99" t="s">
        <v>7575</v>
      </c>
      <c r="M802" s="167" t="s">
        <v>8704</v>
      </c>
      <c r="N802" s="99" t="s">
        <v>8706</v>
      </c>
      <c r="O802" s="99" t="s">
        <v>8709</v>
      </c>
      <c r="P802" s="113" t="s">
        <v>100</v>
      </c>
      <c r="Q802" s="113" t="s">
        <v>68</v>
      </c>
      <c r="R802" s="113"/>
      <c r="S802" s="113"/>
    </row>
    <row r="803" spans="1:19" x14ac:dyDescent="0.35">
      <c r="A803" s="113" t="s">
        <v>69</v>
      </c>
      <c r="B803" s="93">
        <v>2</v>
      </c>
      <c r="C803" s="54" t="s">
        <v>202</v>
      </c>
      <c r="D803" s="54" t="s">
        <v>1948</v>
      </c>
      <c r="E803" s="113" t="s">
        <v>8497</v>
      </c>
      <c r="F803" s="68" t="s">
        <v>7899</v>
      </c>
      <c r="G803" s="54" t="s">
        <v>492</v>
      </c>
      <c r="H803" s="54" t="s">
        <v>493</v>
      </c>
      <c r="I803" s="68" t="s">
        <v>2398</v>
      </c>
      <c r="J803" s="56" t="s">
        <v>7595</v>
      </c>
      <c r="K803" s="56"/>
      <c r="L803" s="54" t="s">
        <v>91</v>
      </c>
      <c r="M803" s="162" t="s">
        <v>8704</v>
      </c>
      <c r="N803" s="56" t="s">
        <v>8706</v>
      </c>
      <c r="O803" s="56" t="s">
        <v>8709</v>
      </c>
      <c r="P803" s="113" t="s">
        <v>91</v>
      </c>
      <c r="Q803" s="113" t="s">
        <v>68</v>
      </c>
      <c r="R803" s="113"/>
      <c r="S803" s="113"/>
    </row>
    <row r="804" spans="1:19" x14ac:dyDescent="0.35">
      <c r="A804" s="113" t="s">
        <v>69</v>
      </c>
      <c r="B804" s="93">
        <v>3</v>
      </c>
      <c r="C804" s="54" t="s">
        <v>212</v>
      </c>
      <c r="D804" s="54" t="s">
        <v>1968</v>
      </c>
      <c r="E804" s="50" t="s">
        <v>8565</v>
      </c>
      <c r="F804" s="68" t="s">
        <v>8139</v>
      </c>
      <c r="G804" s="54" t="s">
        <v>510</v>
      </c>
      <c r="H804" s="54" t="s">
        <v>511</v>
      </c>
      <c r="I804" s="68" t="s">
        <v>2406</v>
      </c>
      <c r="J804" s="56" t="s">
        <v>7595</v>
      </c>
      <c r="K804" s="56"/>
      <c r="L804" s="54" t="s">
        <v>91</v>
      </c>
      <c r="M804" s="162">
        <v>1</v>
      </c>
      <c r="N804" s="56" t="s">
        <v>8705</v>
      </c>
      <c r="O804" s="56" t="s">
        <v>8710</v>
      </c>
      <c r="P804" s="113" t="s">
        <v>91</v>
      </c>
      <c r="Q804" s="113" t="s">
        <v>68</v>
      </c>
      <c r="R804" s="113"/>
      <c r="S804" s="113"/>
    </row>
    <row r="805" spans="1:19" x14ac:dyDescent="0.35">
      <c r="A805" s="113" t="s">
        <v>69</v>
      </c>
      <c r="B805" s="93">
        <v>4</v>
      </c>
      <c r="C805" s="54" t="s">
        <v>213</v>
      </c>
      <c r="D805" s="54" t="s">
        <v>513</v>
      </c>
      <c r="E805" s="50" t="s">
        <v>8566</v>
      </c>
      <c r="F805" s="68" t="s">
        <v>7804</v>
      </c>
      <c r="G805" s="54" t="s">
        <v>512</v>
      </c>
      <c r="H805" s="54" t="s">
        <v>513</v>
      </c>
      <c r="I805" s="68" t="s">
        <v>2407</v>
      </c>
      <c r="J805" s="56" t="s">
        <v>7595</v>
      </c>
      <c r="K805" s="56"/>
      <c r="L805" s="54" t="s">
        <v>91</v>
      </c>
      <c r="M805" s="162">
        <v>1</v>
      </c>
      <c r="N805" s="56" t="s">
        <v>8705</v>
      </c>
      <c r="O805" s="56" t="s">
        <v>8710</v>
      </c>
      <c r="P805" s="113" t="s">
        <v>91</v>
      </c>
      <c r="Q805" s="113" t="s">
        <v>68</v>
      </c>
      <c r="R805" s="113"/>
      <c r="S805" s="113"/>
    </row>
    <row r="806" spans="1:19" x14ac:dyDescent="0.35">
      <c r="A806" s="113" t="s">
        <v>69</v>
      </c>
      <c r="B806" s="93">
        <v>5</v>
      </c>
      <c r="C806" s="54" t="s">
        <v>214</v>
      </c>
      <c r="D806" s="54" t="s">
        <v>6516</v>
      </c>
      <c r="E806" s="50" t="s">
        <v>8570</v>
      </c>
      <c r="F806" s="68" t="s">
        <v>8140</v>
      </c>
      <c r="G806" s="54" t="s">
        <v>514</v>
      </c>
      <c r="H806" s="54" t="s">
        <v>515</v>
      </c>
      <c r="I806" s="68" t="s">
        <v>2408</v>
      </c>
      <c r="J806" s="56" t="s">
        <v>3567</v>
      </c>
      <c r="K806" s="56" t="s">
        <v>7594</v>
      </c>
      <c r="L806" s="54" t="s">
        <v>91</v>
      </c>
      <c r="M806" s="162">
        <v>0</v>
      </c>
      <c r="N806" s="56" t="s">
        <v>8705</v>
      </c>
      <c r="O806" s="56" t="s">
        <v>8710</v>
      </c>
      <c r="P806" s="113" t="s">
        <v>92</v>
      </c>
      <c r="Q806" s="113" t="s">
        <v>68</v>
      </c>
      <c r="R806" s="113"/>
      <c r="S806" s="113"/>
    </row>
    <row r="807" spans="1:19" x14ac:dyDescent="0.35">
      <c r="A807" s="113" t="s">
        <v>69</v>
      </c>
      <c r="B807" s="93">
        <v>12</v>
      </c>
      <c r="C807" s="54" t="s">
        <v>215</v>
      </c>
      <c r="D807" s="54" t="s">
        <v>6514</v>
      </c>
      <c r="E807" s="50" t="s">
        <v>8567</v>
      </c>
      <c r="F807" s="68" t="s">
        <v>6514</v>
      </c>
      <c r="G807" s="54" t="s">
        <v>516</v>
      </c>
      <c r="H807" s="54" t="s">
        <v>517</v>
      </c>
      <c r="I807" s="68" t="s">
        <v>2409</v>
      </c>
      <c r="J807" s="56" t="s">
        <v>7595</v>
      </c>
      <c r="K807" s="56"/>
      <c r="L807" s="50" t="s">
        <v>7574</v>
      </c>
      <c r="M807" s="160">
        <v>0</v>
      </c>
      <c r="N807" s="50" t="s">
        <v>8705</v>
      </c>
      <c r="O807" s="50" t="s">
        <v>8710</v>
      </c>
      <c r="P807" s="113" t="s">
        <v>157</v>
      </c>
      <c r="Q807" s="113" t="s">
        <v>68</v>
      </c>
      <c r="R807" s="113"/>
      <c r="S807" s="113"/>
    </row>
    <row r="808" spans="1:19" x14ac:dyDescent="0.35">
      <c r="A808" s="113" t="s">
        <v>69</v>
      </c>
      <c r="B808" s="112">
        <v>13</v>
      </c>
      <c r="C808" s="113" t="s">
        <v>3973</v>
      </c>
      <c r="D808" s="50" t="s">
        <v>6512</v>
      </c>
      <c r="E808" s="50" t="s">
        <v>8571</v>
      </c>
      <c r="F808" s="111" t="s">
        <v>8141</v>
      </c>
      <c r="G808" s="50" t="s">
        <v>4779</v>
      </c>
      <c r="H808" s="50" t="s">
        <v>4780</v>
      </c>
      <c r="I808" s="113"/>
      <c r="J808" s="56" t="s">
        <v>7595</v>
      </c>
      <c r="K808" s="56"/>
      <c r="L808" s="50" t="s">
        <v>7574</v>
      </c>
      <c r="M808" s="160">
        <v>2</v>
      </c>
      <c r="N808" s="50" t="s">
        <v>8705</v>
      </c>
      <c r="O808" s="50" t="s">
        <v>8710</v>
      </c>
      <c r="P808" s="113" t="s">
        <v>157</v>
      </c>
      <c r="Q808" s="113" t="s">
        <v>68</v>
      </c>
      <c r="R808" s="113"/>
      <c r="S808" s="113"/>
    </row>
    <row r="809" spans="1:19" x14ac:dyDescent="0.35">
      <c r="A809" s="113" t="s">
        <v>69</v>
      </c>
      <c r="B809" s="93">
        <v>14</v>
      </c>
      <c r="C809" s="54" t="s">
        <v>216</v>
      </c>
      <c r="D809" s="54" t="s">
        <v>6515</v>
      </c>
      <c r="E809" s="50" t="s">
        <v>8572</v>
      </c>
      <c r="F809" s="68" t="s">
        <v>8142</v>
      </c>
      <c r="G809" s="54" t="s">
        <v>518</v>
      </c>
      <c r="H809" s="54" t="s">
        <v>519</v>
      </c>
      <c r="I809" s="68" t="s">
        <v>2410</v>
      </c>
      <c r="J809" s="56" t="s">
        <v>7595</v>
      </c>
      <c r="K809" s="56"/>
      <c r="L809" s="50" t="s">
        <v>7574</v>
      </c>
      <c r="M809" s="160">
        <v>0</v>
      </c>
      <c r="N809" s="50" t="s">
        <v>8705</v>
      </c>
      <c r="O809" s="50" t="s">
        <v>8710</v>
      </c>
      <c r="P809" s="113" t="s">
        <v>165</v>
      </c>
      <c r="Q809" s="113" t="s">
        <v>68</v>
      </c>
      <c r="R809" s="113"/>
      <c r="S809" s="113"/>
    </row>
    <row r="810" spans="1:19" x14ac:dyDescent="0.35">
      <c r="A810" s="113" t="s">
        <v>69</v>
      </c>
      <c r="B810" s="93">
        <v>15</v>
      </c>
      <c r="C810" s="54" t="s">
        <v>217</v>
      </c>
      <c r="D810" s="54" t="s">
        <v>1900</v>
      </c>
      <c r="E810" s="50" t="s">
        <v>8573</v>
      </c>
      <c r="F810" s="68" t="s">
        <v>8044</v>
      </c>
      <c r="G810" s="54" t="s">
        <v>520</v>
      </c>
      <c r="H810" s="54" t="s">
        <v>521</v>
      </c>
      <c r="I810" s="68" t="s">
        <v>2411</v>
      </c>
      <c r="J810" s="56" t="s">
        <v>7595</v>
      </c>
      <c r="K810" s="56"/>
      <c r="L810" s="50" t="s">
        <v>7574</v>
      </c>
      <c r="M810" s="160">
        <v>0</v>
      </c>
      <c r="N810" s="50" t="s">
        <v>8705</v>
      </c>
      <c r="O810" s="50" t="s">
        <v>8710</v>
      </c>
      <c r="P810" s="113" t="s">
        <v>211</v>
      </c>
      <c r="Q810" s="113" t="s">
        <v>68</v>
      </c>
      <c r="R810" s="113"/>
      <c r="S810" s="113"/>
    </row>
    <row r="811" spans="1:19" x14ac:dyDescent="0.35">
      <c r="A811" s="113" t="s">
        <v>69</v>
      </c>
      <c r="B811" s="93">
        <v>16</v>
      </c>
      <c r="C811" s="54" t="s">
        <v>218</v>
      </c>
      <c r="D811" s="55" t="s">
        <v>1969</v>
      </c>
      <c r="E811" s="50" t="s">
        <v>8574</v>
      </c>
      <c r="F811" s="68" t="s">
        <v>8043</v>
      </c>
      <c r="G811" s="54" t="s">
        <v>522</v>
      </c>
      <c r="H811" s="54" t="s">
        <v>523</v>
      </c>
      <c r="I811" s="68" t="s">
        <v>2412</v>
      </c>
      <c r="J811" s="56" t="s">
        <v>7595</v>
      </c>
      <c r="K811" s="56"/>
      <c r="L811" s="54" t="s">
        <v>7575</v>
      </c>
      <c r="M811" s="162">
        <v>2</v>
      </c>
      <c r="N811" s="56" t="s">
        <v>8705</v>
      </c>
      <c r="O811" s="56" t="s">
        <v>8710</v>
      </c>
      <c r="P811" s="113" t="s">
        <v>100</v>
      </c>
      <c r="Q811" s="113" t="s">
        <v>68</v>
      </c>
      <c r="R811" s="113"/>
      <c r="S811" s="113"/>
    </row>
    <row r="812" spans="1:19" x14ac:dyDescent="0.35">
      <c r="A812" s="113" t="s">
        <v>69</v>
      </c>
      <c r="B812" s="112">
        <v>17</v>
      </c>
      <c r="C812" s="113" t="s">
        <v>3977</v>
      </c>
      <c r="D812" s="50" t="s">
        <v>6502</v>
      </c>
      <c r="E812" s="50" t="s">
        <v>8575</v>
      </c>
      <c r="F812" s="111" t="s">
        <v>8143</v>
      </c>
      <c r="G812" s="50" t="s">
        <v>4787</v>
      </c>
      <c r="H812" s="50" t="s">
        <v>4788</v>
      </c>
      <c r="I812" s="113"/>
      <c r="J812" s="56" t="s">
        <v>7595</v>
      </c>
      <c r="K812" s="56"/>
      <c r="L812" s="113" t="s">
        <v>91</v>
      </c>
      <c r="M812" s="114">
        <v>1</v>
      </c>
      <c r="N812" s="113" t="s">
        <v>8705</v>
      </c>
      <c r="O812" s="113" t="s">
        <v>8710</v>
      </c>
      <c r="P812" s="113" t="s">
        <v>92</v>
      </c>
      <c r="Q812" s="113" t="s">
        <v>68</v>
      </c>
      <c r="R812" s="113"/>
      <c r="S812" s="113"/>
    </row>
    <row r="813" spans="1:19" x14ac:dyDescent="0.35">
      <c r="A813" s="113" t="s">
        <v>69</v>
      </c>
      <c r="B813" s="112">
        <v>18</v>
      </c>
      <c r="C813" s="113" t="s">
        <v>3978</v>
      </c>
      <c r="D813" s="50" t="s">
        <v>6501</v>
      </c>
      <c r="E813" s="50" t="s">
        <v>8576</v>
      </c>
      <c r="F813" s="111" t="s">
        <v>8144</v>
      </c>
      <c r="G813" s="50" t="s">
        <v>4789</v>
      </c>
      <c r="H813" s="50" t="s">
        <v>4790</v>
      </c>
      <c r="I813" s="113"/>
      <c r="J813" s="56" t="s">
        <v>7595</v>
      </c>
      <c r="K813" s="56"/>
      <c r="L813" s="50" t="s">
        <v>7574</v>
      </c>
      <c r="M813" s="160">
        <v>0</v>
      </c>
      <c r="N813" s="50" t="s">
        <v>8705</v>
      </c>
      <c r="O813" s="50" t="s">
        <v>8710</v>
      </c>
      <c r="P813" s="113" t="s">
        <v>266</v>
      </c>
      <c r="Q813" s="113" t="s">
        <v>68</v>
      </c>
      <c r="R813" s="113"/>
      <c r="S813" s="113"/>
    </row>
    <row r="814" spans="1:19" x14ac:dyDescent="0.35">
      <c r="A814" s="113" t="s">
        <v>69</v>
      </c>
      <c r="B814" s="93">
        <v>19</v>
      </c>
      <c r="C814" s="54" t="s">
        <v>219</v>
      </c>
      <c r="D814" s="54" t="s">
        <v>1901</v>
      </c>
      <c r="E814" s="50" t="s">
        <v>8568</v>
      </c>
      <c r="F814" s="68" t="s">
        <v>2233</v>
      </c>
      <c r="G814" s="54" t="s">
        <v>524</v>
      </c>
      <c r="H814" s="54" t="s">
        <v>525</v>
      </c>
      <c r="I814" s="68" t="s">
        <v>2413</v>
      </c>
      <c r="J814" s="56" t="s">
        <v>7595</v>
      </c>
      <c r="K814" s="56"/>
      <c r="L814" s="50" t="s">
        <v>7574</v>
      </c>
      <c r="M814" s="160">
        <v>0</v>
      </c>
      <c r="N814" s="50" t="s">
        <v>8705</v>
      </c>
      <c r="O814" s="50" t="s">
        <v>8710</v>
      </c>
      <c r="P814" s="113" t="s">
        <v>100</v>
      </c>
      <c r="Q814" s="113" t="s">
        <v>68</v>
      </c>
      <c r="R814" s="113"/>
      <c r="S814" s="113"/>
    </row>
    <row r="815" spans="1:19" x14ac:dyDescent="0.35">
      <c r="A815" s="113" t="s">
        <v>69</v>
      </c>
      <c r="B815" s="112">
        <v>20</v>
      </c>
      <c r="C815" s="113" t="s">
        <v>3979</v>
      </c>
      <c r="D815" s="50" t="s">
        <v>6508</v>
      </c>
      <c r="E815" s="50" t="s">
        <v>8577</v>
      </c>
      <c r="F815" s="111" t="s">
        <v>8045</v>
      </c>
      <c r="G815" s="50" t="s">
        <v>4791</v>
      </c>
      <c r="H815" s="50" t="s">
        <v>4792</v>
      </c>
      <c r="I815" s="113"/>
      <c r="J815" s="56" t="s">
        <v>3426</v>
      </c>
      <c r="K815" s="56" t="s">
        <v>7594</v>
      </c>
      <c r="L815" s="113" t="s">
        <v>91</v>
      </c>
      <c r="M815" s="114">
        <v>0</v>
      </c>
      <c r="N815" s="113" t="s">
        <v>8705</v>
      </c>
      <c r="O815" s="113" t="s">
        <v>8710</v>
      </c>
      <c r="P815" s="113" t="s">
        <v>92</v>
      </c>
      <c r="Q815" s="113" t="s">
        <v>68</v>
      </c>
      <c r="R815" s="113"/>
      <c r="S815" s="113"/>
    </row>
    <row r="816" spans="1:19" x14ac:dyDescent="0.35">
      <c r="A816" s="113" t="s">
        <v>69</v>
      </c>
      <c r="B816" s="112">
        <v>21</v>
      </c>
      <c r="C816" s="113" t="s">
        <v>3980</v>
      </c>
      <c r="D816" s="50" t="s">
        <v>6505</v>
      </c>
      <c r="E816" s="50" t="s">
        <v>8578</v>
      </c>
      <c r="F816" s="111" t="s">
        <v>8145</v>
      </c>
      <c r="G816" s="50" t="s">
        <v>4793</v>
      </c>
      <c r="H816" s="50" t="s">
        <v>4794</v>
      </c>
      <c r="I816" s="113"/>
      <c r="J816" s="56" t="s">
        <v>3427</v>
      </c>
      <c r="K816" s="56" t="s">
        <v>7594</v>
      </c>
      <c r="L816" s="113" t="s">
        <v>91</v>
      </c>
      <c r="M816" s="114">
        <v>0</v>
      </c>
      <c r="N816" s="113" t="s">
        <v>8705</v>
      </c>
      <c r="O816" s="113" t="s">
        <v>8710</v>
      </c>
      <c r="P816" s="113" t="s">
        <v>92</v>
      </c>
      <c r="Q816" s="113" t="s">
        <v>68</v>
      </c>
      <c r="R816" s="113"/>
      <c r="S816" s="113"/>
    </row>
    <row r="817" spans="1:19" x14ac:dyDescent="0.35">
      <c r="A817" s="113" t="s">
        <v>69</v>
      </c>
      <c r="B817" s="112">
        <v>22</v>
      </c>
      <c r="C817" s="113" t="s">
        <v>3981</v>
      </c>
      <c r="D817" s="50" t="s">
        <v>6504</v>
      </c>
      <c r="E817" s="50" t="s">
        <v>8579</v>
      </c>
      <c r="F817" s="111" t="s">
        <v>8146</v>
      </c>
      <c r="G817" s="50" t="s">
        <v>4795</v>
      </c>
      <c r="H817" s="50" t="s">
        <v>4796</v>
      </c>
      <c r="I817" s="113"/>
      <c r="J817" s="56" t="s">
        <v>3428</v>
      </c>
      <c r="K817" s="56" t="s">
        <v>7594</v>
      </c>
      <c r="L817" s="113" t="s">
        <v>91</v>
      </c>
      <c r="M817" s="114">
        <v>0</v>
      </c>
      <c r="N817" s="113" t="s">
        <v>8705</v>
      </c>
      <c r="O817" s="113" t="s">
        <v>8710</v>
      </c>
      <c r="P817" s="113" t="s">
        <v>92</v>
      </c>
      <c r="Q817" s="113" t="s">
        <v>68</v>
      </c>
      <c r="R817" s="113"/>
      <c r="S817" s="113"/>
    </row>
    <row r="818" spans="1:19" x14ac:dyDescent="0.35">
      <c r="A818" s="113" t="s">
        <v>69</v>
      </c>
      <c r="B818" s="112">
        <v>44</v>
      </c>
      <c r="C818" s="113" t="s">
        <v>3974</v>
      </c>
      <c r="D818" s="50" t="s">
        <v>6511</v>
      </c>
      <c r="E818" s="50" t="s">
        <v>8580</v>
      </c>
      <c r="F818" s="111" t="s">
        <v>8147</v>
      </c>
      <c r="G818" s="50" t="s">
        <v>4781</v>
      </c>
      <c r="H818" s="50" t="s">
        <v>4782</v>
      </c>
      <c r="I818" s="113"/>
      <c r="J818" s="56" t="s">
        <v>7595</v>
      </c>
      <c r="K818" s="56"/>
      <c r="L818" s="50" t="s">
        <v>7574</v>
      </c>
      <c r="M818" s="160">
        <v>0</v>
      </c>
      <c r="N818" s="50" t="s">
        <v>8705</v>
      </c>
      <c r="O818" s="50" t="s">
        <v>8710</v>
      </c>
      <c r="P818" s="113" t="s">
        <v>156</v>
      </c>
      <c r="Q818" s="113" t="s">
        <v>68</v>
      </c>
      <c r="R818" s="113"/>
      <c r="S818" s="113"/>
    </row>
    <row r="819" spans="1:19" x14ac:dyDescent="0.35">
      <c r="A819" s="113" t="s">
        <v>69</v>
      </c>
      <c r="B819" s="93">
        <v>44</v>
      </c>
      <c r="C819" s="54" t="s">
        <v>220</v>
      </c>
      <c r="D819" s="54" t="s">
        <v>6517</v>
      </c>
      <c r="E819" s="50" t="s">
        <v>8581</v>
      </c>
      <c r="F819" s="68" t="s">
        <v>8148</v>
      </c>
      <c r="G819" s="54" t="s">
        <v>526</v>
      </c>
      <c r="H819" s="54" t="s">
        <v>527</v>
      </c>
      <c r="I819" s="68" t="s">
        <v>2161</v>
      </c>
      <c r="J819" s="56" t="s">
        <v>3418</v>
      </c>
      <c r="K819" s="56" t="s">
        <v>7594</v>
      </c>
      <c r="L819" s="54" t="s">
        <v>91</v>
      </c>
      <c r="M819" s="162">
        <v>0</v>
      </c>
      <c r="N819" s="56" t="s">
        <v>8705</v>
      </c>
      <c r="O819" s="56" t="s">
        <v>8710</v>
      </c>
      <c r="P819" s="113" t="s">
        <v>92</v>
      </c>
      <c r="Q819" s="113" t="s">
        <v>68</v>
      </c>
      <c r="R819" s="113"/>
      <c r="S819" s="113"/>
    </row>
    <row r="820" spans="1:19" x14ac:dyDescent="0.35">
      <c r="A820" s="113" t="s">
        <v>69</v>
      </c>
      <c r="B820" s="112">
        <v>45</v>
      </c>
      <c r="C820" s="113" t="s">
        <v>3982</v>
      </c>
      <c r="D820" s="50" t="s">
        <v>6513</v>
      </c>
      <c r="E820" s="50" t="s">
        <v>8569</v>
      </c>
      <c r="F820" s="111" t="s">
        <v>8149</v>
      </c>
      <c r="G820" s="50" t="s">
        <v>4797</v>
      </c>
      <c r="H820" s="50" t="s">
        <v>4798</v>
      </c>
      <c r="I820" s="113"/>
      <c r="J820" s="56" t="s">
        <v>7595</v>
      </c>
      <c r="K820" s="56"/>
      <c r="L820" s="50" t="s">
        <v>7574</v>
      </c>
      <c r="M820" s="160">
        <v>0</v>
      </c>
      <c r="N820" s="50" t="s">
        <v>8705</v>
      </c>
      <c r="O820" s="50" t="s">
        <v>8710</v>
      </c>
      <c r="P820" s="113" t="s">
        <v>100</v>
      </c>
      <c r="Q820" s="113" t="s">
        <v>68</v>
      </c>
      <c r="R820" s="113"/>
      <c r="S820" s="113"/>
    </row>
    <row r="821" spans="1:19" x14ac:dyDescent="0.35">
      <c r="A821" s="113" t="s">
        <v>69</v>
      </c>
      <c r="B821" s="112">
        <v>46</v>
      </c>
      <c r="C821" s="113" t="s">
        <v>3984</v>
      </c>
      <c r="D821" s="50" t="s">
        <v>6519</v>
      </c>
      <c r="E821" s="50" t="s">
        <v>8582</v>
      </c>
      <c r="F821" s="111" t="s">
        <v>8150</v>
      </c>
      <c r="G821" s="50" t="s">
        <v>4801</v>
      </c>
      <c r="H821" s="50" t="s">
        <v>4802</v>
      </c>
      <c r="I821" s="113"/>
      <c r="J821" s="56" t="s">
        <v>7595</v>
      </c>
      <c r="K821" s="56"/>
      <c r="L821" s="50" t="s">
        <v>7574</v>
      </c>
      <c r="M821" s="160">
        <v>0</v>
      </c>
      <c r="N821" s="50" t="s">
        <v>8705</v>
      </c>
      <c r="O821" s="50" t="s">
        <v>8710</v>
      </c>
      <c r="P821" s="113" t="s">
        <v>100</v>
      </c>
      <c r="Q821" s="113" t="s">
        <v>68</v>
      </c>
      <c r="R821" s="113"/>
      <c r="S821" s="113"/>
    </row>
    <row r="822" spans="1:19" x14ac:dyDescent="0.35">
      <c r="A822" s="113" t="s">
        <v>69</v>
      </c>
      <c r="B822" s="112">
        <v>46</v>
      </c>
      <c r="C822" s="113" t="s">
        <v>3983</v>
      </c>
      <c r="D822" s="50" t="s">
        <v>6518</v>
      </c>
      <c r="E822" s="50" t="s">
        <v>8583</v>
      </c>
      <c r="F822" s="111" t="s">
        <v>8151</v>
      </c>
      <c r="G822" s="50" t="s">
        <v>4799</v>
      </c>
      <c r="H822" s="50" t="s">
        <v>4800</v>
      </c>
      <c r="I822" s="113"/>
      <c r="J822" s="56" t="s">
        <v>7595</v>
      </c>
      <c r="K822" s="56"/>
      <c r="L822" s="50" t="s">
        <v>7574</v>
      </c>
      <c r="M822" s="160">
        <v>0</v>
      </c>
      <c r="N822" s="50" t="s">
        <v>8705</v>
      </c>
      <c r="O822" s="50" t="s">
        <v>8710</v>
      </c>
      <c r="P822" s="113" t="s">
        <v>100</v>
      </c>
      <c r="Q822" s="113" t="s">
        <v>68</v>
      </c>
      <c r="R822" s="113"/>
      <c r="S822" s="113"/>
    </row>
    <row r="823" spans="1:19" x14ac:dyDescent="0.35">
      <c r="A823" s="113" t="s">
        <v>69</v>
      </c>
      <c r="B823" s="112">
        <v>47</v>
      </c>
      <c r="C823" s="113" t="s">
        <v>3985</v>
      </c>
      <c r="D823" s="50" t="s">
        <v>4804</v>
      </c>
      <c r="E823" s="50" t="s">
        <v>8584</v>
      </c>
      <c r="F823" s="111" t="s">
        <v>8152</v>
      </c>
      <c r="G823" s="50" t="s">
        <v>4803</v>
      </c>
      <c r="H823" s="50" t="s">
        <v>4804</v>
      </c>
      <c r="I823" s="113"/>
      <c r="J823" s="56" t="s">
        <v>7595</v>
      </c>
      <c r="K823" s="56"/>
      <c r="L823" s="50" t="s">
        <v>7574</v>
      </c>
      <c r="M823" s="160">
        <v>0</v>
      </c>
      <c r="N823" s="50" t="s">
        <v>8705</v>
      </c>
      <c r="O823" s="50" t="s">
        <v>8710</v>
      </c>
      <c r="P823" s="113" t="s">
        <v>100</v>
      </c>
      <c r="Q823" s="113" t="s">
        <v>68</v>
      </c>
      <c r="R823" s="113"/>
      <c r="S823" s="113"/>
    </row>
    <row r="824" spans="1:19" x14ac:dyDescent="0.35">
      <c r="A824" s="113" t="s">
        <v>69</v>
      </c>
      <c r="B824" s="112">
        <v>47</v>
      </c>
      <c r="C824" s="113" t="s">
        <v>3975</v>
      </c>
      <c r="D824" s="50" t="s">
        <v>6520</v>
      </c>
      <c r="E824" s="50" t="s">
        <v>8585</v>
      </c>
      <c r="F824" s="111" t="s">
        <v>8153</v>
      </c>
      <c r="G824" s="50" t="s">
        <v>4783</v>
      </c>
      <c r="H824" s="50" t="s">
        <v>4784</v>
      </c>
      <c r="I824" s="113"/>
      <c r="J824" s="56" t="s">
        <v>7595</v>
      </c>
      <c r="K824" s="56"/>
      <c r="L824" s="50" t="s">
        <v>7574</v>
      </c>
      <c r="M824" s="160">
        <v>0</v>
      </c>
      <c r="N824" s="50" t="s">
        <v>8705</v>
      </c>
      <c r="O824" s="50" t="s">
        <v>8710</v>
      </c>
      <c r="P824" s="113" t="s">
        <v>165</v>
      </c>
      <c r="Q824" s="113" t="s">
        <v>68</v>
      </c>
      <c r="R824" s="113"/>
      <c r="S824" s="113"/>
    </row>
    <row r="825" spans="1:19" x14ac:dyDescent="0.35">
      <c r="A825" s="113" t="s">
        <v>69</v>
      </c>
      <c r="B825" s="112">
        <v>47</v>
      </c>
      <c r="C825" s="113" t="s">
        <v>3976</v>
      </c>
      <c r="D825" s="50" t="s">
        <v>6521</v>
      </c>
      <c r="E825" s="50" t="s">
        <v>8586</v>
      </c>
      <c r="F825" s="111" t="s">
        <v>8154</v>
      </c>
      <c r="G825" s="50" t="s">
        <v>4785</v>
      </c>
      <c r="H825" s="50" t="s">
        <v>4786</v>
      </c>
      <c r="I825" s="113"/>
      <c r="J825" s="56" t="s">
        <v>7595</v>
      </c>
      <c r="K825" s="56"/>
      <c r="L825" s="50" t="s">
        <v>7574</v>
      </c>
      <c r="M825" s="160">
        <v>0</v>
      </c>
      <c r="N825" s="50" t="s">
        <v>8705</v>
      </c>
      <c r="O825" s="50" t="s">
        <v>8710</v>
      </c>
      <c r="P825" s="113" t="s">
        <v>165</v>
      </c>
      <c r="Q825" s="113" t="s">
        <v>68</v>
      </c>
      <c r="R825" s="113"/>
      <c r="S825" s="113"/>
    </row>
    <row r="826" spans="1:19" x14ac:dyDescent="0.35">
      <c r="A826" s="113" t="s">
        <v>69</v>
      </c>
      <c r="B826" s="112">
        <v>48</v>
      </c>
      <c r="C826" s="113" t="s">
        <v>3986</v>
      </c>
      <c r="D826" s="50" t="s">
        <v>4806</v>
      </c>
      <c r="E826" s="50" t="s">
        <v>8587</v>
      </c>
      <c r="F826" s="111" t="s">
        <v>8155</v>
      </c>
      <c r="G826" s="50" t="s">
        <v>4805</v>
      </c>
      <c r="H826" s="50" t="s">
        <v>4806</v>
      </c>
      <c r="I826" s="113"/>
      <c r="J826" s="56" t="s">
        <v>7595</v>
      </c>
      <c r="K826" s="56"/>
      <c r="L826" s="50" t="s">
        <v>7574</v>
      </c>
      <c r="M826" s="160">
        <v>0</v>
      </c>
      <c r="N826" s="50" t="s">
        <v>8705</v>
      </c>
      <c r="O826" s="50" t="s">
        <v>8710</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7595</v>
      </c>
      <c r="K827" s="56"/>
      <c r="L827" s="113" t="s">
        <v>91</v>
      </c>
      <c r="M827" s="114">
        <v>0</v>
      </c>
      <c r="N827" s="113" t="s">
        <v>8705</v>
      </c>
      <c r="O827" s="113" t="s">
        <v>8710</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7595</v>
      </c>
      <c r="K828" s="56"/>
      <c r="L828" s="113" t="s">
        <v>91</v>
      </c>
      <c r="M828" s="114" t="s">
        <v>8704</v>
      </c>
      <c r="N828" s="113" t="s">
        <v>8706</v>
      </c>
      <c r="O828" s="113" t="s">
        <v>8709</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7595</v>
      </c>
      <c r="K829" s="56"/>
      <c r="L829" s="113" t="s">
        <v>91</v>
      </c>
      <c r="M829" s="114">
        <v>0</v>
      </c>
      <c r="N829" s="113" t="s">
        <v>8705</v>
      </c>
      <c r="O829" s="113" t="s">
        <v>8710</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7595</v>
      </c>
      <c r="K830" s="56"/>
      <c r="L830" s="113" t="s">
        <v>91</v>
      </c>
      <c r="M830" s="114">
        <v>0</v>
      </c>
      <c r="N830" s="113" t="s">
        <v>8705</v>
      </c>
      <c r="O830" s="113" t="s">
        <v>8710</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7595</v>
      </c>
      <c r="K831" s="56"/>
      <c r="L831" s="113" t="s">
        <v>91</v>
      </c>
      <c r="M831" s="114">
        <v>0</v>
      </c>
      <c r="N831" s="113" t="s">
        <v>8705</v>
      </c>
      <c r="O831" s="113" t="s">
        <v>8710</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7595</v>
      </c>
      <c r="K832" s="56"/>
      <c r="L832" s="113" t="s">
        <v>91</v>
      </c>
      <c r="M832" s="114">
        <v>1</v>
      </c>
      <c r="N832" s="113" t="s">
        <v>8705</v>
      </c>
      <c r="O832" s="113" t="s">
        <v>8710</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7595</v>
      </c>
      <c r="K833" s="56"/>
      <c r="L833" s="113" t="s">
        <v>91</v>
      </c>
      <c r="M833" s="114">
        <v>0</v>
      </c>
      <c r="N833" s="113" t="s">
        <v>8705</v>
      </c>
      <c r="O833" s="113" t="s">
        <v>8710</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7595</v>
      </c>
      <c r="K834" s="56"/>
      <c r="L834" s="113" t="s">
        <v>91</v>
      </c>
      <c r="M834" s="114">
        <v>0</v>
      </c>
      <c r="N834" s="113" t="s">
        <v>8705</v>
      </c>
      <c r="O834" s="113" t="s">
        <v>8710</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7595</v>
      </c>
      <c r="K835" s="56"/>
      <c r="L835" s="113" t="s">
        <v>91</v>
      </c>
      <c r="M835" s="114">
        <v>0</v>
      </c>
      <c r="N835" s="113" t="s">
        <v>8705</v>
      </c>
      <c r="O835" s="113" t="s">
        <v>8710</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7595</v>
      </c>
      <c r="K836" s="56"/>
      <c r="L836" s="113" t="s">
        <v>91</v>
      </c>
      <c r="M836" s="114">
        <v>0</v>
      </c>
      <c r="N836" s="113" t="s">
        <v>8705</v>
      </c>
      <c r="O836" s="113" t="s">
        <v>8710</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7595</v>
      </c>
      <c r="K837" s="56"/>
      <c r="L837" s="113" t="s">
        <v>91</v>
      </c>
      <c r="M837" s="114">
        <v>0</v>
      </c>
      <c r="N837" s="113" t="s">
        <v>8705</v>
      </c>
      <c r="O837" s="113" t="s">
        <v>8710</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7595</v>
      </c>
      <c r="K838" s="56"/>
      <c r="L838" s="113" t="s">
        <v>91</v>
      </c>
      <c r="M838" s="114">
        <v>0</v>
      </c>
      <c r="N838" s="113" t="s">
        <v>8705</v>
      </c>
      <c r="O838" s="113" t="s">
        <v>8710</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7595</v>
      </c>
      <c r="K839" s="56"/>
      <c r="L839" s="113" t="s">
        <v>91</v>
      </c>
      <c r="M839" s="114">
        <v>0</v>
      </c>
      <c r="N839" s="113" t="s">
        <v>8705</v>
      </c>
      <c r="O839" s="113" t="s">
        <v>8710</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7595</v>
      </c>
      <c r="K840" s="56"/>
      <c r="L840" s="113" t="s">
        <v>91</v>
      </c>
      <c r="M840" s="114">
        <v>0</v>
      </c>
      <c r="N840" s="113" t="s">
        <v>8705</v>
      </c>
      <c r="O840" s="113" t="s">
        <v>8710</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7595</v>
      </c>
      <c r="K841" s="56"/>
      <c r="L841" s="113" t="s">
        <v>91</v>
      </c>
      <c r="M841" s="114">
        <v>0</v>
      </c>
      <c r="N841" s="113" t="s">
        <v>8705</v>
      </c>
      <c r="O841" s="113" t="s">
        <v>8710</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7595</v>
      </c>
      <c r="K842" s="56"/>
      <c r="L842" s="113" t="s">
        <v>91</v>
      </c>
      <c r="M842" s="114">
        <v>0</v>
      </c>
      <c r="N842" s="113" t="s">
        <v>8705</v>
      </c>
      <c r="O842" s="113" t="s">
        <v>8710</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7595</v>
      </c>
      <c r="K843" s="56"/>
      <c r="L843" s="113" t="s">
        <v>91</v>
      </c>
      <c r="M843" s="114">
        <v>1</v>
      </c>
      <c r="N843" s="113" t="s">
        <v>8705</v>
      </c>
      <c r="O843" s="113" t="s">
        <v>8710</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7595</v>
      </c>
      <c r="K844" s="56"/>
      <c r="L844" s="113" t="s">
        <v>91</v>
      </c>
      <c r="M844" s="114">
        <v>0</v>
      </c>
      <c r="N844" s="113" t="s">
        <v>8705</v>
      </c>
      <c r="O844" s="113" t="s">
        <v>8710</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7595</v>
      </c>
      <c r="K845" s="56"/>
      <c r="L845" s="113" t="s">
        <v>91</v>
      </c>
      <c r="M845" s="114">
        <v>0</v>
      </c>
      <c r="N845" s="113" t="s">
        <v>8705</v>
      </c>
      <c r="O845" s="113" t="s">
        <v>8710</v>
      </c>
      <c r="P845" s="113" t="s">
        <v>91</v>
      </c>
      <c r="Q845" s="113" t="s">
        <v>45</v>
      </c>
      <c r="R845" s="113"/>
      <c r="S845" s="113"/>
    </row>
    <row r="846" spans="1:19" x14ac:dyDescent="0.35">
      <c r="A846" s="141" t="s">
        <v>448</v>
      </c>
      <c r="B846" s="77">
        <v>-99</v>
      </c>
      <c r="C846" s="50" t="s">
        <v>292</v>
      </c>
      <c r="D846" s="113"/>
      <c r="E846" s="50"/>
      <c r="F846" s="113"/>
      <c r="G846" s="50" t="s">
        <v>292</v>
      </c>
      <c r="H846" s="50" t="s">
        <v>292</v>
      </c>
      <c r="I846" s="113"/>
      <c r="J846" s="50" t="s">
        <v>7595</v>
      </c>
      <c r="K846" s="50"/>
      <c r="L846" s="53" t="s">
        <v>7575</v>
      </c>
      <c r="M846" s="114" t="s">
        <v>8704</v>
      </c>
      <c r="N846" s="113" t="s">
        <v>8706</v>
      </c>
      <c r="O846" s="113"/>
      <c r="P846" s="137"/>
      <c r="Q846" s="137" t="s">
        <v>54</v>
      </c>
      <c r="R846" s="53"/>
      <c r="S846" s="113"/>
    </row>
    <row r="847" spans="1:19" x14ac:dyDescent="0.35">
      <c r="A847" s="115" t="s">
        <v>448</v>
      </c>
      <c r="B847" s="100">
        <v>1</v>
      </c>
      <c r="C847" s="101" t="s">
        <v>93</v>
      </c>
      <c r="D847" s="103" t="s">
        <v>1923</v>
      </c>
      <c r="E847" s="102" t="s">
        <v>2130</v>
      </c>
      <c r="F847" s="101" t="s">
        <v>7896</v>
      </c>
      <c r="G847" s="101" t="s">
        <v>277</v>
      </c>
      <c r="H847" s="101" t="s">
        <v>278</v>
      </c>
      <c r="I847" s="101" t="s">
        <v>2311</v>
      </c>
      <c r="J847" s="103" t="s">
        <v>7595</v>
      </c>
      <c r="K847" s="103"/>
      <c r="L847" s="101" t="s">
        <v>91</v>
      </c>
      <c r="M847" s="161" t="s">
        <v>8704</v>
      </c>
      <c r="N847" s="103" t="s">
        <v>8706</v>
      </c>
      <c r="O847" s="103" t="s">
        <v>8709</v>
      </c>
      <c r="P847" s="115" t="s">
        <v>91</v>
      </c>
      <c r="Q847" s="115" t="s">
        <v>54</v>
      </c>
      <c r="R847" s="115"/>
      <c r="S847" s="113"/>
    </row>
    <row r="848" spans="1:19" x14ac:dyDescent="0.35">
      <c r="A848" s="113" t="s">
        <v>448</v>
      </c>
      <c r="B848" s="94">
        <v>2</v>
      </c>
      <c r="C848" s="54" t="s">
        <v>127</v>
      </c>
      <c r="D848" s="56" t="s">
        <v>1922</v>
      </c>
      <c r="E848" s="54" t="s">
        <v>8591</v>
      </c>
      <c r="F848" s="54" t="s">
        <v>2146</v>
      </c>
      <c r="G848" s="54" t="s">
        <v>340</v>
      </c>
      <c r="H848" s="54" t="s">
        <v>341</v>
      </c>
      <c r="I848" s="68" t="s">
        <v>2336</v>
      </c>
      <c r="J848" s="56" t="s">
        <v>7595</v>
      </c>
      <c r="K848" s="56"/>
      <c r="L848" s="99" t="s">
        <v>7575</v>
      </c>
      <c r="M848" s="167" t="s">
        <v>8704</v>
      </c>
      <c r="N848" s="99" t="s">
        <v>8706</v>
      </c>
      <c r="O848" s="99" t="s">
        <v>8709</v>
      </c>
      <c r="P848" s="113" t="s">
        <v>100</v>
      </c>
      <c r="Q848" s="113" t="s">
        <v>54</v>
      </c>
      <c r="R848" s="113"/>
      <c r="S848" s="113"/>
    </row>
    <row r="849" spans="1:19" x14ac:dyDescent="0.35">
      <c r="A849" s="113" t="s">
        <v>448</v>
      </c>
      <c r="B849" s="94">
        <v>3</v>
      </c>
      <c r="C849" s="84" t="s">
        <v>1976</v>
      </c>
      <c r="D849" s="56" t="s">
        <v>6413</v>
      </c>
      <c r="E849" s="54" t="s">
        <v>8592</v>
      </c>
      <c r="F849" s="54" t="s">
        <v>8158</v>
      </c>
      <c r="G849" s="54" t="s">
        <v>2068</v>
      </c>
      <c r="H849" s="54" t="s">
        <v>2071</v>
      </c>
      <c r="I849" s="68" t="s">
        <v>2442</v>
      </c>
      <c r="J849" s="56" t="s">
        <v>7595</v>
      </c>
      <c r="K849" s="56"/>
      <c r="L849" s="54" t="s">
        <v>91</v>
      </c>
      <c r="M849" s="162" t="s">
        <v>8704</v>
      </c>
      <c r="N849" s="56" t="s">
        <v>8705</v>
      </c>
      <c r="O849" s="56" t="s">
        <v>8709</v>
      </c>
      <c r="P849" s="113" t="s">
        <v>91</v>
      </c>
      <c r="Q849" s="113" t="s">
        <v>54</v>
      </c>
      <c r="R849" s="113"/>
      <c r="S849" s="113"/>
    </row>
    <row r="850" spans="1:19" x14ac:dyDescent="0.35">
      <c r="A850" s="113" t="s">
        <v>448</v>
      </c>
      <c r="B850" s="94">
        <v>4</v>
      </c>
      <c r="C850" s="56" t="s">
        <v>2756</v>
      </c>
      <c r="D850" s="56" t="s">
        <v>3767</v>
      </c>
      <c r="E850" s="56" t="s">
        <v>8593</v>
      </c>
      <c r="F850" s="56" t="s">
        <v>8156</v>
      </c>
      <c r="G850" s="56" t="s">
        <v>3188</v>
      </c>
      <c r="H850" s="50" t="s">
        <v>2960</v>
      </c>
      <c r="I850" s="56"/>
      <c r="J850" s="56" t="s">
        <v>7595</v>
      </c>
      <c r="K850" s="56"/>
      <c r="L850" s="50" t="s">
        <v>7575</v>
      </c>
      <c r="M850" s="160">
        <v>0</v>
      </c>
      <c r="N850" s="50" t="s">
        <v>8705</v>
      </c>
      <c r="O850" s="50" t="s">
        <v>8710</v>
      </c>
      <c r="P850" s="113" t="s">
        <v>100</v>
      </c>
      <c r="Q850" s="113" t="s">
        <v>54</v>
      </c>
      <c r="R850" s="113"/>
      <c r="S850" s="113"/>
    </row>
    <row r="851" spans="1:19" x14ac:dyDescent="0.35">
      <c r="A851" s="113" t="s">
        <v>448</v>
      </c>
      <c r="B851" s="94">
        <v>5</v>
      </c>
      <c r="C851" s="54" t="s">
        <v>1982</v>
      </c>
      <c r="D851" s="57" t="s">
        <v>2054</v>
      </c>
      <c r="E851" s="54" t="s">
        <v>2441</v>
      </c>
      <c r="F851" s="54" t="s">
        <v>8157</v>
      </c>
      <c r="G851" s="54" t="s">
        <v>2070</v>
      </c>
      <c r="H851" s="54" t="s">
        <v>1981</v>
      </c>
      <c r="I851" s="68" t="s">
        <v>2441</v>
      </c>
      <c r="J851" s="56" t="s">
        <v>7595</v>
      </c>
      <c r="K851" s="56"/>
      <c r="L851" s="54" t="s">
        <v>91</v>
      </c>
      <c r="M851" s="162">
        <v>0</v>
      </c>
      <c r="N851" s="56" t="s">
        <v>8705</v>
      </c>
      <c r="O851" s="56" t="s">
        <v>8710</v>
      </c>
      <c r="P851" s="113" t="s">
        <v>92</v>
      </c>
      <c r="Q851" s="113" t="s">
        <v>54</v>
      </c>
      <c r="R851" s="113"/>
      <c r="S851" s="113"/>
    </row>
    <row r="852" spans="1:19" x14ac:dyDescent="0.35">
      <c r="A852" s="113" t="s">
        <v>448</v>
      </c>
      <c r="B852" s="94">
        <v>6</v>
      </c>
      <c r="C852" s="54" t="s">
        <v>1980</v>
      </c>
      <c r="D852" s="56" t="s">
        <v>1895</v>
      </c>
      <c r="E852" s="54" t="s">
        <v>8595</v>
      </c>
      <c r="F852" s="54" t="s">
        <v>2172</v>
      </c>
      <c r="G852" s="54" t="s">
        <v>2069</v>
      </c>
      <c r="H852" s="54" t="s">
        <v>2072</v>
      </c>
      <c r="I852" s="68" t="s">
        <v>2443</v>
      </c>
      <c r="J852" s="56" t="s">
        <v>7595</v>
      </c>
      <c r="K852" s="56"/>
      <c r="L852" s="54" t="s">
        <v>91</v>
      </c>
      <c r="M852" s="162">
        <v>0</v>
      </c>
      <c r="N852" s="56" t="s">
        <v>8705</v>
      </c>
      <c r="O852" s="56" t="s">
        <v>8710</v>
      </c>
      <c r="P852" s="113" t="s">
        <v>91</v>
      </c>
      <c r="Q852" s="113" t="s">
        <v>54</v>
      </c>
      <c r="R852" s="113"/>
      <c r="S852" s="113"/>
    </row>
    <row r="853" spans="1:19" x14ac:dyDescent="0.35">
      <c r="A853" s="142" t="s">
        <v>449</v>
      </c>
      <c r="B853" s="77">
        <v>-99</v>
      </c>
      <c r="C853" s="50" t="s">
        <v>292</v>
      </c>
      <c r="D853" s="113"/>
      <c r="E853" s="50"/>
      <c r="F853" s="113"/>
      <c r="G853" s="50" t="s">
        <v>292</v>
      </c>
      <c r="H853" s="50" t="s">
        <v>292</v>
      </c>
      <c r="I853" s="113"/>
      <c r="J853" s="50" t="s">
        <v>7595</v>
      </c>
      <c r="K853" s="50"/>
      <c r="L853" s="53" t="s">
        <v>7575</v>
      </c>
      <c r="M853" s="114" t="s">
        <v>8704</v>
      </c>
      <c r="N853" s="113" t="s">
        <v>8706</v>
      </c>
      <c r="O853" s="113"/>
      <c r="P853" s="137"/>
      <c r="Q853" s="137" t="s">
        <v>54</v>
      </c>
      <c r="R853" s="53"/>
      <c r="S853" s="113"/>
    </row>
    <row r="854" spans="1:19" x14ac:dyDescent="0.35">
      <c r="A854" s="113" t="s">
        <v>449</v>
      </c>
      <c r="B854" s="94">
        <v>-99</v>
      </c>
      <c r="C854" s="56" t="s">
        <v>2758</v>
      </c>
      <c r="D854" s="56" t="s">
        <v>3346</v>
      </c>
      <c r="E854" s="56"/>
      <c r="F854" s="56"/>
      <c r="G854" s="56" t="s">
        <v>3190</v>
      </c>
      <c r="H854" s="50" t="s">
        <v>2962</v>
      </c>
      <c r="I854" s="56"/>
      <c r="J854" s="56" t="s">
        <v>7595</v>
      </c>
      <c r="K854" s="56"/>
      <c r="L854" s="50" t="s">
        <v>7575</v>
      </c>
      <c r="M854" s="160">
        <v>0</v>
      </c>
      <c r="N854" s="50" t="s">
        <v>8705</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7595</v>
      </c>
      <c r="K855" s="56"/>
      <c r="L855" s="50" t="s">
        <v>7576</v>
      </c>
      <c r="M855" s="160">
        <v>0</v>
      </c>
      <c r="N855" s="50" t="s">
        <v>8705</v>
      </c>
      <c r="O855" s="50"/>
      <c r="P855" s="113" t="s">
        <v>3952</v>
      </c>
      <c r="Q855" s="113" t="s">
        <v>54</v>
      </c>
      <c r="R855" s="113"/>
      <c r="S855" s="113"/>
    </row>
    <row r="856" spans="1:19" x14ac:dyDescent="0.35">
      <c r="A856" s="115" t="s">
        <v>449</v>
      </c>
      <c r="B856" s="100">
        <v>1</v>
      </c>
      <c r="C856" s="101" t="s">
        <v>93</v>
      </c>
      <c r="D856" s="101" t="s">
        <v>1923</v>
      </c>
      <c r="E856" s="102" t="s">
        <v>2130</v>
      </c>
      <c r="F856" s="101" t="s">
        <v>7896</v>
      </c>
      <c r="G856" s="101" t="s">
        <v>277</v>
      </c>
      <c r="H856" s="101" t="s">
        <v>278</v>
      </c>
      <c r="I856" s="101" t="s">
        <v>2311</v>
      </c>
      <c r="J856" s="103" t="s">
        <v>7595</v>
      </c>
      <c r="K856" s="103"/>
      <c r="L856" s="101" t="s">
        <v>91</v>
      </c>
      <c r="M856" s="161" t="s">
        <v>8704</v>
      </c>
      <c r="N856" s="103" t="s">
        <v>8706</v>
      </c>
      <c r="O856" s="103" t="s">
        <v>8709</v>
      </c>
      <c r="P856" s="115" t="s">
        <v>91</v>
      </c>
      <c r="Q856" s="115" t="s">
        <v>54</v>
      </c>
      <c r="R856" s="115"/>
      <c r="S856" s="113"/>
    </row>
    <row r="857" spans="1:19" x14ac:dyDescent="0.35">
      <c r="A857" s="113" t="s">
        <v>449</v>
      </c>
      <c r="B857" s="94">
        <v>2</v>
      </c>
      <c r="C857" s="54" t="s">
        <v>127</v>
      </c>
      <c r="D857" s="54" t="s">
        <v>1950</v>
      </c>
      <c r="E857" s="54" t="s">
        <v>8591</v>
      </c>
      <c r="F857" s="54" t="s">
        <v>7854</v>
      </c>
      <c r="G857" s="54" t="s">
        <v>340</v>
      </c>
      <c r="H857" s="54" t="s">
        <v>341</v>
      </c>
      <c r="I857" s="68" t="s">
        <v>2336</v>
      </c>
      <c r="J857" s="56" t="s">
        <v>7595</v>
      </c>
      <c r="K857" s="56"/>
      <c r="L857" s="99" t="s">
        <v>7575</v>
      </c>
      <c r="M857" s="167" t="s">
        <v>8704</v>
      </c>
      <c r="N857" s="99" t="s">
        <v>8706</v>
      </c>
      <c r="O857" s="99" t="s">
        <v>8709</v>
      </c>
      <c r="P857" s="113" t="s">
        <v>100</v>
      </c>
      <c r="Q857" s="113" t="s">
        <v>54</v>
      </c>
      <c r="R857" s="113"/>
      <c r="S857" s="113"/>
    </row>
    <row r="858" spans="1:19" x14ac:dyDescent="0.35">
      <c r="A858" s="113" t="s">
        <v>449</v>
      </c>
      <c r="B858" s="94">
        <v>3</v>
      </c>
      <c r="C858" s="54" t="s">
        <v>1985</v>
      </c>
      <c r="D858" s="54" t="s">
        <v>2056</v>
      </c>
      <c r="E858" s="54" t="s">
        <v>8600</v>
      </c>
      <c r="F858" s="54" t="s">
        <v>7783</v>
      </c>
      <c r="G858" s="54" t="s">
        <v>2073</v>
      </c>
      <c r="H858" s="54" t="s">
        <v>1984</v>
      </c>
      <c r="I858" s="68" t="s">
        <v>2444</v>
      </c>
      <c r="J858" s="56" t="s">
        <v>7595</v>
      </c>
      <c r="K858" s="56"/>
      <c r="L858" s="54" t="s">
        <v>153</v>
      </c>
      <c r="M858" s="162" t="s">
        <v>8704</v>
      </c>
      <c r="N858" s="56" t="s">
        <v>8705</v>
      </c>
      <c r="O858" s="56" t="s">
        <v>8709</v>
      </c>
      <c r="P858" s="113" t="s">
        <v>153</v>
      </c>
      <c r="Q858" s="113" t="s">
        <v>54</v>
      </c>
      <c r="R858" s="113"/>
      <c r="S858" s="113"/>
    </row>
    <row r="859" spans="1:19" x14ac:dyDescent="0.35">
      <c r="A859" s="113" t="s">
        <v>449</v>
      </c>
      <c r="B859" s="94">
        <v>5</v>
      </c>
      <c r="C859" s="84" t="s">
        <v>1986</v>
      </c>
      <c r="D859" s="54" t="s">
        <v>1987</v>
      </c>
      <c r="E859" s="54" t="s">
        <v>8596</v>
      </c>
      <c r="F859" s="68" t="s">
        <v>8159</v>
      </c>
      <c r="G859" s="54" t="s">
        <v>2075</v>
      </c>
      <c r="H859" s="54" t="s">
        <v>2074</v>
      </c>
      <c r="I859" s="68" t="s">
        <v>2445</v>
      </c>
      <c r="J859" s="56" t="s">
        <v>7595</v>
      </c>
      <c r="K859" s="56"/>
      <c r="L859" s="54" t="s">
        <v>91</v>
      </c>
      <c r="M859" s="162" t="s">
        <v>8704</v>
      </c>
      <c r="N859" s="56" t="s">
        <v>8705</v>
      </c>
      <c r="O859" s="56" t="s">
        <v>8709</v>
      </c>
      <c r="P859" s="113" t="s">
        <v>91</v>
      </c>
      <c r="Q859" s="113" t="s">
        <v>54</v>
      </c>
      <c r="R859" s="113"/>
      <c r="S859" s="113"/>
    </row>
    <row r="860" spans="1:19" x14ac:dyDescent="0.35">
      <c r="A860" s="113" t="s">
        <v>449</v>
      </c>
      <c r="B860" s="94">
        <v>6</v>
      </c>
      <c r="C860" s="56" t="s">
        <v>2759</v>
      </c>
      <c r="D860" s="50" t="s">
        <v>3373</v>
      </c>
      <c r="E860" s="56" t="s">
        <v>8601</v>
      </c>
      <c r="F860" s="69" t="s">
        <v>8160</v>
      </c>
      <c r="G860" s="56" t="s">
        <v>3191</v>
      </c>
      <c r="H860" s="50" t="s">
        <v>2963</v>
      </c>
      <c r="I860" s="56"/>
      <c r="J860" s="56" t="s">
        <v>7595</v>
      </c>
      <c r="K860" s="56"/>
      <c r="L860" s="50" t="s">
        <v>7575</v>
      </c>
      <c r="M860" s="160">
        <v>0</v>
      </c>
      <c r="N860" s="50" t="s">
        <v>8705</v>
      </c>
      <c r="O860" s="50" t="s">
        <v>8710</v>
      </c>
      <c r="P860" s="113" t="s">
        <v>100</v>
      </c>
      <c r="Q860" s="113" t="s">
        <v>54</v>
      </c>
      <c r="R860" s="113"/>
      <c r="S860" s="113"/>
    </row>
    <row r="861" spans="1:19" x14ac:dyDescent="0.35">
      <c r="A861" s="113" t="s">
        <v>449</v>
      </c>
      <c r="B861" s="94">
        <v>7</v>
      </c>
      <c r="C861" s="54" t="s">
        <v>1977</v>
      </c>
      <c r="D861" s="54" t="s">
        <v>1983</v>
      </c>
      <c r="E861" s="54" t="s">
        <v>8597</v>
      </c>
      <c r="F861" s="68" t="s">
        <v>8161</v>
      </c>
      <c r="G861" s="54" t="s">
        <v>2076</v>
      </c>
      <c r="H861" s="54" t="s">
        <v>2077</v>
      </c>
      <c r="I861" s="68" t="s">
        <v>2260</v>
      </c>
      <c r="J861" s="56" t="s">
        <v>3434</v>
      </c>
      <c r="K861" s="56" t="s">
        <v>7594</v>
      </c>
      <c r="L861" s="54" t="s">
        <v>91</v>
      </c>
      <c r="M861" s="162">
        <v>0</v>
      </c>
      <c r="N861" s="56" t="s">
        <v>8705</v>
      </c>
      <c r="O861" s="56" t="s">
        <v>8710</v>
      </c>
      <c r="P861" s="113" t="s">
        <v>92</v>
      </c>
      <c r="Q861" s="113" t="s">
        <v>54</v>
      </c>
      <c r="R861" s="113"/>
      <c r="S861" s="113"/>
    </row>
    <row r="862" spans="1:19" x14ac:dyDescent="0.35">
      <c r="A862" s="113" t="s">
        <v>449</v>
      </c>
      <c r="B862" s="94">
        <v>8</v>
      </c>
      <c r="C862" s="54" t="s">
        <v>1978</v>
      </c>
      <c r="D862" s="54" t="s">
        <v>1979</v>
      </c>
      <c r="E862" s="54" t="s">
        <v>8598</v>
      </c>
      <c r="F862" s="68" t="s">
        <v>2261</v>
      </c>
      <c r="G862" s="54" t="s">
        <v>2078</v>
      </c>
      <c r="H862" s="54" t="s">
        <v>2079</v>
      </c>
      <c r="I862" s="68" t="s">
        <v>2446</v>
      </c>
      <c r="J862" s="56" t="s">
        <v>7595</v>
      </c>
      <c r="K862" s="56"/>
      <c r="L862" s="50" t="s">
        <v>7574</v>
      </c>
      <c r="M862" s="160">
        <v>0</v>
      </c>
      <c r="N862" s="50" t="s">
        <v>8705</v>
      </c>
      <c r="O862" s="50" t="s">
        <v>8710</v>
      </c>
      <c r="P862" s="113" t="s">
        <v>156</v>
      </c>
      <c r="Q862" s="113" t="s">
        <v>54</v>
      </c>
      <c r="R862" s="113"/>
      <c r="S862" s="113"/>
    </row>
    <row r="863" spans="1:19" x14ac:dyDescent="0.35">
      <c r="A863" s="113" t="s">
        <v>449</v>
      </c>
      <c r="B863" s="94">
        <v>9</v>
      </c>
      <c r="C863" s="56" t="s">
        <v>2761</v>
      </c>
      <c r="D863" s="56" t="s">
        <v>3347</v>
      </c>
      <c r="E863" s="56" t="s">
        <v>8599</v>
      </c>
      <c r="F863" s="69" t="s">
        <v>8162</v>
      </c>
      <c r="G863" s="56" t="s">
        <v>3193</v>
      </c>
      <c r="H863" s="50" t="s">
        <v>2965</v>
      </c>
      <c r="I863" s="56"/>
      <c r="J863" s="56" t="s">
        <v>7595</v>
      </c>
      <c r="K863" s="56"/>
      <c r="L863" s="50" t="s">
        <v>7574</v>
      </c>
      <c r="M863" s="160">
        <v>0</v>
      </c>
      <c r="N863" s="50" t="s">
        <v>8705</v>
      </c>
      <c r="O863" s="50" t="s">
        <v>8710</v>
      </c>
      <c r="P863" s="113" t="s">
        <v>3012</v>
      </c>
      <c r="Q863" s="113" t="s">
        <v>54</v>
      </c>
      <c r="R863" s="113"/>
      <c r="S863" s="113"/>
    </row>
    <row r="864" spans="1:19" x14ac:dyDescent="0.35">
      <c r="A864" s="113" t="s">
        <v>449</v>
      </c>
      <c r="B864" s="94">
        <v>10</v>
      </c>
      <c r="C864" s="56" t="s">
        <v>2760</v>
      </c>
      <c r="D864" s="56" t="s">
        <v>3348</v>
      </c>
      <c r="E864" s="54" t="s">
        <v>8602</v>
      </c>
      <c r="F864" s="69" t="s">
        <v>8163</v>
      </c>
      <c r="G864" s="56" t="s">
        <v>3192</v>
      </c>
      <c r="H864" s="50" t="s">
        <v>2964</v>
      </c>
      <c r="I864" s="56"/>
      <c r="J864" s="56" t="s">
        <v>7595</v>
      </c>
      <c r="K864" s="56"/>
      <c r="L864" s="50" t="s">
        <v>7574</v>
      </c>
      <c r="M864" s="160">
        <v>0</v>
      </c>
      <c r="N864" s="50" t="s">
        <v>8705</v>
      </c>
      <c r="O864" s="50" t="s">
        <v>8710</v>
      </c>
      <c r="P864" s="113" t="s">
        <v>195</v>
      </c>
      <c r="Q864" s="113" t="s">
        <v>54</v>
      </c>
      <c r="R864" s="113"/>
      <c r="S864" s="113"/>
    </row>
    <row r="865" spans="1:19" x14ac:dyDescent="0.35">
      <c r="A865" s="115" t="s">
        <v>449</v>
      </c>
      <c r="B865" s="100">
        <v>11</v>
      </c>
      <c r="C865" s="101" t="s">
        <v>7675</v>
      </c>
      <c r="D865" s="101" t="s">
        <v>1895</v>
      </c>
      <c r="E865" s="54" t="s">
        <v>8594</v>
      </c>
      <c r="F865" s="101"/>
      <c r="G865" s="101"/>
      <c r="H865" s="101"/>
      <c r="I865" s="101"/>
      <c r="J865" s="103" t="s">
        <v>7595</v>
      </c>
      <c r="K865" s="103"/>
      <c r="L865" s="101" t="s">
        <v>91</v>
      </c>
      <c r="M865" s="161">
        <v>0</v>
      </c>
      <c r="N865" s="103" t="s">
        <v>8705</v>
      </c>
      <c r="O865" s="103" t="s">
        <v>8710</v>
      </c>
      <c r="P865" s="115" t="s">
        <v>91</v>
      </c>
      <c r="Q865" s="115" t="s">
        <v>54</v>
      </c>
      <c r="R865" s="115"/>
      <c r="S865" s="113"/>
    </row>
    <row r="866" spans="1:19" x14ac:dyDescent="0.35">
      <c r="A866" s="141" t="s">
        <v>53</v>
      </c>
      <c r="B866" s="77">
        <v>-99</v>
      </c>
      <c r="C866" s="50" t="s">
        <v>126</v>
      </c>
      <c r="D866" s="113"/>
      <c r="E866" s="50"/>
      <c r="F866" s="113"/>
      <c r="G866" s="50" t="s">
        <v>6744</v>
      </c>
      <c r="H866" s="50" t="s">
        <v>6745</v>
      </c>
      <c r="I866" s="113"/>
      <c r="J866" s="50" t="s">
        <v>7595</v>
      </c>
      <c r="K866" s="50"/>
      <c r="L866" s="55" t="s">
        <v>91</v>
      </c>
      <c r="M866" s="165"/>
      <c r="N866" s="57"/>
      <c r="O866" s="57"/>
      <c r="P866" s="137" t="s">
        <v>100</v>
      </c>
      <c r="Q866" s="137" t="s">
        <v>54</v>
      </c>
      <c r="R866" s="113" t="s">
        <v>7579</v>
      </c>
      <c r="S866" s="113"/>
    </row>
    <row r="867" spans="1:19" x14ac:dyDescent="0.35">
      <c r="A867" s="141" t="s">
        <v>53</v>
      </c>
      <c r="B867" s="77">
        <v>-99</v>
      </c>
      <c r="C867" s="50" t="s">
        <v>128</v>
      </c>
      <c r="D867" s="113"/>
      <c r="E867" s="50"/>
      <c r="F867" s="113"/>
      <c r="G867" s="50" t="s">
        <v>6747</v>
      </c>
      <c r="H867" s="50" t="s">
        <v>6748</v>
      </c>
      <c r="I867" s="113"/>
      <c r="J867" s="50" t="s">
        <v>7595</v>
      </c>
      <c r="K867" s="50"/>
      <c r="L867" s="55" t="s">
        <v>91</v>
      </c>
      <c r="M867" s="165"/>
      <c r="N867" s="57"/>
      <c r="O867" s="57"/>
      <c r="P867" s="137" t="s">
        <v>100</v>
      </c>
      <c r="Q867" s="137" t="s">
        <v>54</v>
      </c>
      <c r="R867" s="113" t="s">
        <v>7579</v>
      </c>
      <c r="S867" s="113"/>
    </row>
    <row r="868" spans="1:19" s="31" customFormat="1" x14ac:dyDescent="0.35">
      <c r="A868" s="121" t="s">
        <v>53</v>
      </c>
      <c r="B868" s="78">
        <v>-99</v>
      </c>
      <c r="C868" s="55" t="s">
        <v>6685</v>
      </c>
      <c r="D868" s="55" t="s">
        <v>1923</v>
      </c>
      <c r="E868" s="62"/>
      <c r="F868" s="55" t="s">
        <v>7853</v>
      </c>
      <c r="G868" s="172" t="s">
        <v>6726</v>
      </c>
      <c r="H868" s="55" t="s">
        <v>292</v>
      </c>
      <c r="I868" s="55" t="s">
        <v>2311</v>
      </c>
      <c r="J868" s="57" t="s">
        <v>7595</v>
      </c>
      <c r="K868" s="57"/>
      <c r="L868" s="121" t="s">
        <v>7575</v>
      </c>
      <c r="M868" s="144" t="s">
        <v>8704</v>
      </c>
      <c r="N868" s="121" t="s">
        <v>8706</v>
      </c>
      <c r="O868" s="121"/>
      <c r="P868" s="121" t="s">
        <v>100</v>
      </c>
      <c r="Q868" s="121" t="s">
        <v>54</v>
      </c>
      <c r="R868" s="121" t="s">
        <v>8717</v>
      </c>
      <c r="S868" s="121"/>
    </row>
    <row r="869" spans="1:19" x14ac:dyDescent="0.35">
      <c r="A869" s="141" t="s">
        <v>53</v>
      </c>
      <c r="B869" s="77">
        <v>-99</v>
      </c>
      <c r="C869" s="50" t="s">
        <v>124</v>
      </c>
      <c r="D869" s="113"/>
      <c r="E869" s="50"/>
      <c r="F869" s="113"/>
      <c r="G869" s="50" t="s">
        <v>6740</v>
      </c>
      <c r="H869" s="50" t="s">
        <v>6741</v>
      </c>
      <c r="I869" s="113"/>
      <c r="J869" s="50" t="s">
        <v>7595</v>
      </c>
      <c r="K869" s="50"/>
      <c r="L869" s="55" t="s">
        <v>91</v>
      </c>
      <c r="M869" s="165"/>
      <c r="N869" s="57"/>
      <c r="O869" s="57"/>
      <c r="P869" s="137" t="s">
        <v>100</v>
      </c>
      <c r="Q869" s="137" t="s">
        <v>54</v>
      </c>
      <c r="R869" s="113" t="s">
        <v>7579</v>
      </c>
      <c r="S869" s="113"/>
    </row>
    <row r="870" spans="1:19" x14ac:dyDescent="0.35">
      <c r="A870" s="141" t="s">
        <v>53</v>
      </c>
      <c r="B870" s="77">
        <v>-99</v>
      </c>
      <c r="C870" s="50" t="s">
        <v>119</v>
      </c>
      <c r="D870" s="113"/>
      <c r="E870" s="50"/>
      <c r="F870" s="113"/>
      <c r="G870" s="50" t="s">
        <v>6730</v>
      </c>
      <c r="H870" s="50" t="s">
        <v>6731</v>
      </c>
      <c r="I870" s="113"/>
      <c r="J870" s="50" t="s">
        <v>7595</v>
      </c>
      <c r="K870" s="50"/>
      <c r="L870" s="55" t="s">
        <v>91</v>
      </c>
      <c r="M870" s="165"/>
      <c r="N870" s="57"/>
      <c r="O870" s="57"/>
      <c r="P870" s="137" t="s">
        <v>100</v>
      </c>
      <c r="Q870" s="137" t="s">
        <v>54</v>
      </c>
      <c r="R870" s="113" t="s">
        <v>7579</v>
      </c>
      <c r="S870" s="113"/>
    </row>
    <row r="871" spans="1:19" x14ac:dyDescent="0.35">
      <c r="A871" s="141" t="s">
        <v>53</v>
      </c>
      <c r="B871" s="77">
        <v>-99</v>
      </c>
      <c r="C871" s="50" t="s">
        <v>6686</v>
      </c>
      <c r="D871" s="113"/>
      <c r="E871" s="50"/>
      <c r="F871" s="113"/>
      <c r="G871" s="50" t="s">
        <v>6728</v>
      </c>
      <c r="H871" s="50" t="s">
        <v>6729</v>
      </c>
      <c r="I871" s="113"/>
      <c r="J871" s="50" t="s">
        <v>7595</v>
      </c>
      <c r="K871" s="50"/>
      <c r="L871" s="55" t="s">
        <v>91</v>
      </c>
      <c r="M871" s="165" t="s">
        <v>8704</v>
      </c>
      <c r="N871" s="57" t="s">
        <v>8706</v>
      </c>
      <c r="O871" s="57"/>
      <c r="P871" s="137" t="s">
        <v>100</v>
      </c>
      <c r="Q871" s="137" t="s">
        <v>54</v>
      </c>
      <c r="R871" s="113" t="s">
        <v>7579</v>
      </c>
      <c r="S871" s="113"/>
    </row>
    <row r="872" spans="1:19" x14ac:dyDescent="0.35">
      <c r="A872" s="141" t="s">
        <v>53</v>
      </c>
      <c r="B872" s="77">
        <v>-99</v>
      </c>
      <c r="C872" s="50" t="s">
        <v>129</v>
      </c>
      <c r="D872" s="113"/>
      <c r="E872" s="50"/>
      <c r="F872" s="113"/>
      <c r="G872" s="50" t="s">
        <v>6749</v>
      </c>
      <c r="H872" s="50" t="s">
        <v>6750</v>
      </c>
      <c r="I872" s="113"/>
      <c r="J872" s="50" t="s">
        <v>7595</v>
      </c>
      <c r="K872" s="50"/>
      <c r="L872" s="55" t="s">
        <v>91</v>
      </c>
      <c r="M872" s="165"/>
      <c r="N872" s="57"/>
      <c r="O872" s="57"/>
      <c r="P872" s="137" t="s">
        <v>100</v>
      </c>
      <c r="Q872" s="137" t="s">
        <v>54</v>
      </c>
      <c r="R872" s="113" t="s">
        <v>7579</v>
      </c>
      <c r="S872" s="113"/>
    </row>
    <row r="873" spans="1:19" x14ac:dyDescent="0.35">
      <c r="A873" s="141" t="s">
        <v>53</v>
      </c>
      <c r="B873" s="77">
        <v>-99</v>
      </c>
      <c r="C873" s="50" t="s">
        <v>121</v>
      </c>
      <c r="D873" s="113"/>
      <c r="E873" s="50"/>
      <c r="F873" s="113"/>
      <c r="G873" s="50" t="s">
        <v>6734</v>
      </c>
      <c r="H873" s="50" t="s">
        <v>6735</v>
      </c>
      <c r="I873" s="113"/>
      <c r="J873" s="50" t="s">
        <v>7595</v>
      </c>
      <c r="K873" s="50"/>
      <c r="L873" s="55" t="s">
        <v>91</v>
      </c>
      <c r="M873" s="165"/>
      <c r="N873" s="57"/>
      <c r="O873" s="57"/>
      <c r="P873" s="137" t="s">
        <v>100</v>
      </c>
      <c r="Q873" s="137" t="s">
        <v>54</v>
      </c>
      <c r="R873" s="113" t="s">
        <v>7579</v>
      </c>
      <c r="S873" s="113"/>
    </row>
    <row r="874" spans="1:19" x14ac:dyDescent="0.35">
      <c r="A874" s="141" t="s">
        <v>53</v>
      </c>
      <c r="B874" s="77">
        <v>-99</v>
      </c>
      <c r="C874" s="50" t="s">
        <v>123</v>
      </c>
      <c r="D874" s="113"/>
      <c r="E874" s="50"/>
      <c r="F874" s="113"/>
      <c r="G874" s="50" t="s">
        <v>6738</v>
      </c>
      <c r="H874" s="50" t="s">
        <v>6739</v>
      </c>
      <c r="I874" s="113"/>
      <c r="J874" s="50" t="s">
        <v>7595</v>
      </c>
      <c r="K874" s="50"/>
      <c r="L874" s="55" t="s">
        <v>91</v>
      </c>
      <c r="M874" s="165"/>
      <c r="N874" s="57"/>
      <c r="O874" s="57"/>
      <c r="P874" s="137" t="s">
        <v>100</v>
      </c>
      <c r="Q874" s="137" t="s">
        <v>54</v>
      </c>
      <c r="R874" s="113" t="s">
        <v>7579</v>
      </c>
      <c r="S874" s="113"/>
    </row>
    <row r="875" spans="1:19" x14ac:dyDescent="0.35">
      <c r="A875" s="141" t="s">
        <v>53</v>
      </c>
      <c r="B875" s="77">
        <v>-99</v>
      </c>
      <c r="C875" s="50" t="s">
        <v>130</v>
      </c>
      <c r="D875" s="113"/>
      <c r="E875" s="50"/>
      <c r="F875" s="113"/>
      <c r="G875" s="50" t="s">
        <v>6753</v>
      </c>
      <c r="H875" s="50" t="s">
        <v>6754</v>
      </c>
      <c r="I875" s="113"/>
      <c r="J875" s="50" t="s">
        <v>7595</v>
      </c>
      <c r="K875" s="50"/>
      <c r="L875" s="55" t="s">
        <v>91</v>
      </c>
      <c r="M875" s="165"/>
      <c r="N875" s="57"/>
      <c r="O875" s="57"/>
      <c r="P875" s="137" t="s">
        <v>100</v>
      </c>
      <c r="Q875" s="137" t="s">
        <v>54</v>
      </c>
      <c r="R875" s="113" t="s">
        <v>7579</v>
      </c>
      <c r="S875" s="113"/>
    </row>
    <row r="876" spans="1:19" x14ac:dyDescent="0.35">
      <c r="A876" s="141" t="s">
        <v>53</v>
      </c>
      <c r="B876" s="77">
        <v>-99</v>
      </c>
      <c r="C876" s="50" t="s">
        <v>125</v>
      </c>
      <c r="D876" s="113"/>
      <c r="E876" s="50"/>
      <c r="F876" s="113"/>
      <c r="G876" s="50" t="s">
        <v>6742</v>
      </c>
      <c r="H876" s="50" t="s">
        <v>6743</v>
      </c>
      <c r="I876" s="113"/>
      <c r="J876" s="50" t="s">
        <v>7595</v>
      </c>
      <c r="K876" s="50"/>
      <c r="L876" s="55" t="s">
        <v>91</v>
      </c>
      <c r="M876" s="165"/>
      <c r="N876" s="57"/>
      <c r="O876" s="57"/>
      <c r="P876" s="137" t="s">
        <v>100</v>
      </c>
      <c r="Q876" s="137" t="s">
        <v>54</v>
      </c>
      <c r="R876" s="113" t="s">
        <v>7579</v>
      </c>
      <c r="S876" s="113"/>
    </row>
    <row r="877" spans="1:19" x14ac:dyDescent="0.35">
      <c r="A877" s="141" t="s">
        <v>53</v>
      </c>
      <c r="B877" s="77">
        <v>-99</v>
      </c>
      <c r="C877" s="50" t="s">
        <v>122</v>
      </c>
      <c r="D877" s="113"/>
      <c r="E877" s="50"/>
      <c r="F877" s="113"/>
      <c r="G877" s="50" t="s">
        <v>6736</v>
      </c>
      <c r="H877" s="50" t="s">
        <v>6737</v>
      </c>
      <c r="I877" s="113"/>
      <c r="J877" s="50" t="s">
        <v>7595</v>
      </c>
      <c r="K877" s="50"/>
      <c r="L877" s="55" t="s">
        <v>91</v>
      </c>
      <c r="M877" s="165"/>
      <c r="N877" s="57"/>
      <c r="O877" s="57"/>
      <c r="P877" s="137" t="s">
        <v>100</v>
      </c>
      <c r="Q877" s="137" t="s">
        <v>54</v>
      </c>
      <c r="R877" s="113" t="s">
        <v>7579</v>
      </c>
      <c r="S877" s="113"/>
    </row>
    <row r="878" spans="1:19" x14ac:dyDescent="0.35">
      <c r="A878" s="141" t="s">
        <v>53</v>
      </c>
      <c r="B878" s="77">
        <v>-99</v>
      </c>
      <c r="C878" s="50" t="s">
        <v>131</v>
      </c>
      <c r="D878" s="113"/>
      <c r="E878" s="50"/>
      <c r="F878" s="113"/>
      <c r="G878" s="50" t="s">
        <v>6751</v>
      </c>
      <c r="H878" s="50" t="s">
        <v>6752</v>
      </c>
      <c r="I878" s="113"/>
      <c r="J878" s="50" t="s">
        <v>7595</v>
      </c>
      <c r="K878" s="50"/>
      <c r="L878" s="55" t="s">
        <v>91</v>
      </c>
      <c r="M878" s="165"/>
      <c r="N878" s="57"/>
      <c r="O878" s="57"/>
      <c r="P878" s="137" t="s">
        <v>100</v>
      </c>
      <c r="Q878" s="137" t="s">
        <v>54</v>
      </c>
      <c r="R878" s="113" t="s">
        <v>7579</v>
      </c>
      <c r="S878" s="113"/>
    </row>
    <row r="879" spans="1:19" x14ac:dyDescent="0.35">
      <c r="A879" s="141" t="s">
        <v>53</v>
      </c>
      <c r="B879" s="77">
        <v>-99</v>
      </c>
      <c r="C879" s="50" t="s">
        <v>120</v>
      </c>
      <c r="D879" s="113"/>
      <c r="E879" s="50"/>
      <c r="F879" s="113"/>
      <c r="G879" s="50" t="s">
        <v>6732</v>
      </c>
      <c r="H879" s="50" t="s">
        <v>6733</v>
      </c>
      <c r="I879" s="113"/>
      <c r="J879" s="50" t="s">
        <v>7595</v>
      </c>
      <c r="K879" s="50"/>
      <c r="L879" s="55" t="s">
        <v>91</v>
      </c>
      <c r="M879" s="165"/>
      <c r="N879" s="57"/>
      <c r="O879" s="57"/>
      <c r="P879" s="137" t="s">
        <v>100</v>
      </c>
      <c r="Q879" s="137" t="s">
        <v>54</v>
      </c>
      <c r="R879" s="113" t="s">
        <v>7579</v>
      </c>
      <c r="S879" s="113"/>
    </row>
    <row r="880" spans="1:19" x14ac:dyDescent="0.35">
      <c r="A880" s="141" t="s">
        <v>53</v>
      </c>
      <c r="B880" s="77">
        <v>-99</v>
      </c>
      <c r="C880" s="50" t="s">
        <v>127</v>
      </c>
      <c r="D880" s="113"/>
      <c r="E880" s="50"/>
      <c r="F880" s="113"/>
      <c r="G880" s="50" t="s">
        <v>6746</v>
      </c>
      <c r="H880" s="50" t="s">
        <v>341</v>
      </c>
      <c r="I880" s="113"/>
      <c r="J880" s="50" t="s">
        <v>7595</v>
      </c>
      <c r="K880" s="50"/>
      <c r="L880" s="55" t="s">
        <v>91</v>
      </c>
      <c r="M880" s="165"/>
      <c r="N880" s="57"/>
      <c r="O880" s="57"/>
      <c r="P880" s="137" t="s">
        <v>100</v>
      </c>
      <c r="Q880" s="137" t="s">
        <v>54</v>
      </c>
      <c r="R880" s="113" t="s">
        <v>7579</v>
      </c>
      <c r="S880" s="113"/>
    </row>
    <row r="881" spans="1:19" x14ac:dyDescent="0.35">
      <c r="A881" s="113" t="s">
        <v>53</v>
      </c>
      <c r="B881" s="95">
        <v>-99</v>
      </c>
      <c r="C881" s="56" t="s">
        <v>2590</v>
      </c>
      <c r="D881" s="56" t="s">
        <v>3354</v>
      </c>
      <c r="E881" s="56"/>
      <c r="F881" s="56"/>
      <c r="G881" s="56" t="s">
        <v>3014</v>
      </c>
      <c r="H881" s="50" t="s">
        <v>2795</v>
      </c>
      <c r="I881" s="56"/>
      <c r="J881" s="56" t="s">
        <v>7595</v>
      </c>
      <c r="K881" s="56"/>
      <c r="L881" s="55" t="s">
        <v>91</v>
      </c>
      <c r="M881" s="165">
        <v>0</v>
      </c>
      <c r="N881" s="57" t="s">
        <v>8705</v>
      </c>
      <c r="O881" s="57"/>
      <c r="P881" s="113" t="s">
        <v>100</v>
      </c>
      <c r="Q881" s="113" t="s">
        <v>54</v>
      </c>
      <c r="R881" s="113" t="s">
        <v>8164</v>
      </c>
      <c r="S881" s="113"/>
    </row>
    <row r="882" spans="1:19" x14ac:dyDescent="0.35">
      <c r="A882" s="121" t="s">
        <v>53</v>
      </c>
      <c r="B882" s="78">
        <v>1</v>
      </c>
      <c r="C882" s="110" t="s">
        <v>93</v>
      </c>
      <c r="D882" s="55" t="s">
        <v>1923</v>
      </c>
      <c r="E882" s="62" t="s">
        <v>2130</v>
      </c>
      <c r="F882" s="55" t="s">
        <v>7896</v>
      </c>
      <c r="G882" s="172" t="s">
        <v>277</v>
      </c>
      <c r="H882" s="50" t="s">
        <v>6727</v>
      </c>
      <c r="I882" s="55" t="s">
        <v>2311</v>
      </c>
      <c r="J882" s="57" t="s">
        <v>7595</v>
      </c>
      <c r="K882" s="57"/>
      <c r="L882" s="55" t="s">
        <v>91</v>
      </c>
      <c r="M882" s="165" t="s">
        <v>8704</v>
      </c>
      <c r="N882" s="57" t="s">
        <v>8706</v>
      </c>
      <c r="O882" s="57" t="s">
        <v>8709</v>
      </c>
      <c r="P882" s="121" t="s">
        <v>91</v>
      </c>
      <c r="Q882" s="121" t="s">
        <v>54</v>
      </c>
      <c r="R882" s="121" t="s">
        <v>8717</v>
      </c>
      <c r="S882" s="121"/>
    </row>
    <row r="883" spans="1:19" x14ac:dyDescent="0.35">
      <c r="A883" s="113" t="s">
        <v>53</v>
      </c>
      <c r="B883" s="94">
        <v>4</v>
      </c>
      <c r="C883" s="54" t="s">
        <v>116</v>
      </c>
      <c r="D883" s="54" t="s">
        <v>1922</v>
      </c>
      <c r="E883" s="54" t="s">
        <v>8605</v>
      </c>
      <c r="F883" s="54" t="s">
        <v>2146</v>
      </c>
      <c r="G883" s="54" t="s">
        <v>318</v>
      </c>
      <c r="H883" s="54" t="s">
        <v>319</v>
      </c>
      <c r="I883" s="54" t="s">
        <v>2214</v>
      </c>
      <c r="J883" s="56" t="s">
        <v>7595</v>
      </c>
      <c r="K883" s="56"/>
      <c r="L883" s="99" t="s">
        <v>7575</v>
      </c>
      <c r="M883" s="167">
        <v>0</v>
      </c>
      <c r="N883" s="99" t="s">
        <v>8705</v>
      </c>
      <c r="O883" s="99" t="s">
        <v>8710</v>
      </c>
      <c r="P883" s="113" t="s">
        <v>100</v>
      </c>
      <c r="Q883" s="113" t="s">
        <v>54</v>
      </c>
      <c r="R883" s="113"/>
      <c r="S883" s="113"/>
    </row>
    <row r="884" spans="1:19" x14ac:dyDescent="0.35">
      <c r="A884" s="113" t="s">
        <v>53</v>
      </c>
      <c r="B884" s="94">
        <v>5</v>
      </c>
      <c r="C884" s="56" t="s">
        <v>2591</v>
      </c>
      <c r="D884" s="56" t="s">
        <v>2796</v>
      </c>
      <c r="E884" s="54" t="s">
        <v>8605</v>
      </c>
      <c r="F884" s="56" t="s">
        <v>8165</v>
      </c>
      <c r="G884" s="56" t="s">
        <v>3015</v>
      </c>
      <c r="H884" s="50" t="s">
        <v>2796</v>
      </c>
      <c r="I884" s="56"/>
      <c r="J884" s="56" t="s">
        <v>7595</v>
      </c>
      <c r="K884" s="56"/>
      <c r="L884" s="50" t="s">
        <v>7575</v>
      </c>
      <c r="M884" s="160">
        <v>0</v>
      </c>
      <c r="N884" s="50" t="s">
        <v>8705</v>
      </c>
      <c r="O884" s="50" t="s">
        <v>8710</v>
      </c>
      <c r="P884" s="113" t="s">
        <v>100</v>
      </c>
      <c r="Q884" s="113" t="s">
        <v>54</v>
      </c>
      <c r="R884" s="113"/>
      <c r="S884" s="113"/>
    </row>
    <row r="885" spans="1:19" x14ac:dyDescent="0.35">
      <c r="A885" s="113" t="s">
        <v>53</v>
      </c>
      <c r="B885" s="94">
        <v>6</v>
      </c>
      <c r="C885" s="56" t="s">
        <v>2592</v>
      </c>
      <c r="D885" s="57" t="s">
        <v>2797</v>
      </c>
      <c r="E885" s="56" t="s">
        <v>8166</v>
      </c>
      <c r="F885" s="56" t="s">
        <v>8166</v>
      </c>
      <c r="G885" s="56" t="s">
        <v>3016</v>
      </c>
      <c r="H885" s="50" t="s">
        <v>2797</v>
      </c>
      <c r="I885" s="56"/>
      <c r="J885" s="56" t="s">
        <v>7595</v>
      </c>
      <c r="K885" s="56"/>
      <c r="L885" s="50" t="s">
        <v>7575</v>
      </c>
      <c r="M885" s="160">
        <v>0</v>
      </c>
      <c r="N885" s="50" t="s">
        <v>8705</v>
      </c>
      <c r="O885" s="50" t="s">
        <v>8710</v>
      </c>
      <c r="P885" s="113" t="s">
        <v>100</v>
      </c>
      <c r="Q885" s="113" t="s">
        <v>54</v>
      </c>
      <c r="R885" s="113"/>
      <c r="S885" s="113"/>
    </row>
    <row r="886" spans="1:19" x14ac:dyDescent="0.35">
      <c r="A886" s="113" t="s">
        <v>53</v>
      </c>
      <c r="B886" s="94">
        <v>7</v>
      </c>
      <c r="C886" s="56" t="s">
        <v>2593</v>
      </c>
      <c r="D886" s="57" t="s">
        <v>5054</v>
      </c>
      <c r="E886" s="56" t="s">
        <v>8603</v>
      </c>
      <c r="F886" s="56" t="s">
        <v>8167</v>
      </c>
      <c r="G886" s="56" t="s">
        <v>3017</v>
      </c>
      <c r="H886" s="50" t="s">
        <v>2798</v>
      </c>
      <c r="I886" s="56"/>
      <c r="J886" s="56" t="s">
        <v>7595</v>
      </c>
      <c r="K886" s="56"/>
      <c r="L886" s="50" t="s">
        <v>7575</v>
      </c>
      <c r="M886" s="160">
        <v>0</v>
      </c>
      <c r="N886" s="50" t="s">
        <v>8705</v>
      </c>
      <c r="O886" s="50" t="s">
        <v>8710</v>
      </c>
      <c r="P886" s="113" t="s">
        <v>100</v>
      </c>
      <c r="Q886" s="113" t="s">
        <v>54</v>
      </c>
      <c r="R886" s="113"/>
      <c r="S886" s="113"/>
    </row>
    <row r="887" spans="1:19" x14ac:dyDescent="0.35">
      <c r="A887" s="113" t="s">
        <v>53</v>
      </c>
      <c r="B887" s="94">
        <v>8</v>
      </c>
      <c r="C887" s="56" t="s">
        <v>2594</v>
      </c>
      <c r="D887" s="57" t="s">
        <v>2799</v>
      </c>
      <c r="E887" s="56" t="s">
        <v>8604</v>
      </c>
      <c r="F887" s="56" t="s">
        <v>8168</v>
      </c>
      <c r="G887" s="56" t="s">
        <v>634</v>
      </c>
      <c r="H887" s="50" t="s">
        <v>2799</v>
      </c>
      <c r="I887" s="56"/>
      <c r="J887" s="56" t="s">
        <v>7595</v>
      </c>
      <c r="K887" s="56"/>
      <c r="L887" s="50" t="s">
        <v>7575</v>
      </c>
      <c r="M887" s="160">
        <v>0</v>
      </c>
      <c r="N887" s="50" t="s">
        <v>8705</v>
      </c>
      <c r="O887" s="50" t="s">
        <v>8710</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7595</v>
      </c>
      <c r="K888" s="56"/>
      <c r="L888" s="54" t="s">
        <v>91</v>
      </c>
      <c r="M888" s="162" t="s">
        <v>8704</v>
      </c>
      <c r="N888" s="56" t="s">
        <v>8706</v>
      </c>
      <c r="O888" s="56" t="s">
        <v>8709</v>
      </c>
      <c r="P888" s="113" t="s">
        <v>91</v>
      </c>
      <c r="Q888" s="113" t="s">
        <v>54</v>
      </c>
      <c r="R888" s="113"/>
      <c r="S888" s="113"/>
    </row>
    <row r="889" spans="1:19" x14ac:dyDescent="0.35">
      <c r="A889" s="113" t="s">
        <v>53</v>
      </c>
      <c r="B889" s="94">
        <v>10</v>
      </c>
      <c r="C889" s="54" t="s">
        <v>118</v>
      </c>
      <c r="D889" s="54" t="s">
        <v>1955</v>
      </c>
      <c r="E889" s="50" t="s">
        <v>8280</v>
      </c>
      <c r="F889" s="54" t="s">
        <v>7870</v>
      </c>
      <c r="G889" s="54" t="s">
        <v>322</v>
      </c>
      <c r="H889" s="54" t="s">
        <v>323</v>
      </c>
      <c r="I889" s="54" t="s">
        <v>2495</v>
      </c>
      <c r="J889" s="56" t="s">
        <v>7595</v>
      </c>
      <c r="K889" s="56"/>
      <c r="L889" s="55" t="s">
        <v>91</v>
      </c>
      <c r="M889" s="165" t="s">
        <v>8704</v>
      </c>
      <c r="N889" s="57" t="s">
        <v>8706</v>
      </c>
      <c r="O889" s="57" t="s">
        <v>8709</v>
      </c>
      <c r="P889" s="113" t="s">
        <v>100</v>
      </c>
      <c r="Q889" s="113" t="s">
        <v>54</v>
      </c>
      <c r="R889" s="113" t="s">
        <v>7579</v>
      </c>
      <c r="S889" s="113"/>
    </row>
    <row r="890" spans="1:19" x14ac:dyDescent="0.35">
      <c r="A890" s="113" t="s">
        <v>53</v>
      </c>
      <c r="B890" s="94">
        <v>12</v>
      </c>
      <c r="C890" s="54" t="s">
        <v>119</v>
      </c>
      <c r="D890" s="54" t="s">
        <v>1956</v>
      </c>
      <c r="E890" s="50" t="s">
        <v>8607</v>
      </c>
      <c r="F890" s="54" t="s">
        <v>7871</v>
      </c>
      <c r="G890" s="54" t="s">
        <v>324</v>
      </c>
      <c r="H890" s="54" t="s">
        <v>325</v>
      </c>
      <c r="I890" s="54" t="s">
        <v>2494</v>
      </c>
      <c r="J890" s="56" t="s">
        <v>7595</v>
      </c>
      <c r="K890" s="56"/>
      <c r="L890" s="55" t="s">
        <v>91</v>
      </c>
      <c r="M890" s="165" t="s">
        <v>8704</v>
      </c>
      <c r="N890" s="57" t="s">
        <v>8706</v>
      </c>
      <c r="O890" s="57" t="s">
        <v>8709</v>
      </c>
      <c r="P890" s="113" t="s">
        <v>100</v>
      </c>
      <c r="Q890" s="113" t="s">
        <v>54</v>
      </c>
      <c r="R890" s="113" t="s">
        <v>7579</v>
      </c>
      <c r="S890" s="113"/>
    </row>
    <row r="891" spans="1:19" x14ac:dyDescent="0.35">
      <c r="A891" s="113" t="s">
        <v>53</v>
      </c>
      <c r="B891" s="94">
        <v>14</v>
      </c>
      <c r="C891" s="54" t="s">
        <v>120</v>
      </c>
      <c r="D891" s="54" t="s">
        <v>1957</v>
      </c>
      <c r="E891" s="50" t="s">
        <v>8453</v>
      </c>
      <c r="F891" s="54" t="s">
        <v>7872</v>
      </c>
      <c r="G891" s="54" t="s">
        <v>326</v>
      </c>
      <c r="H891" s="54" t="s">
        <v>327</v>
      </c>
      <c r="I891" s="54" t="s">
        <v>2493</v>
      </c>
      <c r="J891" s="56" t="s">
        <v>7595</v>
      </c>
      <c r="K891" s="56"/>
      <c r="L891" s="55" t="s">
        <v>91</v>
      </c>
      <c r="M891" s="165" t="s">
        <v>8704</v>
      </c>
      <c r="N891" s="57" t="s">
        <v>8706</v>
      </c>
      <c r="O891" s="57" t="s">
        <v>8709</v>
      </c>
      <c r="P891" s="113" t="s">
        <v>100</v>
      </c>
      <c r="Q891" s="113" t="s">
        <v>54</v>
      </c>
      <c r="R891" s="113" t="s">
        <v>7579</v>
      </c>
      <c r="S891" s="113"/>
    </row>
    <row r="892" spans="1:19" x14ac:dyDescent="0.35">
      <c r="A892" s="113" t="s">
        <v>53</v>
      </c>
      <c r="B892" s="94">
        <v>16</v>
      </c>
      <c r="C892" s="54" t="s">
        <v>121</v>
      </c>
      <c r="D892" s="54" t="s">
        <v>1958</v>
      </c>
      <c r="E892" s="56" t="s">
        <v>8306</v>
      </c>
      <c r="F892" s="54" t="s">
        <v>7873</v>
      </c>
      <c r="G892" s="54" t="s">
        <v>328</v>
      </c>
      <c r="H892" s="54" t="s">
        <v>329</v>
      </c>
      <c r="I892" s="54" t="s">
        <v>2492</v>
      </c>
      <c r="J892" s="56" t="s">
        <v>7595</v>
      </c>
      <c r="K892" s="56"/>
      <c r="L892" s="55" t="s">
        <v>91</v>
      </c>
      <c r="M892" s="165" t="s">
        <v>8704</v>
      </c>
      <c r="N892" s="57" t="s">
        <v>8706</v>
      </c>
      <c r="O892" s="57" t="s">
        <v>8709</v>
      </c>
      <c r="P892" s="113" t="s">
        <v>100</v>
      </c>
      <c r="Q892" s="113" t="s">
        <v>54</v>
      </c>
      <c r="R892" s="113" t="s">
        <v>7579</v>
      </c>
      <c r="S892" s="113"/>
    </row>
    <row r="893" spans="1:19" x14ac:dyDescent="0.35">
      <c r="A893" s="113" t="s">
        <v>53</v>
      </c>
      <c r="B893" s="94">
        <v>18</v>
      </c>
      <c r="C893" s="54" t="s">
        <v>122</v>
      </c>
      <c r="D893" s="54" t="s">
        <v>1959</v>
      </c>
      <c r="E893" s="50" t="s">
        <v>8438</v>
      </c>
      <c r="F893" s="55" t="s">
        <v>8608</v>
      </c>
      <c r="G893" s="54" t="s">
        <v>330</v>
      </c>
      <c r="H893" s="54" t="s">
        <v>331</v>
      </c>
      <c r="I893" s="54" t="s">
        <v>2491</v>
      </c>
      <c r="J893" s="56" t="s">
        <v>7595</v>
      </c>
      <c r="K893" s="56"/>
      <c r="L893" s="55" t="s">
        <v>91</v>
      </c>
      <c r="M893" s="165" t="s">
        <v>8704</v>
      </c>
      <c r="N893" s="57" t="s">
        <v>8706</v>
      </c>
      <c r="O893" s="57" t="s">
        <v>8709</v>
      </c>
      <c r="P893" s="113" t="s">
        <v>100</v>
      </c>
      <c r="Q893" s="113" t="s">
        <v>54</v>
      </c>
      <c r="R893" s="113" t="s">
        <v>7579</v>
      </c>
      <c r="S893" s="113"/>
    </row>
    <row r="894" spans="1:19" x14ac:dyDescent="0.35">
      <c r="A894" s="113" t="s">
        <v>53</v>
      </c>
      <c r="B894" s="94">
        <v>20</v>
      </c>
      <c r="C894" s="54" t="s">
        <v>123</v>
      </c>
      <c r="D894" s="54" t="s">
        <v>1960</v>
      </c>
      <c r="E894" s="50" t="s">
        <v>8356</v>
      </c>
      <c r="F894" s="54" t="s">
        <v>7874</v>
      </c>
      <c r="G894" s="54" t="s">
        <v>332</v>
      </c>
      <c r="H894" s="54" t="s">
        <v>333</v>
      </c>
      <c r="I894" s="54" t="s">
        <v>2332</v>
      </c>
      <c r="J894" s="56" t="s">
        <v>7595</v>
      </c>
      <c r="K894" s="56"/>
      <c r="L894" s="55" t="s">
        <v>91</v>
      </c>
      <c r="M894" s="165" t="s">
        <v>8704</v>
      </c>
      <c r="N894" s="57" t="s">
        <v>8706</v>
      </c>
      <c r="O894" s="57" t="s">
        <v>8709</v>
      </c>
      <c r="P894" s="113" t="s">
        <v>100</v>
      </c>
      <c r="Q894" s="113" t="s">
        <v>54</v>
      </c>
      <c r="R894" s="113" t="s">
        <v>7579</v>
      </c>
      <c r="S894" s="113"/>
    </row>
    <row r="895" spans="1:19" x14ac:dyDescent="0.35">
      <c r="A895" s="113" t="s">
        <v>53</v>
      </c>
      <c r="B895" s="94">
        <v>22</v>
      </c>
      <c r="C895" s="54" t="s">
        <v>124</v>
      </c>
      <c r="D895" s="54" t="s">
        <v>1961</v>
      </c>
      <c r="E895" s="50" t="s">
        <v>8609</v>
      </c>
      <c r="F895" s="54" t="s">
        <v>7875</v>
      </c>
      <c r="G895" s="54" t="s">
        <v>334</v>
      </c>
      <c r="H895" s="54" t="s">
        <v>335</v>
      </c>
      <c r="I895" s="54" t="s">
        <v>2333</v>
      </c>
      <c r="J895" s="56" t="s">
        <v>7595</v>
      </c>
      <c r="K895" s="56"/>
      <c r="L895" s="55" t="s">
        <v>91</v>
      </c>
      <c r="M895" s="165" t="s">
        <v>8704</v>
      </c>
      <c r="N895" s="57" t="s">
        <v>8706</v>
      </c>
      <c r="O895" s="57" t="s">
        <v>8709</v>
      </c>
      <c r="P895" s="113" t="s">
        <v>100</v>
      </c>
      <c r="Q895" s="113" t="s">
        <v>54</v>
      </c>
      <c r="R895" s="113" t="s">
        <v>7579</v>
      </c>
      <c r="S895" s="113"/>
    </row>
    <row r="896" spans="1:19" x14ac:dyDescent="0.35">
      <c r="A896" s="113" t="s">
        <v>53</v>
      </c>
      <c r="B896" s="94">
        <v>24</v>
      </c>
      <c r="C896" s="54" t="s">
        <v>125</v>
      </c>
      <c r="D896" s="54" t="s">
        <v>1962</v>
      </c>
      <c r="E896" s="50" t="s">
        <v>8398</v>
      </c>
      <c r="F896" s="54" t="s">
        <v>7876</v>
      </c>
      <c r="G896" s="54" t="s">
        <v>336</v>
      </c>
      <c r="H896" s="54" t="s">
        <v>337</v>
      </c>
      <c r="I896" s="54" t="s">
        <v>2484</v>
      </c>
      <c r="J896" s="56" t="s">
        <v>7595</v>
      </c>
      <c r="K896" s="56"/>
      <c r="L896" s="55" t="s">
        <v>91</v>
      </c>
      <c r="M896" s="165" t="s">
        <v>8704</v>
      </c>
      <c r="N896" s="57" t="s">
        <v>8706</v>
      </c>
      <c r="O896" s="57" t="s">
        <v>8709</v>
      </c>
      <c r="P896" s="113" t="s">
        <v>100</v>
      </c>
      <c r="Q896" s="113" t="s">
        <v>54</v>
      </c>
      <c r="R896" s="113" t="s">
        <v>7579</v>
      </c>
      <c r="S896" s="113"/>
    </row>
    <row r="897" spans="1:19" x14ac:dyDescent="0.35">
      <c r="A897" s="113" t="s">
        <v>53</v>
      </c>
      <c r="B897" s="94">
        <v>26</v>
      </c>
      <c r="C897" s="54" t="s">
        <v>126</v>
      </c>
      <c r="D897" s="54" t="s">
        <v>1963</v>
      </c>
      <c r="E897" s="54" t="s">
        <v>7792</v>
      </c>
      <c r="F897" s="55" t="s">
        <v>7877</v>
      </c>
      <c r="G897" s="54" t="s">
        <v>338</v>
      </c>
      <c r="H897" s="54" t="s">
        <v>339</v>
      </c>
      <c r="I897" s="54" t="s">
        <v>2485</v>
      </c>
      <c r="J897" s="56" t="s">
        <v>7595</v>
      </c>
      <c r="K897" s="56"/>
      <c r="L897" s="55" t="s">
        <v>91</v>
      </c>
      <c r="M897" s="165" t="s">
        <v>8704</v>
      </c>
      <c r="N897" s="57" t="s">
        <v>8706</v>
      </c>
      <c r="O897" s="57" t="s">
        <v>8709</v>
      </c>
      <c r="P897" s="113" t="s">
        <v>100</v>
      </c>
      <c r="Q897" s="113" t="s">
        <v>54</v>
      </c>
      <c r="R897" s="113" t="s">
        <v>7579</v>
      </c>
      <c r="S897" s="113"/>
    </row>
    <row r="898" spans="1:19" x14ac:dyDescent="0.35">
      <c r="A898" s="113" t="s">
        <v>53</v>
      </c>
      <c r="B898" s="94">
        <v>28</v>
      </c>
      <c r="C898" s="54" t="s">
        <v>127</v>
      </c>
      <c r="D898" s="54" t="s">
        <v>1964</v>
      </c>
      <c r="E898" s="50" t="s">
        <v>8591</v>
      </c>
      <c r="F898" s="54" t="s">
        <v>7878</v>
      </c>
      <c r="G898" s="54" t="s">
        <v>340</v>
      </c>
      <c r="H898" s="54" t="s">
        <v>341</v>
      </c>
      <c r="I898" s="54" t="s">
        <v>2486</v>
      </c>
      <c r="J898" s="56" t="s">
        <v>7595</v>
      </c>
      <c r="K898" s="56"/>
      <c r="L898" s="55" t="s">
        <v>91</v>
      </c>
      <c r="M898" s="165" t="s">
        <v>8704</v>
      </c>
      <c r="N898" s="57" t="s">
        <v>8706</v>
      </c>
      <c r="O898" s="57" t="s">
        <v>8709</v>
      </c>
      <c r="P898" s="113" t="s">
        <v>100</v>
      </c>
      <c r="Q898" s="113" t="s">
        <v>54</v>
      </c>
      <c r="R898" s="113" t="s">
        <v>7579</v>
      </c>
      <c r="S898" s="113"/>
    </row>
    <row r="899" spans="1:19" x14ac:dyDescent="0.35">
      <c r="A899" s="113" t="s">
        <v>53</v>
      </c>
      <c r="B899" s="94">
        <v>30</v>
      </c>
      <c r="C899" s="54" t="s">
        <v>128</v>
      </c>
      <c r="D899" s="54" t="s">
        <v>1965</v>
      </c>
      <c r="E899" s="54" t="s">
        <v>3400</v>
      </c>
      <c r="F899" s="54" t="s">
        <v>7879</v>
      </c>
      <c r="G899" s="54" t="s">
        <v>342</v>
      </c>
      <c r="H899" s="54" t="s">
        <v>343</v>
      </c>
      <c r="I899" s="54" t="s">
        <v>2487</v>
      </c>
      <c r="J899" s="56" t="s">
        <v>7595</v>
      </c>
      <c r="K899" s="56"/>
      <c r="L899" s="55" t="s">
        <v>91</v>
      </c>
      <c r="M899" s="165" t="s">
        <v>8704</v>
      </c>
      <c r="N899" s="57" t="s">
        <v>8706</v>
      </c>
      <c r="O899" s="57" t="s">
        <v>8709</v>
      </c>
      <c r="P899" s="113" t="s">
        <v>100</v>
      </c>
      <c r="Q899" s="113" t="s">
        <v>54</v>
      </c>
      <c r="R899" s="113" t="s">
        <v>7579</v>
      </c>
      <c r="S899" s="113"/>
    </row>
    <row r="900" spans="1:19" x14ac:dyDescent="0.35">
      <c r="A900" s="113" t="s">
        <v>53</v>
      </c>
      <c r="B900" s="94">
        <v>32</v>
      </c>
      <c r="C900" s="54" t="s">
        <v>129</v>
      </c>
      <c r="D900" s="54" t="s">
        <v>1966</v>
      </c>
      <c r="E900" s="50" t="s">
        <v>8302</v>
      </c>
      <c r="F900" s="54" t="s">
        <v>7880</v>
      </c>
      <c r="G900" s="54" t="s">
        <v>344</v>
      </c>
      <c r="H900" s="54" t="s">
        <v>345</v>
      </c>
      <c r="I900" s="54" t="s">
        <v>2488</v>
      </c>
      <c r="J900" s="56" t="s">
        <v>7595</v>
      </c>
      <c r="K900" s="56"/>
      <c r="L900" s="55" t="s">
        <v>91</v>
      </c>
      <c r="M900" s="165" t="s">
        <v>8704</v>
      </c>
      <c r="N900" s="57" t="s">
        <v>8706</v>
      </c>
      <c r="O900" s="57" t="s">
        <v>8709</v>
      </c>
      <c r="P900" s="113" t="s">
        <v>100</v>
      </c>
      <c r="Q900" s="113" t="s">
        <v>54</v>
      </c>
      <c r="R900" s="113" t="s">
        <v>7579</v>
      </c>
      <c r="S900" s="113"/>
    </row>
    <row r="901" spans="1:19" x14ac:dyDescent="0.35">
      <c r="A901" s="113" t="s">
        <v>53</v>
      </c>
      <c r="B901" s="94">
        <v>34</v>
      </c>
      <c r="C901" s="54" t="s">
        <v>130</v>
      </c>
      <c r="D901" s="54" t="s">
        <v>2061</v>
      </c>
      <c r="E901" s="50" t="s">
        <v>8381</v>
      </c>
      <c r="F901" s="54" t="s">
        <v>7881</v>
      </c>
      <c r="G901" s="54" t="s">
        <v>346</v>
      </c>
      <c r="H901" s="54" t="s">
        <v>347</v>
      </c>
      <c r="I901" s="54" t="s">
        <v>2489</v>
      </c>
      <c r="J901" s="56" t="s">
        <v>7595</v>
      </c>
      <c r="K901" s="56"/>
      <c r="L901" s="55" t="s">
        <v>91</v>
      </c>
      <c r="M901" s="165" t="s">
        <v>8704</v>
      </c>
      <c r="N901" s="57" t="s">
        <v>8706</v>
      </c>
      <c r="O901" s="57" t="s">
        <v>8709</v>
      </c>
      <c r="P901" s="113" t="s">
        <v>100</v>
      </c>
      <c r="Q901" s="113" t="s">
        <v>54</v>
      </c>
      <c r="R901" s="113" t="s">
        <v>7579</v>
      </c>
      <c r="S901" s="113"/>
    </row>
    <row r="902" spans="1:19" x14ac:dyDescent="0.35">
      <c r="A902" s="113" t="s">
        <v>53</v>
      </c>
      <c r="B902" s="94">
        <v>36</v>
      </c>
      <c r="C902" s="54" t="s">
        <v>131</v>
      </c>
      <c r="D902" s="54" t="s">
        <v>2062</v>
      </c>
      <c r="E902" s="50" t="s">
        <v>8606</v>
      </c>
      <c r="F902" s="54" t="s">
        <v>7882</v>
      </c>
      <c r="G902" s="54" t="s">
        <v>348</v>
      </c>
      <c r="H902" s="54" t="s">
        <v>349</v>
      </c>
      <c r="I902" s="54" t="s">
        <v>2490</v>
      </c>
      <c r="J902" s="56" t="s">
        <v>7595</v>
      </c>
      <c r="K902" s="56"/>
      <c r="L902" s="55" t="s">
        <v>91</v>
      </c>
      <c r="M902" s="165" t="s">
        <v>8704</v>
      </c>
      <c r="N902" s="57" t="s">
        <v>8706</v>
      </c>
      <c r="O902" s="57" t="s">
        <v>8709</v>
      </c>
      <c r="P902" s="113" t="s">
        <v>100</v>
      </c>
      <c r="Q902" s="113" t="s">
        <v>54</v>
      </c>
      <c r="R902" s="113" t="s">
        <v>7579</v>
      </c>
      <c r="S902" s="113"/>
    </row>
    <row r="903" spans="1:19" x14ac:dyDescent="0.35">
      <c r="A903" s="113" t="s">
        <v>53</v>
      </c>
      <c r="B903" s="94">
        <v>38</v>
      </c>
      <c r="C903" s="56" t="s">
        <v>2595</v>
      </c>
      <c r="D903" s="56" t="s">
        <v>1895</v>
      </c>
      <c r="E903" s="56" t="s">
        <v>8630</v>
      </c>
      <c r="F903" s="56" t="s">
        <v>2172</v>
      </c>
      <c r="G903" s="56" t="s">
        <v>3018</v>
      </c>
      <c r="H903" s="50" t="s">
        <v>2800</v>
      </c>
      <c r="I903" s="56"/>
      <c r="J903" s="56" t="s">
        <v>7595</v>
      </c>
      <c r="K903" s="56"/>
      <c r="L903" s="50" t="s">
        <v>91</v>
      </c>
      <c r="M903" s="160">
        <v>0</v>
      </c>
      <c r="N903" s="50" t="s">
        <v>8705</v>
      </c>
      <c r="O903" s="50" t="s">
        <v>8710</v>
      </c>
      <c r="P903" s="113" t="s">
        <v>91</v>
      </c>
      <c r="Q903" s="113" t="s">
        <v>54</v>
      </c>
      <c r="R903" s="113"/>
      <c r="S903" s="113"/>
    </row>
    <row r="904" spans="1:19" x14ac:dyDescent="0.35">
      <c r="A904" s="111" t="s">
        <v>4298</v>
      </c>
      <c r="B904" s="114">
        <v>-99</v>
      </c>
      <c r="C904" s="51" t="s">
        <v>6844</v>
      </c>
      <c r="D904" s="62" t="s">
        <v>6846</v>
      </c>
      <c r="E904" s="50"/>
      <c r="F904" s="53"/>
      <c r="G904" s="50" t="s">
        <v>6845</v>
      </c>
      <c r="H904" s="50" t="s">
        <v>6846</v>
      </c>
      <c r="I904" s="113"/>
      <c r="J904" s="50" t="s">
        <v>7595</v>
      </c>
      <c r="K904" s="50"/>
      <c r="L904" s="50" t="s">
        <v>7575</v>
      </c>
      <c r="M904" s="160"/>
      <c r="N904" s="50"/>
      <c r="O904" s="50"/>
      <c r="P904" s="109" t="s">
        <v>7578</v>
      </c>
      <c r="Q904" s="109" t="s">
        <v>80</v>
      </c>
      <c r="R904" s="113"/>
      <c r="S904" s="113"/>
    </row>
    <row r="905" spans="1:19" x14ac:dyDescent="0.35">
      <c r="A905" s="111" t="s">
        <v>4298</v>
      </c>
      <c r="B905" s="114">
        <v>-99</v>
      </c>
      <c r="C905" s="51" t="s">
        <v>6847</v>
      </c>
      <c r="D905" s="62" t="s">
        <v>6849</v>
      </c>
      <c r="E905" s="50"/>
      <c r="F905" s="53"/>
      <c r="G905" s="50" t="s">
        <v>6848</v>
      </c>
      <c r="H905" s="50" t="s">
        <v>6849</v>
      </c>
      <c r="I905" s="113"/>
      <c r="J905" s="50" t="s">
        <v>7595</v>
      </c>
      <c r="K905" s="50"/>
      <c r="L905" s="50" t="s">
        <v>7575</v>
      </c>
      <c r="M905" s="160"/>
      <c r="N905" s="50"/>
      <c r="O905" s="50"/>
      <c r="P905" s="109" t="s">
        <v>7578</v>
      </c>
      <c r="Q905" s="109" t="s">
        <v>80</v>
      </c>
      <c r="R905" s="113"/>
      <c r="S905" s="113"/>
    </row>
    <row r="906" spans="1:19" x14ac:dyDescent="0.35">
      <c r="A906" s="111" t="s">
        <v>4665</v>
      </c>
      <c r="B906" s="116">
        <v>-99</v>
      </c>
      <c r="C906" s="113" t="s">
        <v>4113</v>
      </c>
      <c r="D906" s="54"/>
      <c r="E906" s="113"/>
      <c r="F906" s="113"/>
      <c r="G906" s="50" t="s">
        <v>4113</v>
      </c>
      <c r="H906" s="53"/>
      <c r="I906" s="113"/>
      <c r="J906" s="113" t="s">
        <v>7595</v>
      </c>
      <c r="K906" s="113"/>
      <c r="L906" s="121" t="s">
        <v>91</v>
      </c>
      <c r="M906" s="144" t="s">
        <v>8704</v>
      </c>
      <c r="N906" s="121" t="s">
        <v>8706</v>
      </c>
      <c r="O906" s="121"/>
      <c r="P906" s="113"/>
      <c r="Q906" s="113" t="s">
        <v>80</v>
      </c>
      <c r="R906" s="113"/>
      <c r="S906" s="113"/>
    </row>
    <row r="907" spans="1:19" x14ac:dyDescent="0.35">
      <c r="A907" s="115" t="s">
        <v>4665</v>
      </c>
      <c r="B907" s="100">
        <v>1</v>
      </c>
      <c r="C907" s="101" t="s">
        <v>93</v>
      </c>
      <c r="D907" s="101" t="s">
        <v>1923</v>
      </c>
      <c r="E907" s="102"/>
      <c r="F907" s="101" t="s">
        <v>7853</v>
      </c>
      <c r="G907" s="101" t="s">
        <v>277</v>
      </c>
      <c r="H907" s="101" t="s">
        <v>278</v>
      </c>
      <c r="I907" s="101" t="s">
        <v>2311</v>
      </c>
      <c r="J907" s="103" t="s">
        <v>7595</v>
      </c>
      <c r="K907" s="103"/>
      <c r="L907" s="101" t="s">
        <v>91</v>
      </c>
      <c r="M907" s="161" t="s">
        <v>8704</v>
      </c>
      <c r="N907" s="103" t="s">
        <v>8706</v>
      </c>
      <c r="O907" s="103" t="s">
        <v>8709</v>
      </c>
      <c r="P907" s="115" t="s">
        <v>91</v>
      </c>
      <c r="Q907" s="115" t="s">
        <v>80</v>
      </c>
      <c r="R907" s="115"/>
      <c r="S907" s="113"/>
    </row>
    <row r="908" spans="1:19" x14ac:dyDescent="0.35">
      <c r="A908" s="111" t="s">
        <v>4665</v>
      </c>
      <c r="B908" s="112">
        <v>2</v>
      </c>
      <c r="C908" s="113" t="s">
        <v>4114</v>
      </c>
      <c r="D908" s="54" t="s">
        <v>7745</v>
      </c>
      <c r="E908" s="113"/>
      <c r="F908" s="113"/>
      <c r="G908" s="50" t="s">
        <v>465</v>
      </c>
      <c r="H908" s="50" t="s">
        <v>5053</v>
      </c>
      <c r="I908" s="113"/>
      <c r="J908" s="113" t="s">
        <v>7595</v>
      </c>
      <c r="K908" s="113"/>
      <c r="L908" s="99" t="s">
        <v>7575</v>
      </c>
      <c r="M908" s="167" t="s">
        <v>8704</v>
      </c>
      <c r="N908" s="99" t="s">
        <v>8706</v>
      </c>
      <c r="O908" s="99" t="s">
        <v>8709</v>
      </c>
      <c r="P908" s="113" t="s">
        <v>100</v>
      </c>
      <c r="Q908" s="113" t="s">
        <v>80</v>
      </c>
      <c r="R908" s="113"/>
      <c r="S908" s="113"/>
    </row>
    <row r="909" spans="1:19" x14ac:dyDescent="0.35">
      <c r="A909" s="115" t="s">
        <v>4665</v>
      </c>
      <c r="B909" s="100">
        <v>3</v>
      </c>
      <c r="C909" s="101" t="s">
        <v>116</v>
      </c>
      <c r="D909" s="101" t="s">
        <v>6680</v>
      </c>
      <c r="E909" s="102"/>
      <c r="F909" s="101"/>
      <c r="G909" s="101" t="s">
        <v>318</v>
      </c>
      <c r="H909" s="101"/>
      <c r="I909" s="101"/>
      <c r="J909" s="103" t="s">
        <v>7595</v>
      </c>
      <c r="K909" s="103"/>
      <c r="L909" s="55" t="s">
        <v>91</v>
      </c>
      <c r="M909" s="165" t="s">
        <v>8704</v>
      </c>
      <c r="N909" s="57" t="s">
        <v>8706</v>
      </c>
      <c r="O909" s="57" t="s">
        <v>8709</v>
      </c>
      <c r="P909" s="115" t="s">
        <v>100</v>
      </c>
      <c r="Q909" s="115" t="s">
        <v>80</v>
      </c>
      <c r="R909" s="113" t="s">
        <v>7579</v>
      </c>
      <c r="S909" s="113"/>
    </row>
    <row r="910" spans="1:19" x14ac:dyDescent="0.35">
      <c r="A910" s="115" t="s">
        <v>4665</v>
      </c>
      <c r="B910" s="100">
        <v>4</v>
      </c>
      <c r="C910" s="115" t="s">
        <v>2591</v>
      </c>
      <c r="D910" s="102" t="s">
        <v>7696</v>
      </c>
      <c r="E910" s="115"/>
      <c r="F910" s="115"/>
      <c r="G910" s="102" t="s">
        <v>3015</v>
      </c>
      <c r="H910" s="102" t="s">
        <v>2796</v>
      </c>
      <c r="I910" s="115"/>
      <c r="J910" s="115" t="s">
        <v>7595</v>
      </c>
      <c r="K910" s="115"/>
      <c r="L910" s="115" t="s">
        <v>7575</v>
      </c>
      <c r="M910" s="116" t="s">
        <v>8704</v>
      </c>
      <c r="N910" s="115" t="s">
        <v>8705</v>
      </c>
      <c r="O910" s="115" t="s">
        <v>8709</v>
      </c>
      <c r="P910" s="115" t="s">
        <v>100</v>
      </c>
      <c r="Q910" s="115" t="s">
        <v>80</v>
      </c>
      <c r="R910" s="115"/>
      <c r="S910" s="113"/>
    </row>
    <row r="911" spans="1:19" x14ac:dyDescent="0.35">
      <c r="A911" s="115" t="s">
        <v>4665</v>
      </c>
      <c r="B911" s="100">
        <v>5</v>
      </c>
      <c r="C911" s="101" t="s">
        <v>267</v>
      </c>
      <c r="D911" s="101" t="s">
        <v>6456</v>
      </c>
      <c r="E911" s="102"/>
      <c r="F911" s="101" t="s">
        <v>7787</v>
      </c>
      <c r="G911" s="101" t="s">
        <v>480</v>
      </c>
      <c r="H911" s="101" t="s">
        <v>481</v>
      </c>
      <c r="I911" s="101" t="s">
        <v>2223</v>
      </c>
      <c r="J911" s="103" t="s">
        <v>7595</v>
      </c>
      <c r="K911" s="103"/>
      <c r="L911" s="101" t="s">
        <v>153</v>
      </c>
      <c r="M911" s="161" t="s">
        <v>8704</v>
      </c>
      <c r="N911" s="103" t="s">
        <v>8705</v>
      </c>
      <c r="O911" s="103" t="s">
        <v>8709</v>
      </c>
      <c r="P911" s="115" t="s">
        <v>153</v>
      </c>
      <c r="Q911" s="115" t="s">
        <v>80</v>
      </c>
      <c r="R911" s="115"/>
      <c r="S911" s="113"/>
    </row>
    <row r="912" spans="1:19" x14ac:dyDescent="0.35">
      <c r="A912" s="111" t="s">
        <v>4665</v>
      </c>
      <c r="B912" s="112"/>
      <c r="C912" s="113" t="s">
        <v>4674</v>
      </c>
      <c r="D912" s="50" t="s">
        <v>7658</v>
      </c>
      <c r="E912" s="113"/>
      <c r="F912" s="113"/>
      <c r="G912" s="50" t="s">
        <v>6173</v>
      </c>
      <c r="H912" s="50" t="s">
        <v>6174</v>
      </c>
      <c r="I912" s="113"/>
      <c r="J912" s="103" t="s">
        <v>7595</v>
      </c>
      <c r="K912" s="103"/>
      <c r="L912" s="50" t="s">
        <v>7574</v>
      </c>
      <c r="M912" s="160">
        <v>0</v>
      </c>
      <c r="N912" s="50" t="s">
        <v>8705</v>
      </c>
      <c r="O912" s="50" t="s">
        <v>8710</v>
      </c>
      <c r="P912" s="113" t="s">
        <v>235</v>
      </c>
      <c r="Q912" s="113" t="s">
        <v>80</v>
      </c>
      <c r="R912" s="113"/>
      <c r="S912" s="113"/>
    </row>
    <row r="913" spans="1:19" x14ac:dyDescent="0.35">
      <c r="A913" s="111" t="s">
        <v>4665</v>
      </c>
      <c r="B913" s="112"/>
      <c r="C913" s="113" t="s">
        <v>4668</v>
      </c>
      <c r="D913" s="50" t="s">
        <v>7160</v>
      </c>
      <c r="E913" s="113"/>
      <c r="F913" s="113"/>
      <c r="G913" s="50" t="s">
        <v>6161</v>
      </c>
      <c r="H913" s="50" t="s">
        <v>6162</v>
      </c>
      <c r="I913" s="113"/>
      <c r="J913" s="103" t="s">
        <v>7595</v>
      </c>
      <c r="K913" s="103"/>
      <c r="L913" s="50" t="s">
        <v>7574</v>
      </c>
      <c r="M913" s="160">
        <v>0</v>
      </c>
      <c r="N913" s="50" t="s">
        <v>8705</v>
      </c>
      <c r="O913" s="50" t="s">
        <v>8710</v>
      </c>
      <c r="P913" s="113" t="s">
        <v>6356</v>
      </c>
      <c r="Q913" s="113" t="s">
        <v>80</v>
      </c>
      <c r="R913" s="113"/>
      <c r="S913" s="113"/>
    </row>
    <row r="914" spans="1:19" x14ac:dyDescent="0.35">
      <c r="A914" s="111" t="s">
        <v>4665</v>
      </c>
      <c r="B914" s="112"/>
      <c r="C914" s="113" t="s">
        <v>4666</v>
      </c>
      <c r="D914" s="50" t="s">
        <v>7161</v>
      </c>
      <c r="E914" s="113"/>
      <c r="F914" s="113"/>
      <c r="G914" s="50" t="s">
        <v>6157</v>
      </c>
      <c r="H914" s="50" t="s">
        <v>6158</v>
      </c>
      <c r="I914" s="113"/>
      <c r="J914" s="103" t="s">
        <v>7595</v>
      </c>
      <c r="K914" s="103"/>
      <c r="L914" s="50" t="s">
        <v>7574</v>
      </c>
      <c r="M914" s="160">
        <v>0</v>
      </c>
      <c r="N914" s="50" t="s">
        <v>8705</v>
      </c>
      <c r="O914" s="50" t="s">
        <v>8710</v>
      </c>
      <c r="P914" s="113" t="s">
        <v>6356</v>
      </c>
      <c r="Q914" s="113" t="s">
        <v>80</v>
      </c>
      <c r="R914" s="113"/>
      <c r="S914" s="113"/>
    </row>
    <row r="915" spans="1:19" x14ac:dyDescent="0.35">
      <c r="A915" s="111" t="s">
        <v>4665</v>
      </c>
      <c r="B915" s="112"/>
      <c r="C915" s="113" t="s">
        <v>4667</v>
      </c>
      <c r="D915" s="50" t="s">
        <v>7162</v>
      </c>
      <c r="E915" s="113"/>
      <c r="F915" s="113"/>
      <c r="G915" s="50" t="s">
        <v>6159</v>
      </c>
      <c r="H915" s="50" t="s">
        <v>6160</v>
      </c>
      <c r="I915" s="113"/>
      <c r="J915" s="103" t="s">
        <v>7595</v>
      </c>
      <c r="K915" s="103"/>
      <c r="L915" s="50" t="s">
        <v>7574</v>
      </c>
      <c r="M915" s="160">
        <v>0</v>
      </c>
      <c r="N915" s="50" t="s">
        <v>8705</v>
      </c>
      <c r="O915" s="50" t="s">
        <v>8710</v>
      </c>
      <c r="P915" s="113" t="s">
        <v>6356</v>
      </c>
      <c r="Q915" s="113" t="s">
        <v>80</v>
      </c>
      <c r="R915" s="113"/>
      <c r="S915" s="113"/>
    </row>
    <row r="916" spans="1:19" x14ac:dyDescent="0.35">
      <c r="A916" s="111" t="s">
        <v>4665</v>
      </c>
      <c r="B916" s="112"/>
      <c r="C916" s="113" t="s">
        <v>4669</v>
      </c>
      <c r="D916" s="50" t="s">
        <v>7163</v>
      </c>
      <c r="E916" s="113"/>
      <c r="F916" s="113"/>
      <c r="G916" s="50" t="s">
        <v>6163</v>
      </c>
      <c r="H916" s="50" t="s">
        <v>6164</v>
      </c>
      <c r="I916" s="113"/>
      <c r="J916" s="103" t="s">
        <v>7595</v>
      </c>
      <c r="K916" s="103"/>
      <c r="L916" s="50" t="s">
        <v>7574</v>
      </c>
      <c r="M916" s="160">
        <v>0</v>
      </c>
      <c r="N916" s="50" t="s">
        <v>8705</v>
      </c>
      <c r="O916" s="50" t="s">
        <v>8710</v>
      </c>
      <c r="P916" s="113" t="s">
        <v>6356</v>
      </c>
      <c r="Q916" s="113" t="s">
        <v>80</v>
      </c>
      <c r="R916" s="113"/>
      <c r="S916" s="113"/>
    </row>
    <row r="917" spans="1:19" x14ac:dyDescent="0.35">
      <c r="A917" s="111" t="s">
        <v>4665</v>
      </c>
      <c r="B917" s="112"/>
      <c r="C917" s="113" t="s">
        <v>4670</v>
      </c>
      <c r="D917" s="50" t="s">
        <v>7164</v>
      </c>
      <c r="E917" s="113"/>
      <c r="F917" s="113"/>
      <c r="G917" s="50" t="s">
        <v>6165</v>
      </c>
      <c r="H917" s="50" t="s">
        <v>6166</v>
      </c>
      <c r="I917" s="113"/>
      <c r="J917" s="103" t="s">
        <v>7595</v>
      </c>
      <c r="K917" s="103"/>
      <c r="L917" s="50" t="s">
        <v>7574</v>
      </c>
      <c r="M917" s="160">
        <v>0</v>
      </c>
      <c r="N917" s="50" t="s">
        <v>8705</v>
      </c>
      <c r="O917" s="50" t="s">
        <v>8710</v>
      </c>
      <c r="P917" s="113" t="s">
        <v>6356</v>
      </c>
      <c r="Q917" s="113" t="s">
        <v>80</v>
      </c>
      <c r="R917" s="113"/>
      <c r="S917" s="113"/>
    </row>
    <row r="918" spans="1:19" x14ac:dyDescent="0.35">
      <c r="A918" s="111" t="s">
        <v>4665</v>
      </c>
      <c r="B918" s="112"/>
      <c r="C918" s="113" t="s">
        <v>4672</v>
      </c>
      <c r="D918" s="50" t="s">
        <v>7027</v>
      </c>
      <c r="E918" s="113"/>
      <c r="F918" s="113"/>
      <c r="G918" s="50" t="s">
        <v>6169</v>
      </c>
      <c r="H918" s="50" t="s">
        <v>6170</v>
      </c>
      <c r="I918" s="113"/>
      <c r="J918" s="103" t="s">
        <v>7595</v>
      </c>
      <c r="K918" s="103"/>
      <c r="L918" s="50" t="s">
        <v>7574</v>
      </c>
      <c r="M918" s="160">
        <v>0</v>
      </c>
      <c r="N918" s="50" t="s">
        <v>8705</v>
      </c>
      <c r="O918" s="50" t="s">
        <v>8710</v>
      </c>
      <c r="P918" s="113" t="s">
        <v>195</v>
      </c>
      <c r="Q918" s="113" t="s">
        <v>80</v>
      </c>
      <c r="R918" s="113"/>
      <c r="S918" s="113"/>
    </row>
    <row r="919" spans="1:19" x14ac:dyDescent="0.35">
      <c r="A919" s="111" t="s">
        <v>4665</v>
      </c>
      <c r="B919" s="112"/>
      <c r="C919" s="113" t="s">
        <v>4673</v>
      </c>
      <c r="D919" s="50" t="s">
        <v>7165</v>
      </c>
      <c r="E919" s="113"/>
      <c r="F919" s="113"/>
      <c r="G919" s="50" t="s">
        <v>6171</v>
      </c>
      <c r="H919" s="50" t="s">
        <v>6172</v>
      </c>
      <c r="I919" s="113"/>
      <c r="J919" s="103" t="s">
        <v>7595</v>
      </c>
      <c r="K919" s="103"/>
      <c r="L919" s="50" t="s">
        <v>7574</v>
      </c>
      <c r="M919" s="160">
        <v>0</v>
      </c>
      <c r="N919" s="50" t="s">
        <v>8705</v>
      </c>
      <c r="O919" s="50" t="s">
        <v>8710</v>
      </c>
      <c r="P919" s="113" t="s">
        <v>195</v>
      </c>
      <c r="Q919" s="113" t="s">
        <v>80</v>
      </c>
      <c r="R919" s="113"/>
      <c r="S919" s="113"/>
    </row>
    <row r="920" spans="1:19" x14ac:dyDescent="0.35">
      <c r="A920" s="111" t="s">
        <v>4665</v>
      </c>
      <c r="B920" s="112"/>
      <c r="C920" s="113" t="s">
        <v>4671</v>
      </c>
      <c r="D920" s="50" t="s">
        <v>7028</v>
      </c>
      <c r="E920" s="113"/>
      <c r="F920" s="113"/>
      <c r="G920" s="50" t="s">
        <v>6167</v>
      </c>
      <c r="H920" s="50" t="s">
        <v>6168</v>
      </c>
      <c r="I920" s="113"/>
      <c r="J920" s="103" t="s">
        <v>7595</v>
      </c>
      <c r="K920" s="103"/>
      <c r="L920" s="50" t="s">
        <v>7574</v>
      </c>
      <c r="M920" s="160">
        <v>0</v>
      </c>
      <c r="N920" s="50" t="s">
        <v>8705</v>
      </c>
      <c r="O920" s="50" t="s">
        <v>8710</v>
      </c>
      <c r="P920" s="113" t="s">
        <v>195</v>
      </c>
      <c r="Q920" s="113" t="s">
        <v>80</v>
      </c>
      <c r="R920" s="113"/>
      <c r="S920" s="113"/>
    </row>
    <row r="921" spans="1:19" x14ac:dyDescent="0.35">
      <c r="A921" s="111" t="s">
        <v>4665</v>
      </c>
      <c r="B921" s="112"/>
      <c r="C921" s="113" t="s">
        <v>4677</v>
      </c>
      <c r="D921" s="50" t="s">
        <v>7166</v>
      </c>
      <c r="E921" s="113"/>
      <c r="F921" s="113"/>
      <c r="G921" s="50" t="s">
        <v>6179</v>
      </c>
      <c r="H921" s="50" t="s">
        <v>6180</v>
      </c>
      <c r="I921" s="113"/>
      <c r="J921" s="103" t="s">
        <v>7595</v>
      </c>
      <c r="K921" s="103"/>
      <c r="L921" s="50" t="s">
        <v>7574</v>
      </c>
      <c r="M921" s="160">
        <v>0</v>
      </c>
      <c r="N921" s="50" t="s">
        <v>8705</v>
      </c>
      <c r="O921" s="50" t="s">
        <v>8710</v>
      </c>
      <c r="P921" s="113" t="s">
        <v>6357</v>
      </c>
      <c r="Q921" s="113" t="s">
        <v>80</v>
      </c>
      <c r="R921" s="113"/>
      <c r="S921" s="113"/>
    </row>
    <row r="922" spans="1:19" x14ac:dyDescent="0.35">
      <c r="A922" s="111" t="s">
        <v>4665</v>
      </c>
      <c r="B922" s="112"/>
      <c r="C922" s="113" t="s">
        <v>4678</v>
      </c>
      <c r="D922" s="62" t="s">
        <v>7167</v>
      </c>
      <c r="E922" s="113"/>
      <c r="F922" s="113"/>
      <c r="G922" s="50" t="s">
        <v>6181</v>
      </c>
      <c r="H922" s="50" t="s">
        <v>6182</v>
      </c>
      <c r="I922" s="113"/>
      <c r="J922" s="103" t="s">
        <v>7595</v>
      </c>
      <c r="K922" s="103"/>
      <c r="L922" s="50" t="s">
        <v>7574</v>
      </c>
      <c r="M922" s="160">
        <v>0</v>
      </c>
      <c r="N922" s="50" t="s">
        <v>8705</v>
      </c>
      <c r="O922" s="50" t="s">
        <v>8710</v>
      </c>
      <c r="P922" s="113" t="s">
        <v>6345</v>
      </c>
      <c r="Q922" s="113" t="s">
        <v>80</v>
      </c>
      <c r="R922" s="113"/>
      <c r="S922" s="113"/>
    </row>
    <row r="923" spans="1:19" x14ac:dyDescent="0.35">
      <c r="A923" s="111" t="s">
        <v>4665</v>
      </c>
      <c r="B923" s="112"/>
      <c r="C923" s="113" t="s">
        <v>4676</v>
      </c>
      <c r="D923" s="50" t="s">
        <v>7168</v>
      </c>
      <c r="E923" s="113"/>
      <c r="F923" s="113"/>
      <c r="G923" s="50" t="s">
        <v>6177</v>
      </c>
      <c r="H923" s="50" t="s">
        <v>6178</v>
      </c>
      <c r="I923" s="113"/>
      <c r="J923" s="103" t="s">
        <v>7595</v>
      </c>
      <c r="K923" s="103"/>
      <c r="L923" s="50" t="s">
        <v>7574</v>
      </c>
      <c r="M923" s="160">
        <v>0</v>
      </c>
      <c r="N923" s="50" t="s">
        <v>8705</v>
      </c>
      <c r="O923" s="50" t="s">
        <v>8710</v>
      </c>
      <c r="P923" s="113" t="s">
        <v>6339</v>
      </c>
      <c r="Q923" s="113" t="s">
        <v>80</v>
      </c>
      <c r="R923" s="113"/>
      <c r="S923" s="113"/>
    </row>
    <row r="924" spans="1:19" x14ac:dyDescent="0.35">
      <c r="A924" s="111" t="s">
        <v>4665</v>
      </c>
      <c r="B924" s="112"/>
      <c r="C924" s="113" t="s">
        <v>4679</v>
      </c>
      <c r="D924" s="50" t="s">
        <v>7169</v>
      </c>
      <c r="E924" s="113"/>
      <c r="F924" s="113"/>
      <c r="G924" s="50" t="s">
        <v>6183</v>
      </c>
      <c r="H924" s="50" t="s">
        <v>6184</v>
      </c>
      <c r="I924" s="113"/>
      <c r="J924" s="103" t="s">
        <v>7595</v>
      </c>
      <c r="K924" s="103"/>
      <c r="L924" s="50" t="s">
        <v>7574</v>
      </c>
      <c r="M924" s="160">
        <v>0</v>
      </c>
      <c r="N924" s="50" t="s">
        <v>8705</v>
      </c>
      <c r="O924" s="50" t="s">
        <v>8710</v>
      </c>
      <c r="P924" s="113" t="s">
        <v>165</v>
      </c>
      <c r="Q924" s="113" t="s">
        <v>80</v>
      </c>
      <c r="R924" s="113"/>
      <c r="S924" s="115"/>
    </row>
    <row r="925" spans="1:19" x14ac:dyDescent="0.35">
      <c r="A925" s="111" t="s">
        <v>4665</v>
      </c>
      <c r="B925" s="112"/>
      <c r="C925" s="113" t="s">
        <v>4675</v>
      </c>
      <c r="D925" s="50" t="s">
        <v>7159</v>
      </c>
      <c r="E925" s="113"/>
      <c r="F925" s="113"/>
      <c r="G925" s="50" t="s">
        <v>6175</v>
      </c>
      <c r="H925" s="50" t="s">
        <v>6176</v>
      </c>
      <c r="I925" s="113"/>
      <c r="J925" s="103" t="s">
        <v>7595</v>
      </c>
      <c r="K925" s="103"/>
      <c r="L925" s="50" t="s">
        <v>7574</v>
      </c>
      <c r="M925" s="160">
        <v>0</v>
      </c>
      <c r="N925" s="50" t="s">
        <v>8705</v>
      </c>
      <c r="O925" s="50" t="s">
        <v>8710</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7595</v>
      </c>
      <c r="K926" s="113"/>
      <c r="L926" s="121" t="s">
        <v>91</v>
      </c>
      <c r="M926" s="144" t="s">
        <v>8704</v>
      </c>
      <c r="N926" s="121" t="s">
        <v>8706</v>
      </c>
      <c r="O926" s="121"/>
      <c r="P926" s="113"/>
      <c r="Q926" s="113" t="s">
        <v>80</v>
      </c>
      <c r="R926" s="113"/>
      <c r="S926" s="113"/>
    </row>
    <row r="927" spans="1:19" x14ac:dyDescent="0.35">
      <c r="A927" s="115" t="s">
        <v>4691</v>
      </c>
      <c r="B927" s="100">
        <v>1</v>
      </c>
      <c r="C927" s="101" t="s">
        <v>93</v>
      </c>
      <c r="D927" s="101" t="s">
        <v>1923</v>
      </c>
      <c r="E927" s="102"/>
      <c r="F927" s="101" t="s">
        <v>7853</v>
      </c>
      <c r="G927" s="101" t="s">
        <v>277</v>
      </c>
      <c r="H927" s="101" t="s">
        <v>278</v>
      </c>
      <c r="I927" s="101" t="s">
        <v>2311</v>
      </c>
      <c r="J927" s="103" t="s">
        <v>7595</v>
      </c>
      <c r="K927" s="103"/>
      <c r="L927" s="101" t="s">
        <v>91</v>
      </c>
      <c r="M927" s="161" t="s">
        <v>8704</v>
      </c>
      <c r="N927" s="103" t="s">
        <v>8706</v>
      </c>
      <c r="O927" s="103" t="s">
        <v>8709</v>
      </c>
      <c r="P927" s="115" t="s">
        <v>91</v>
      </c>
      <c r="Q927" s="115" t="s">
        <v>80</v>
      </c>
      <c r="R927" s="115"/>
      <c r="S927" s="113"/>
    </row>
    <row r="928" spans="1:19" x14ac:dyDescent="0.35">
      <c r="A928" s="111" t="s">
        <v>4691</v>
      </c>
      <c r="B928" s="112">
        <v>2</v>
      </c>
      <c r="C928" s="113" t="s">
        <v>4114</v>
      </c>
      <c r="D928" s="54" t="s">
        <v>7745</v>
      </c>
      <c r="E928" s="113"/>
      <c r="F928" s="113"/>
      <c r="G928" s="50" t="s">
        <v>465</v>
      </c>
      <c r="H928" s="50" t="s">
        <v>5053</v>
      </c>
      <c r="I928" s="113"/>
      <c r="J928" s="113" t="s">
        <v>7595</v>
      </c>
      <c r="K928" s="113"/>
      <c r="L928" s="99" t="s">
        <v>7575</v>
      </c>
      <c r="M928" s="167" t="s">
        <v>8704</v>
      </c>
      <c r="N928" s="99" t="s">
        <v>8706</v>
      </c>
      <c r="O928" s="99" t="s">
        <v>8709</v>
      </c>
      <c r="P928" s="113" t="s">
        <v>100</v>
      </c>
      <c r="Q928" s="113" t="s">
        <v>80</v>
      </c>
      <c r="R928" s="113"/>
      <c r="S928" s="113"/>
    </row>
    <row r="929" spans="1:19" x14ac:dyDescent="0.35">
      <c r="A929" s="115" t="s">
        <v>4691</v>
      </c>
      <c r="B929" s="100">
        <v>3</v>
      </c>
      <c r="C929" s="101" t="s">
        <v>116</v>
      </c>
      <c r="D929" s="101" t="s">
        <v>6680</v>
      </c>
      <c r="E929" s="102"/>
      <c r="F929" s="101"/>
      <c r="G929" s="101" t="s">
        <v>318</v>
      </c>
      <c r="H929" s="101"/>
      <c r="I929" s="101"/>
      <c r="J929" s="103" t="s">
        <v>7595</v>
      </c>
      <c r="K929" s="103"/>
      <c r="L929" s="55" t="s">
        <v>91</v>
      </c>
      <c r="M929" s="165" t="s">
        <v>8704</v>
      </c>
      <c r="N929" s="57" t="s">
        <v>8706</v>
      </c>
      <c r="O929" s="57" t="s">
        <v>8709</v>
      </c>
      <c r="P929" s="115" t="s">
        <v>100</v>
      </c>
      <c r="Q929" s="115" t="s">
        <v>80</v>
      </c>
      <c r="R929" s="113" t="s">
        <v>7579</v>
      </c>
      <c r="S929" s="113"/>
    </row>
    <row r="930" spans="1:19" x14ac:dyDescent="0.35">
      <c r="A930" s="115" t="s">
        <v>4691</v>
      </c>
      <c r="B930" s="100">
        <v>4</v>
      </c>
      <c r="C930" s="115" t="s">
        <v>2591</v>
      </c>
      <c r="D930" s="102" t="s">
        <v>7696</v>
      </c>
      <c r="E930" s="115"/>
      <c r="F930" s="115"/>
      <c r="G930" s="102" t="s">
        <v>3015</v>
      </c>
      <c r="H930" s="102" t="s">
        <v>2796</v>
      </c>
      <c r="I930" s="115"/>
      <c r="J930" s="115" t="s">
        <v>7595</v>
      </c>
      <c r="K930" s="115"/>
      <c r="L930" s="115" t="s">
        <v>7575</v>
      </c>
      <c r="M930" s="116" t="s">
        <v>8704</v>
      </c>
      <c r="N930" s="115" t="s">
        <v>8705</v>
      </c>
      <c r="O930" s="115" t="s">
        <v>8709</v>
      </c>
      <c r="P930" s="115" t="s">
        <v>100</v>
      </c>
      <c r="Q930" s="115" t="s">
        <v>80</v>
      </c>
      <c r="R930" s="115"/>
      <c r="S930" s="113"/>
    </row>
    <row r="931" spans="1:19" x14ac:dyDescent="0.35">
      <c r="A931" s="115" t="s">
        <v>4691</v>
      </c>
      <c r="B931" s="100">
        <v>5</v>
      </c>
      <c r="C931" s="101" t="s">
        <v>267</v>
      </c>
      <c r="D931" s="101" t="s">
        <v>6456</v>
      </c>
      <c r="E931" s="102"/>
      <c r="F931" s="101" t="s">
        <v>7787</v>
      </c>
      <c r="G931" s="101" t="s">
        <v>480</v>
      </c>
      <c r="H931" s="101" t="s">
        <v>481</v>
      </c>
      <c r="I931" s="101" t="s">
        <v>2223</v>
      </c>
      <c r="J931" s="103" t="s">
        <v>7595</v>
      </c>
      <c r="K931" s="103"/>
      <c r="L931" s="101" t="s">
        <v>153</v>
      </c>
      <c r="M931" s="161" t="s">
        <v>8704</v>
      </c>
      <c r="N931" s="103" t="s">
        <v>8705</v>
      </c>
      <c r="O931" s="103" t="s">
        <v>8709</v>
      </c>
      <c r="P931" s="115" t="s">
        <v>153</v>
      </c>
      <c r="Q931" s="115" t="s">
        <v>80</v>
      </c>
      <c r="R931" s="115"/>
      <c r="S931" s="113"/>
    </row>
    <row r="932" spans="1:19" x14ac:dyDescent="0.35">
      <c r="A932" s="111" t="s">
        <v>4691</v>
      </c>
      <c r="B932" s="112">
        <v>6</v>
      </c>
      <c r="C932" s="113" t="s">
        <v>4692</v>
      </c>
      <c r="D932" s="50" t="s">
        <v>7170</v>
      </c>
      <c r="E932" s="113"/>
      <c r="F932" s="113"/>
      <c r="G932" s="50" t="s">
        <v>6205</v>
      </c>
      <c r="H932" s="62" t="s">
        <v>7170</v>
      </c>
      <c r="I932" s="113"/>
      <c r="J932" s="103" t="s">
        <v>7595</v>
      </c>
      <c r="K932" s="103"/>
      <c r="L932" s="50" t="s">
        <v>7574</v>
      </c>
      <c r="M932" s="160">
        <v>0</v>
      </c>
      <c r="N932" s="50" t="s">
        <v>8705</v>
      </c>
      <c r="O932" s="50" t="s">
        <v>8710</v>
      </c>
      <c r="P932" s="113" t="s">
        <v>2997</v>
      </c>
      <c r="Q932" s="113" t="s">
        <v>80</v>
      </c>
      <c r="R932" s="113"/>
      <c r="S932" s="113"/>
    </row>
    <row r="933" spans="1:19" x14ac:dyDescent="0.35">
      <c r="A933" s="111" t="s">
        <v>4691</v>
      </c>
      <c r="B933" s="112">
        <v>7</v>
      </c>
      <c r="C933" s="113" t="s">
        <v>4702</v>
      </c>
      <c r="D933" s="50" t="s">
        <v>7029</v>
      </c>
      <c r="E933" s="113"/>
      <c r="F933" s="113"/>
      <c r="G933" s="50" t="s">
        <v>6223</v>
      </c>
      <c r="H933" s="50" t="s">
        <v>6224</v>
      </c>
      <c r="I933" s="113"/>
      <c r="J933" s="103" t="s">
        <v>7595</v>
      </c>
      <c r="K933" s="103"/>
      <c r="L933" s="50" t="s">
        <v>7574</v>
      </c>
      <c r="M933" s="160">
        <v>0</v>
      </c>
      <c r="N933" s="50" t="s">
        <v>8705</v>
      </c>
      <c r="O933" s="50" t="s">
        <v>8710</v>
      </c>
      <c r="P933" s="113" t="s">
        <v>6315</v>
      </c>
      <c r="Q933" s="113" t="s">
        <v>80</v>
      </c>
      <c r="R933" s="113"/>
      <c r="S933" s="113"/>
    </row>
    <row r="934" spans="1:19" x14ac:dyDescent="0.35">
      <c r="A934" s="111" t="s">
        <v>4691</v>
      </c>
      <c r="B934" s="112">
        <v>8</v>
      </c>
      <c r="C934" s="113" t="s">
        <v>4701</v>
      </c>
      <c r="D934" s="50" t="s">
        <v>7186</v>
      </c>
      <c r="E934" s="113"/>
      <c r="F934" s="113"/>
      <c r="G934" s="50" t="s">
        <v>6221</v>
      </c>
      <c r="H934" s="50" t="s">
        <v>6222</v>
      </c>
      <c r="I934" s="113"/>
      <c r="J934" s="103" t="s">
        <v>7595</v>
      </c>
      <c r="K934" s="103"/>
      <c r="L934" s="50" t="s">
        <v>7574</v>
      </c>
      <c r="M934" s="160">
        <v>0</v>
      </c>
      <c r="N934" s="50" t="s">
        <v>8705</v>
      </c>
      <c r="O934" s="50" t="s">
        <v>8710</v>
      </c>
      <c r="P934" s="113" t="s">
        <v>6315</v>
      </c>
      <c r="Q934" s="113" t="s">
        <v>80</v>
      </c>
      <c r="R934" s="113"/>
      <c r="S934" s="113"/>
    </row>
    <row r="935" spans="1:19" x14ac:dyDescent="0.35">
      <c r="A935" s="111" t="s">
        <v>4691</v>
      </c>
      <c r="B935" s="112">
        <v>9</v>
      </c>
      <c r="C935" s="113" t="s">
        <v>4700</v>
      </c>
      <c r="D935" s="50" t="s">
        <v>7179</v>
      </c>
      <c r="E935" s="113"/>
      <c r="F935" s="113"/>
      <c r="G935" s="50" t="s">
        <v>6219</v>
      </c>
      <c r="H935" s="50" t="s">
        <v>6220</v>
      </c>
      <c r="I935" s="113"/>
      <c r="J935" s="103" t="s">
        <v>7595</v>
      </c>
      <c r="K935" s="103"/>
      <c r="L935" s="50" t="s">
        <v>7574</v>
      </c>
      <c r="M935" s="160">
        <v>0</v>
      </c>
      <c r="N935" s="50" t="s">
        <v>8705</v>
      </c>
      <c r="O935" s="50" t="s">
        <v>8710</v>
      </c>
      <c r="P935" s="113" t="s">
        <v>165</v>
      </c>
      <c r="Q935" s="113" t="s">
        <v>80</v>
      </c>
      <c r="R935" s="113"/>
      <c r="S935" s="113"/>
    </row>
    <row r="936" spans="1:19" x14ac:dyDescent="0.35">
      <c r="A936" s="111" t="s">
        <v>4691</v>
      </c>
      <c r="B936" s="112">
        <v>10</v>
      </c>
      <c r="C936" s="113" t="s">
        <v>4707</v>
      </c>
      <c r="D936" s="50" t="s">
        <v>7183</v>
      </c>
      <c r="E936" s="113"/>
      <c r="F936" s="113"/>
      <c r="G936" s="50" t="s">
        <v>6233</v>
      </c>
      <c r="H936" s="50" t="s">
        <v>6234</v>
      </c>
      <c r="I936" s="113"/>
      <c r="J936" s="103" t="s">
        <v>7595</v>
      </c>
      <c r="K936" s="103"/>
      <c r="L936" s="113" t="s">
        <v>7574</v>
      </c>
      <c r="M936" s="114">
        <v>0</v>
      </c>
      <c r="N936" s="113" t="s">
        <v>8705</v>
      </c>
      <c r="O936" s="113" t="s">
        <v>8710</v>
      </c>
      <c r="P936" s="113" t="s">
        <v>100</v>
      </c>
      <c r="Q936" s="113" t="s">
        <v>80</v>
      </c>
      <c r="R936" s="113"/>
      <c r="S936" s="113"/>
    </row>
    <row r="937" spans="1:19" x14ac:dyDescent="0.35">
      <c r="A937" s="111" t="s">
        <v>4691</v>
      </c>
      <c r="B937" s="112">
        <v>11</v>
      </c>
      <c r="C937" s="113" t="s">
        <v>4706</v>
      </c>
      <c r="D937" s="50" t="s">
        <v>7176</v>
      </c>
      <c r="E937" s="113"/>
      <c r="F937" s="113"/>
      <c r="G937" s="50" t="s">
        <v>6231</v>
      </c>
      <c r="H937" s="50" t="s">
        <v>6232</v>
      </c>
      <c r="I937" s="113"/>
      <c r="J937" s="103" t="s">
        <v>7595</v>
      </c>
      <c r="K937" s="103"/>
      <c r="L937" s="113" t="s">
        <v>7574</v>
      </c>
      <c r="M937" s="114">
        <v>0</v>
      </c>
      <c r="N937" s="113" t="s">
        <v>8705</v>
      </c>
      <c r="O937" s="113" t="s">
        <v>8710</v>
      </c>
      <c r="P937" s="113" t="s">
        <v>100</v>
      </c>
      <c r="Q937" s="113" t="s">
        <v>80</v>
      </c>
      <c r="R937" s="113"/>
      <c r="S937" s="113"/>
    </row>
    <row r="938" spans="1:19" x14ac:dyDescent="0.35">
      <c r="A938" s="111" t="s">
        <v>4691</v>
      </c>
      <c r="B938" s="112">
        <v>12</v>
      </c>
      <c r="C938" s="113" t="s">
        <v>4704</v>
      </c>
      <c r="D938" s="50" t="s">
        <v>7180</v>
      </c>
      <c r="E938" s="113"/>
      <c r="F938" s="113"/>
      <c r="G938" s="50" t="s">
        <v>6227</v>
      </c>
      <c r="H938" s="50" t="s">
        <v>6228</v>
      </c>
      <c r="I938" s="113"/>
      <c r="J938" s="103" t="s">
        <v>7595</v>
      </c>
      <c r="K938" s="103"/>
      <c r="L938" s="113" t="s">
        <v>7574</v>
      </c>
      <c r="M938" s="114">
        <v>0</v>
      </c>
      <c r="N938" s="113" t="s">
        <v>8705</v>
      </c>
      <c r="O938" s="113" t="s">
        <v>8710</v>
      </c>
      <c r="P938" s="113" t="s">
        <v>100</v>
      </c>
      <c r="Q938" s="113" t="s">
        <v>80</v>
      </c>
      <c r="R938" s="113"/>
      <c r="S938" s="113"/>
    </row>
    <row r="939" spans="1:19" x14ac:dyDescent="0.35">
      <c r="A939" s="111" t="s">
        <v>4691</v>
      </c>
      <c r="B939" s="112">
        <v>13</v>
      </c>
      <c r="C939" s="113" t="s">
        <v>4703</v>
      </c>
      <c r="D939" s="50" t="s">
        <v>7182</v>
      </c>
      <c r="E939" s="113"/>
      <c r="F939" s="113"/>
      <c r="G939" s="50" t="s">
        <v>6225</v>
      </c>
      <c r="H939" s="50" t="s">
        <v>6226</v>
      </c>
      <c r="I939" s="113"/>
      <c r="J939" s="103" t="s">
        <v>7595</v>
      </c>
      <c r="K939" s="103"/>
      <c r="L939" s="113" t="s">
        <v>7574</v>
      </c>
      <c r="M939" s="114">
        <v>0</v>
      </c>
      <c r="N939" s="113" t="s">
        <v>8705</v>
      </c>
      <c r="O939" s="113" t="s">
        <v>8710</v>
      </c>
      <c r="P939" s="113" t="s">
        <v>100</v>
      </c>
      <c r="Q939" s="113" t="s">
        <v>80</v>
      </c>
      <c r="R939" s="113"/>
      <c r="S939" s="113"/>
    </row>
    <row r="940" spans="1:19" x14ac:dyDescent="0.35">
      <c r="A940" s="111" t="s">
        <v>4691</v>
      </c>
      <c r="B940" s="112">
        <v>14</v>
      </c>
      <c r="C940" s="113" t="s">
        <v>4705</v>
      </c>
      <c r="D940" s="50" t="s">
        <v>7181</v>
      </c>
      <c r="E940" s="113"/>
      <c r="F940" s="113"/>
      <c r="G940" s="50" t="s">
        <v>6229</v>
      </c>
      <c r="H940" s="50" t="s">
        <v>6230</v>
      </c>
      <c r="I940" s="113"/>
      <c r="J940" s="103" t="s">
        <v>7595</v>
      </c>
      <c r="K940" s="103"/>
      <c r="L940" s="113" t="s">
        <v>7574</v>
      </c>
      <c r="M940" s="114">
        <v>0</v>
      </c>
      <c r="N940" s="113" t="s">
        <v>8705</v>
      </c>
      <c r="O940" s="113" t="s">
        <v>8710</v>
      </c>
      <c r="P940" s="113" t="s">
        <v>100</v>
      </c>
      <c r="Q940" s="113" t="s">
        <v>80</v>
      </c>
      <c r="R940" s="113"/>
      <c r="S940" s="113"/>
    </row>
    <row r="941" spans="1:19" x14ac:dyDescent="0.35">
      <c r="A941" s="111" t="s">
        <v>4691</v>
      </c>
      <c r="B941" s="112">
        <v>15</v>
      </c>
      <c r="C941" s="113" t="s">
        <v>4695</v>
      </c>
      <c r="D941" s="50" t="s">
        <v>7173</v>
      </c>
      <c r="E941" s="113"/>
      <c r="F941" s="113"/>
      <c r="G941" s="50" t="s">
        <v>6210</v>
      </c>
      <c r="H941" s="62" t="s">
        <v>7171</v>
      </c>
      <c r="I941" s="113"/>
      <c r="J941" s="103" t="s">
        <v>7595</v>
      </c>
      <c r="K941" s="103"/>
      <c r="L941" s="50" t="s">
        <v>7574</v>
      </c>
      <c r="M941" s="160">
        <v>0</v>
      </c>
      <c r="N941" s="50" t="s">
        <v>8705</v>
      </c>
      <c r="O941" s="50" t="s">
        <v>8710</v>
      </c>
      <c r="P941" s="113" t="s">
        <v>6343</v>
      </c>
      <c r="Q941" s="113" t="s">
        <v>80</v>
      </c>
      <c r="R941" s="113"/>
      <c r="S941" s="113"/>
    </row>
    <row r="942" spans="1:19" x14ac:dyDescent="0.35">
      <c r="A942" s="111" t="s">
        <v>4691</v>
      </c>
      <c r="B942" s="112">
        <v>16</v>
      </c>
      <c r="C942" s="113" t="s">
        <v>4693</v>
      </c>
      <c r="D942" s="50" t="s">
        <v>7172</v>
      </c>
      <c r="E942" s="113"/>
      <c r="F942" s="113"/>
      <c r="G942" s="50" t="s">
        <v>6206</v>
      </c>
      <c r="H942" s="50" t="s">
        <v>6207</v>
      </c>
      <c r="I942" s="113"/>
      <c r="J942" s="103" t="s">
        <v>7595</v>
      </c>
      <c r="K942" s="103"/>
      <c r="L942" s="50" t="s">
        <v>7574</v>
      </c>
      <c r="M942" s="160">
        <v>0</v>
      </c>
      <c r="N942" s="50" t="s">
        <v>8705</v>
      </c>
      <c r="O942" s="50" t="s">
        <v>8710</v>
      </c>
      <c r="P942" s="113" t="s">
        <v>262</v>
      </c>
      <c r="Q942" s="113" t="s">
        <v>80</v>
      </c>
      <c r="R942" s="113"/>
      <c r="S942" s="113"/>
    </row>
    <row r="943" spans="1:19" x14ac:dyDescent="0.35">
      <c r="A943" s="111" t="s">
        <v>4691</v>
      </c>
      <c r="B943" s="112">
        <v>17</v>
      </c>
      <c r="C943" s="113" t="s">
        <v>4699</v>
      </c>
      <c r="D943" s="50" t="s">
        <v>7177</v>
      </c>
      <c r="E943" s="113"/>
      <c r="F943" s="113"/>
      <c r="G943" s="50" t="s">
        <v>6217</v>
      </c>
      <c r="H943" s="50" t="s">
        <v>6218</v>
      </c>
      <c r="I943" s="113"/>
      <c r="J943" s="103" t="s">
        <v>7595</v>
      </c>
      <c r="K943" s="103"/>
      <c r="L943" s="50" t="s">
        <v>7574</v>
      </c>
      <c r="M943" s="160">
        <v>0</v>
      </c>
      <c r="N943" s="50" t="s">
        <v>8705</v>
      </c>
      <c r="O943" s="50" t="s">
        <v>8710</v>
      </c>
      <c r="P943" s="113" t="s">
        <v>6353</v>
      </c>
      <c r="Q943" s="113" t="s">
        <v>80</v>
      </c>
      <c r="R943" s="113"/>
      <c r="S943" s="113"/>
    </row>
    <row r="944" spans="1:19" x14ac:dyDescent="0.35">
      <c r="A944" s="111" t="s">
        <v>4691</v>
      </c>
      <c r="B944" s="112">
        <v>18</v>
      </c>
      <c r="C944" s="113" t="s">
        <v>4697</v>
      </c>
      <c r="D944" s="50" t="s">
        <v>7185</v>
      </c>
      <c r="E944" s="113"/>
      <c r="F944" s="113"/>
      <c r="G944" s="50" t="s">
        <v>6213</v>
      </c>
      <c r="H944" s="50" t="s">
        <v>6214</v>
      </c>
      <c r="I944" s="113"/>
      <c r="J944" s="103" t="s">
        <v>7595</v>
      </c>
      <c r="K944" s="103"/>
      <c r="L944" s="50" t="s">
        <v>7574</v>
      </c>
      <c r="M944" s="160">
        <v>0</v>
      </c>
      <c r="N944" s="50" t="s">
        <v>8705</v>
      </c>
      <c r="O944" s="50" t="s">
        <v>8710</v>
      </c>
      <c r="P944" s="113" t="s">
        <v>6353</v>
      </c>
      <c r="Q944" s="113" t="s">
        <v>80</v>
      </c>
      <c r="R944" s="113"/>
      <c r="S944" s="113"/>
    </row>
    <row r="945" spans="1:19" x14ac:dyDescent="0.35">
      <c r="A945" s="111" t="s">
        <v>4691</v>
      </c>
      <c r="B945" s="112">
        <v>19</v>
      </c>
      <c r="C945" s="113" t="s">
        <v>4698</v>
      </c>
      <c r="D945" s="50" t="s">
        <v>7178</v>
      </c>
      <c r="E945" s="113"/>
      <c r="F945" s="113"/>
      <c r="G945" s="50" t="s">
        <v>6215</v>
      </c>
      <c r="H945" s="50" t="s">
        <v>6216</v>
      </c>
      <c r="I945" s="113"/>
      <c r="J945" s="103" t="s">
        <v>7595</v>
      </c>
      <c r="K945" s="103"/>
      <c r="L945" s="50" t="s">
        <v>7574</v>
      </c>
      <c r="M945" s="160">
        <v>0</v>
      </c>
      <c r="N945" s="50" t="s">
        <v>8705</v>
      </c>
      <c r="O945" s="50" t="s">
        <v>8710</v>
      </c>
      <c r="P945" s="113" t="s">
        <v>6353</v>
      </c>
      <c r="Q945" s="113" t="s">
        <v>80</v>
      </c>
      <c r="R945" s="113"/>
      <c r="S945" s="115"/>
    </row>
    <row r="946" spans="1:19" x14ac:dyDescent="0.35">
      <c r="A946" s="111" t="s">
        <v>4691</v>
      </c>
      <c r="B946" s="112">
        <v>20</v>
      </c>
      <c r="C946" s="113" t="s">
        <v>4694</v>
      </c>
      <c r="D946" s="50" t="s">
        <v>7184</v>
      </c>
      <c r="E946" s="113"/>
      <c r="F946" s="113"/>
      <c r="G946" s="50" t="s">
        <v>6208</v>
      </c>
      <c r="H946" s="50" t="s">
        <v>6209</v>
      </c>
      <c r="I946" s="113"/>
      <c r="J946" s="103" t="s">
        <v>7595</v>
      </c>
      <c r="K946" s="103"/>
      <c r="L946" s="50" t="s">
        <v>7574</v>
      </c>
      <c r="M946" s="160">
        <v>0</v>
      </c>
      <c r="N946" s="50" t="s">
        <v>8705</v>
      </c>
      <c r="O946" s="50" t="s">
        <v>8710</v>
      </c>
      <c r="P946" s="113" t="s">
        <v>262</v>
      </c>
      <c r="Q946" s="113" t="s">
        <v>80</v>
      </c>
      <c r="R946" s="113"/>
      <c r="S946" s="113"/>
    </row>
    <row r="947" spans="1:19" x14ac:dyDescent="0.35">
      <c r="A947" s="111" t="s">
        <v>4691</v>
      </c>
      <c r="B947" s="112">
        <v>21</v>
      </c>
      <c r="C947" s="113" t="s">
        <v>4696</v>
      </c>
      <c r="D947" s="50" t="s">
        <v>7187</v>
      </c>
      <c r="E947" s="113"/>
      <c r="F947" s="113"/>
      <c r="G947" s="50" t="s">
        <v>6211</v>
      </c>
      <c r="H947" s="50" t="s">
        <v>6212</v>
      </c>
      <c r="I947" s="113"/>
      <c r="J947" s="103" t="s">
        <v>7595</v>
      </c>
      <c r="K947" s="103"/>
      <c r="L947" s="50" t="s">
        <v>7574</v>
      </c>
      <c r="M947" s="160">
        <v>0</v>
      </c>
      <c r="N947" s="50" t="s">
        <v>8705</v>
      </c>
      <c r="O947" s="50" t="s">
        <v>8710</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7595</v>
      </c>
      <c r="K948" s="113"/>
      <c r="L948" s="121" t="s">
        <v>91</v>
      </c>
      <c r="M948" s="144" t="s">
        <v>8704</v>
      </c>
      <c r="N948" s="121" t="s">
        <v>8706</v>
      </c>
      <c r="O948" s="121"/>
      <c r="P948" s="113"/>
      <c r="Q948" s="113" t="s">
        <v>80</v>
      </c>
      <c r="R948" s="113"/>
      <c r="S948" s="113"/>
    </row>
    <row r="949" spans="1:19" x14ac:dyDescent="0.35">
      <c r="A949" s="115" t="s">
        <v>4299</v>
      </c>
      <c r="B949" s="100">
        <v>1</v>
      </c>
      <c r="C949" s="101" t="s">
        <v>93</v>
      </c>
      <c r="D949" s="101" t="s">
        <v>1923</v>
      </c>
      <c r="E949" s="102"/>
      <c r="F949" s="101" t="s">
        <v>7853</v>
      </c>
      <c r="G949" s="101" t="s">
        <v>277</v>
      </c>
      <c r="H949" s="101" t="s">
        <v>278</v>
      </c>
      <c r="I949" s="101" t="s">
        <v>2311</v>
      </c>
      <c r="J949" s="103" t="s">
        <v>7595</v>
      </c>
      <c r="K949" s="103"/>
      <c r="L949" s="101" t="s">
        <v>91</v>
      </c>
      <c r="M949" s="161" t="s">
        <v>8704</v>
      </c>
      <c r="N949" s="103" t="s">
        <v>8706</v>
      </c>
      <c r="O949" s="103" t="s">
        <v>8709</v>
      </c>
      <c r="P949" s="115" t="s">
        <v>91</v>
      </c>
      <c r="Q949" s="115" t="s">
        <v>80</v>
      </c>
      <c r="R949" s="115"/>
      <c r="S949" s="113"/>
    </row>
    <row r="950" spans="1:19" x14ac:dyDescent="0.35">
      <c r="A950" s="111" t="s">
        <v>4299</v>
      </c>
      <c r="B950" s="112">
        <v>2</v>
      </c>
      <c r="C950" s="113" t="s">
        <v>4114</v>
      </c>
      <c r="D950" s="54" t="s">
        <v>7745</v>
      </c>
      <c r="E950" s="113"/>
      <c r="F950" s="113"/>
      <c r="G950" s="50" t="s">
        <v>465</v>
      </c>
      <c r="H950" s="50" t="s">
        <v>5053</v>
      </c>
      <c r="I950" s="113"/>
      <c r="J950" s="113" t="s">
        <v>7595</v>
      </c>
      <c r="K950" s="113"/>
      <c r="L950" s="99" t="s">
        <v>7575</v>
      </c>
      <c r="M950" s="167" t="s">
        <v>8704</v>
      </c>
      <c r="N950" s="99" t="s">
        <v>8706</v>
      </c>
      <c r="O950" s="99" t="s">
        <v>8709</v>
      </c>
      <c r="P950" s="113" t="s">
        <v>100</v>
      </c>
      <c r="Q950" s="113" t="s">
        <v>80</v>
      </c>
      <c r="R950" s="113"/>
      <c r="S950" s="113"/>
    </row>
    <row r="951" spans="1:19" x14ac:dyDescent="0.35">
      <c r="A951" s="115" t="s">
        <v>4299</v>
      </c>
      <c r="B951" s="100">
        <v>3</v>
      </c>
      <c r="C951" s="101" t="s">
        <v>116</v>
      </c>
      <c r="D951" s="101" t="s">
        <v>6680</v>
      </c>
      <c r="E951" s="102"/>
      <c r="F951" s="101"/>
      <c r="G951" s="101" t="s">
        <v>318</v>
      </c>
      <c r="H951" s="101"/>
      <c r="I951" s="101"/>
      <c r="J951" s="103" t="s">
        <v>7595</v>
      </c>
      <c r="K951" s="103"/>
      <c r="L951" s="55" t="s">
        <v>91</v>
      </c>
      <c r="M951" s="165" t="s">
        <v>8704</v>
      </c>
      <c r="N951" s="57" t="s">
        <v>8706</v>
      </c>
      <c r="O951" s="57" t="s">
        <v>8709</v>
      </c>
      <c r="P951" s="115" t="s">
        <v>100</v>
      </c>
      <c r="Q951" s="115" t="s">
        <v>80</v>
      </c>
      <c r="R951" s="113" t="s">
        <v>7579</v>
      </c>
      <c r="S951" s="113"/>
    </row>
    <row r="952" spans="1:19" x14ac:dyDescent="0.35">
      <c r="A952" s="115" t="s">
        <v>4299</v>
      </c>
      <c r="B952" s="100">
        <v>4</v>
      </c>
      <c r="C952" s="115" t="s">
        <v>2591</v>
      </c>
      <c r="D952" s="102" t="s">
        <v>7696</v>
      </c>
      <c r="E952" s="115"/>
      <c r="F952" s="115"/>
      <c r="G952" s="102" t="s">
        <v>3015</v>
      </c>
      <c r="H952" s="102" t="s">
        <v>2796</v>
      </c>
      <c r="I952" s="115"/>
      <c r="J952" s="115" t="s">
        <v>7595</v>
      </c>
      <c r="K952" s="115"/>
      <c r="L952" s="115" t="s">
        <v>7575</v>
      </c>
      <c r="M952" s="116" t="s">
        <v>8704</v>
      </c>
      <c r="N952" s="115" t="s">
        <v>8705</v>
      </c>
      <c r="O952" s="115" t="s">
        <v>8709</v>
      </c>
      <c r="P952" s="115" t="s">
        <v>100</v>
      </c>
      <c r="Q952" s="115" t="s">
        <v>80</v>
      </c>
      <c r="R952" s="115"/>
      <c r="S952" s="113"/>
    </row>
    <row r="953" spans="1:19" x14ac:dyDescent="0.35">
      <c r="A953" s="115" t="s">
        <v>4299</v>
      </c>
      <c r="B953" s="100">
        <v>5</v>
      </c>
      <c r="C953" s="101" t="s">
        <v>267</v>
      </c>
      <c r="D953" s="101" t="s">
        <v>6456</v>
      </c>
      <c r="E953" s="102"/>
      <c r="F953" s="101" t="s">
        <v>7787</v>
      </c>
      <c r="G953" s="101" t="s">
        <v>480</v>
      </c>
      <c r="H953" s="101" t="s">
        <v>481</v>
      </c>
      <c r="I953" s="101" t="s">
        <v>2223</v>
      </c>
      <c r="J953" s="103" t="s">
        <v>7595</v>
      </c>
      <c r="K953" s="103"/>
      <c r="L953" s="101" t="s">
        <v>153</v>
      </c>
      <c r="M953" s="161" t="s">
        <v>8704</v>
      </c>
      <c r="N953" s="103" t="s">
        <v>8705</v>
      </c>
      <c r="O953" s="103" t="s">
        <v>8709</v>
      </c>
      <c r="P953" s="115" t="s">
        <v>153</v>
      </c>
      <c r="Q953" s="115" t="s">
        <v>80</v>
      </c>
      <c r="R953" s="115"/>
      <c r="S953" s="113"/>
    </row>
    <row r="954" spans="1:19" x14ac:dyDescent="0.35">
      <c r="A954" s="111" t="s">
        <v>4299</v>
      </c>
      <c r="B954" s="112">
        <v>6</v>
      </c>
      <c r="C954" s="113" t="s">
        <v>4348</v>
      </c>
      <c r="D954" s="50" t="s">
        <v>7744</v>
      </c>
      <c r="E954" s="113"/>
      <c r="F954" s="113"/>
      <c r="G954" s="140" t="s">
        <v>5515</v>
      </c>
      <c r="H954" s="140" t="s">
        <v>5516</v>
      </c>
      <c r="I954" s="113"/>
      <c r="J954" s="103" t="s">
        <v>7595</v>
      </c>
      <c r="K954" s="103"/>
      <c r="L954" s="50" t="s">
        <v>7574</v>
      </c>
      <c r="M954" s="160">
        <v>0</v>
      </c>
      <c r="N954" s="50" t="s">
        <v>8705</v>
      </c>
      <c r="O954" s="50" t="s">
        <v>8710</v>
      </c>
      <c r="P954" s="113" t="s">
        <v>6342</v>
      </c>
      <c r="Q954" s="113" t="s">
        <v>80</v>
      </c>
      <c r="R954" s="113"/>
      <c r="S954" s="121"/>
    </row>
    <row r="955" spans="1:19" x14ac:dyDescent="0.35">
      <c r="A955" s="111" t="s">
        <v>4299</v>
      </c>
      <c r="B955" s="93">
        <v>7</v>
      </c>
      <c r="C955" s="54" t="s">
        <v>268</v>
      </c>
      <c r="D955" s="56" t="s">
        <v>6856</v>
      </c>
      <c r="E955" s="70"/>
      <c r="F955" s="54" t="s">
        <v>2226</v>
      </c>
      <c r="G955" s="54" t="s">
        <v>482</v>
      </c>
      <c r="H955" s="54" t="s">
        <v>483</v>
      </c>
      <c r="I955" s="68" t="s">
        <v>2224</v>
      </c>
      <c r="J955" s="56" t="s">
        <v>7595</v>
      </c>
      <c r="K955" s="56"/>
      <c r="L955" s="50" t="s">
        <v>7574</v>
      </c>
      <c r="M955" s="160">
        <v>0</v>
      </c>
      <c r="N955" s="50" t="s">
        <v>8705</v>
      </c>
      <c r="O955" s="50" t="s">
        <v>8710</v>
      </c>
      <c r="P955" s="113" t="s">
        <v>139</v>
      </c>
      <c r="Q955" s="113" t="s">
        <v>80</v>
      </c>
      <c r="R955" s="113"/>
      <c r="S955" s="113"/>
    </row>
    <row r="956" spans="1:19" x14ac:dyDescent="0.35">
      <c r="A956" s="111" t="s">
        <v>4299</v>
      </c>
      <c r="B956" s="93">
        <v>10</v>
      </c>
      <c r="C956" s="54" t="s">
        <v>269</v>
      </c>
      <c r="D956" s="56" t="s">
        <v>7538</v>
      </c>
      <c r="E956" s="70"/>
      <c r="F956" s="55" t="s">
        <v>2277</v>
      </c>
      <c r="G956" s="54" t="s">
        <v>484</v>
      </c>
      <c r="H956" s="54" t="s">
        <v>485</v>
      </c>
      <c r="I956" s="68" t="s">
        <v>2473</v>
      </c>
      <c r="J956" s="56" t="s">
        <v>7595</v>
      </c>
      <c r="K956" s="56"/>
      <c r="L956" s="50" t="s">
        <v>7574</v>
      </c>
      <c r="M956" s="160">
        <v>0</v>
      </c>
      <c r="N956" s="50" t="s">
        <v>8705</v>
      </c>
      <c r="O956" s="50" t="s">
        <v>8710</v>
      </c>
      <c r="P956" s="113" t="s">
        <v>262</v>
      </c>
      <c r="Q956" s="113" t="s">
        <v>80</v>
      </c>
      <c r="R956" s="113"/>
      <c r="S956" s="113"/>
    </row>
    <row r="957" spans="1:19" x14ac:dyDescent="0.35">
      <c r="A957" s="111" t="s">
        <v>4299</v>
      </c>
      <c r="B957" s="93">
        <v>11</v>
      </c>
      <c r="C957" s="54" t="s">
        <v>271</v>
      </c>
      <c r="D957" s="56" t="s">
        <v>7539</v>
      </c>
      <c r="E957" s="70"/>
      <c r="F957" s="54" t="s">
        <v>2278</v>
      </c>
      <c r="G957" s="54" t="s">
        <v>488</v>
      </c>
      <c r="H957" s="54" t="s">
        <v>489</v>
      </c>
      <c r="I957" s="68" t="s">
        <v>2475</v>
      </c>
      <c r="J957" s="56" t="s">
        <v>7595</v>
      </c>
      <c r="K957" s="56"/>
      <c r="L957" s="50" t="s">
        <v>7574</v>
      </c>
      <c r="M957" s="160">
        <v>0</v>
      </c>
      <c r="N957" s="50" t="s">
        <v>8705</v>
      </c>
      <c r="O957" s="50" t="s">
        <v>8710</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7595</v>
      </c>
      <c r="K958" s="56"/>
      <c r="L958" s="50" t="s">
        <v>7574</v>
      </c>
      <c r="M958" s="160">
        <v>0</v>
      </c>
      <c r="N958" s="50" t="s">
        <v>8705</v>
      </c>
      <c r="O958" s="50" t="s">
        <v>8710</v>
      </c>
      <c r="P958" s="113" t="s">
        <v>266</v>
      </c>
      <c r="Q958" s="113" t="s">
        <v>80</v>
      </c>
      <c r="R958" s="113"/>
      <c r="S958" s="113"/>
    </row>
    <row r="959" spans="1:19" x14ac:dyDescent="0.35">
      <c r="A959" s="111" t="s">
        <v>4299</v>
      </c>
      <c r="B959" s="93">
        <v>13</v>
      </c>
      <c r="C959" s="54" t="s">
        <v>270</v>
      </c>
      <c r="D959" s="56" t="s">
        <v>7540</v>
      </c>
      <c r="E959" s="70"/>
      <c r="F959" s="54" t="s">
        <v>2279</v>
      </c>
      <c r="G959" s="54" t="s">
        <v>486</v>
      </c>
      <c r="H959" s="54" t="s">
        <v>487</v>
      </c>
      <c r="I959" s="68" t="s">
        <v>2474</v>
      </c>
      <c r="J959" s="56" t="s">
        <v>7595</v>
      </c>
      <c r="K959" s="56"/>
      <c r="L959" s="50" t="s">
        <v>7574</v>
      </c>
      <c r="M959" s="160">
        <v>0</v>
      </c>
      <c r="N959" s="50" t="s">
        <v>8705</v>
      </c>
      <c r="O959" s="50" t="s">
        <v>8710</v>
      </c>
      <c r="P959" s="113" t="s">
        <v>262</v>
      </c>
      <c r="Q959" s="113" t="s">
        <v>80</v>
      </c>
      <c r="R959" s="113"/>
      <c r="S959" s="113"/>
    </row>
    <row r="960" spans="1:19" x14ac:dyDescent="0.35">
      <c r="A960" s="111" t="s">
        <v>4299</v>
      </c>
      <c r="B960" s="112"/>
      <c r="C960" s="113" t="s">
        <v>4378</v>
      </c>
      <c r="D960" s="50" t="s">
        <v>7217</v>
      </c>
      <c r="E960" s="113"/>
      <c r="F960" s="113"/>
      <c r="G960" s="50" t="s">
        <v>5581</v>
      </c>
      <c r="H960" s="50" t="s">
        <v>5582</v>
      </c>
      <c r="I960" s="113"/>
      <c r="J960" s="56" t="s">
        <v>7595</v>
      </c>
      <c r="K960" s="56"/>
      <c r="L960" s="50" t="s">
        <v>7574</v>
      </c>
      <c r="M960" s="160">
        <v>0</v>
      </c>
      <c r="N960" s="50" t="s">
        <v>8705</v>
      </c>
      <c r="O960" s="50" t="s">
        <v>8710</v>
      </c>
      <c r="P960" s="113" t="s">
        <v>6343</v>
      </c>
      <c r="Q960" s="113" t="s">
        <v>80</v>
      </c>
      <c r="R960" s="113"/>
      <c r="S960" s="113"/>
    </row>
    <row r="961" spans="1:19" x14ac:dyDescent="0.35">
      <c r="A961" s="111" t="s">
        <v>4299</v>
      </c>
      <c r="B961" s="112"/>
      <c r="C961" s="113" t="s">
        <v>4325</v>
      </c>
      <c r="D961" s="50" t="s">
        <v>7174</v>
      </c>
      <c r="E961" s="113"/>
      <c r="F961" s="113"/>
      <c r="G961" s="50" t="s">
        <v>5470</v>
      </c>
      <c r="H961" s="50" t="s">
        <v>5471</v>
      </c>
      <c r="I961" s="113"/>
      <c r="J961" s="56" t="s">
        <v>7595</v>
      </c>
      <c r="K961" s="56"/>
      <c r="L961" s="50" t="s">
        <v>7574</v>
      </c>
      <c r="M961" s="160">
        <v>0</v>
      </c>
      <c r="N961" s="50" t="s">
        <v>8705</v>
      </c>
      <c r="O961" s="50" t="s">
        <v>8710</v>
      </c>
      <c r="P961" s="113" t="s">
        <v>6336</v>
      </c>
      <c r="Q961" s="113" t="s">
        <v>80</v>
      </c>
      <c r="R961" s="113"/>
      <c r="S961" s="113"/>
    </row>
    <row r="962" spans="1:19" x14ac:dyDescent="0.35">
      <c r="A962" s="111" t="s">
        <v>4299</v>
      </c>
      <c r="B962" s="112"/>
      <c r="C962" s="113" t="s">
        <v>4342</v>
      </c>
      <c r="D962" s="50" t="s">
        <v>7175</v>
      </c>
      <c r="E962" s="113"/>
      <c r="F962" s="113"/>
      <c r="G962" s="50" t="s">
        <v>5503</v>
      </c>
      <c r="H962" s="50" t="s">
        <v>5504</v>
      </c>
      <c r="I962" s="113"/>
      <c r="J962" s="56" t="s">
        <v>7595</v>
      </c>
      <c r="K962" s="56"/>
      <c r="L962" s="50" t="s">
        <v>7574</v>
      </c>
      <c r="M962" s="160">
        <v>0</v>
      </c>
      <c r="N962" s="50" t="s">
        <v>8705</v>
      </c>
      <c r="O962" s="50" t="s">
        <v>8710</v>
      </c>
      <c r="P962" s="113" t="s">
        <v>262</v>
      </c>
      <c r="Q962" s="113" t="s">
        <v>80</v>
      </c>
      <c r="R962" s="113"/>
      <c r="S962" s="113"/>
    </row>
    <row r="963" spans="1:19" x14ac:dyDescent="0.35">
      <c r="A963" s="111" t="s">
        <v>4299</v>
      </c>
      <c r="B963" s="112"/>
      <c r="C963" s="113" t="s">
        <v>4344</v>
      </c>
      <c r="D963" s="50" t="s">
        <v>7218</v>
      </c>
      <c r="E963" s="113"/>
      <c r="F963" s="113"/>
      <c r="G963" s="50" t="s">
        <v>5507</v>
      </c>
      <c r="H963" s="50" t="s">
        <v>5508</v>
      </c>
      <c r="I963" s="113"/>
      <c r="J963" s="56" t="s">
        <v>7595</v>
      </c>
      <c r="K963" s="56"/>
      <c r="L963" s="50" t="s">
        <v>7574</v>
      </c>
      <c r="M963" s="160">
        <v>0</v>
      </c>
      <c r="N963" s="50" t="s">
        <v>8705</v>
      </c>
      <c r="O963" s="50" t="s">
        <v>8710</v>
      </c>
      <c r="P963" s="113" t="s">
        <v>262</v>
      </c>
      <c r="Q963" s="113" t="s">
        <v>80</v>
      </c>
      <c r="R963" s="113"/>
      <c r="S963" s="113"/>
    </row>
    <row r="964" spans="1:19" x14ac:dyDescent="0.35">
      <c r="A964" s="111" t="s">
        <v>4299</v>
      </c>
      <c r="B964" s="112"/>
      <c r="C964" s="113" t="s">
        <v>4300</v>
      </c>
      <c r="D964" s="50" t="s">
        <v>7219</v>
      </c>
      <c r="E964" s="113"/>
      <c r="F964" s="113"/>
      <c r="G964" s="122" t="s">
        <v>5416</v>
      </c>
      <c r="H964" s="122" t="s">
        <v>5417</v>
      </c>
      <c r="I964" s="113"/>
      <c r="J964" s="56" t="s">
        <v>7595</v>
      </c>
      <c r="K964" s="56"/>
      <c r="L964" s="50" t="s">
        <v>7574</v>
      </c>
      <c r="M964" s="160">
        <v>0</v>
      </c>
      <c r="N964" s="50" t="s">
        <v>8705</v>
      </c>
      <c r="O964" s="50" t="s">
        <v>8710</v>
      </c>
      <c r="P964" s="113" t="s">
        <v>139</v>
      </c>
      <c r="Q964" s="113" t="s">
        <v>80</v>
      </c>
      <c r="R964" s="113"/>
      <c r="S964" s="113"/>
    </row>
    <row r="965" spans="1:19" x14ac:dyDescent="0.35">
      <c r="A965" s="111" t="s">
        <v>4299</v>
      </c>
      <c r="B965" s="112"/>
      <c r="C965" s="113" t="s">
        <v>4300</v>
      </c>
      <c r="D965" s="50" t="s">
        <v>7220</v>
      </c>
      <c r="E965" s="113"/>
      <c r="F965" s="113"/>
      <c r="G965" s="50" t="s">
        <v>5591</v>
      </c>
      <c r="H965" s="51" t="s">
        <v>5592</v>
      </c>
      <c r="I965" s="113"/>
      <c r="J965" s="56" t="s">
        <v>7595</v>
      </c>
      <c r="K965" s="56"/>
      <c r="L965" s="50" t="s">
        <v>7574</v>
      </c>
      <c r="M965" s="160">
        <v>0</v>
      </c>
      <c r="N965" s="50" t="s">
        <v>8705</v>
      </c>
      <c r="O965" s="50" t="s">
        <v>8710</v>
      </c>
      <c r="P965" s="113" t="s">
        <v>139</v>
      </c>
      <c r="Q965" s="113" t="s">
        <v>80</v>
      </c>
      <c r="R965" s="113"/>
      <c r="S965" s="113"/>
    </row>
    <row r="966" spans="1:19" x14ac:dyDescent="0.35">
      <c r="A966" s="111" t="s">
        <v>4299</v>
      </c>
      <c r="B966" s="112"/>
      <c r="C966" s="113" t="s">
        <v>4382</v>
      </c>
      <c r="D966" s="50" t="s">
        <v>7221</v>
      </c>
      <c r="E966" s="113"/>
      <c r="F966" s="113"/>
      <c r="G966" s="50" t="s">
        <v>5589</v>
      </c>
      <c r="H966" s="50" t="s">
        <v>5590</v>
      </c>
      <c r="I966" s="113"/>
      <c r="J966" s="56" t="s">
        <v>7595</v>
      </c>
      <c r="K966" s="56"/>
      <c r="L966" s="50" t="s">
        <v>7574</v>
      </c>
      <c r="M966" s="160">
        <v>0</v>
      </c>
      <c r="N966" s="50" t="s">
        <v>8705</v>
      </c>
      <c r="O966" s="50" t="s">
        <v>8710</v>
      </c>
      <c r="P966" s="113" t="s">
        <v>139</v>
      </c>
      <c r="Q966" s="113" t="s">
        <v>80</v>
      </c>
      <c r="R966" s="113"/>
      <c r="S966" s="113"/>
    </row>
    <row r="967" spans="1:19" x14ac:dyDescent="0.35">
      <c r="A967" s="111" t="s">
        <v>4299</v>
      </c>
      <c r="B967" s="112"/>
      <c r="C967" s="113" t="s">
        <v>4331</v>
      </c>
      <c r="D967" s="50" t="s">
        <v>7222</v>
      </c>
      <c r="E967" s="113"/>
      <c r="F967" s="113"/>
      <c r="G967" s="50" t="s">
        <v>5482</v>
      </c>
      <c r="H967" s="50" t="s">
        <v>5483</v>
      </c>
      <c r="I967" s="113"/>
      <c r="J967" s="56" t="s">
        <v>7595</v>
      </c>
      <c r="K967" s="56"/>
      <c r="L967" s="50" t="s">
        <v>7574</v>
      </c>
      <c r="M967" s="160">
        <v>0</v>
      </c>
      <c r="N967" s="50" t="s">
        <v>8705</v>
      </c>
      <c r="O967" s="50" t="s">
        <v>8710</v>
      </c>
      <c r="P967" s="113" t="s">
        <v>6339</v>
      </c>
      <c r="Q967" s="113" t="s">
        <v>80</v>
      </c>
      <c r="R967" s="113"/>
      <c r="S967" s="113"/>
    </row>
    <row r="968" spans="1:19" x14ac:dyDescent="0.35">
      <c r="A968" s="111" t="s">
        <v>4299</v>
      </c>
      <c r="B968" s="112"/>
      <c r="C968" s="113" t="s">
        <v>4332</v>
      </c>
      <c r="D968" s="50" t="s">
        <v>7223</v>
      </c>
      <c r="E968" s="113"/>
      <c r="F968" s="113"/>
      <c r="G968" s="50" t="s">
        <v>5484</v>
      </c>
      <c r="H968" s="50" t="s">
        <v>5485</v>
      </c>
      <c r="I968" s="113"/>
      <c r="J968" s="56" t="s">
        <v>7595</v>
      </c>
      <c r="K968" s="56"/>
      <c r="L968" s="50" t="s">
        <v>7574</v>
      </c>
      <c r="M968" s="160">
        <v>0</v>
      </c>
      <c r="N968" s="50" t="s">
        <v>8705</v>
      </c>
      <c r="O968" s="50" t="s">
        <v>8710</v>
      </c>
      <c r="P968" s="113" t="s">
        <v>6339</v>
      </c>
      <c r="Q968" s="113" t="s">
        <v>80</v>
      </c>
      <c r="R968" s="113"/>
      <c r="S968" s="113"/>
    </row>
    <row r="969" spans="1:19" x14ac:dyDescent="0.35">
      <c r="A969" s="111" t="s">
        <v>4299</v>
      </c>
      <c r="B969" s="112"/>
      <c r="C969" s="113" t="s">
        <v>4340</v>
      </c>
      <c r="D969" s="50" t="s">
        <v>7224</v>
      </c>
      <c r="E969" s="113"/>
      <c r="F969" s="113"/>
      <c r="G969" s="50" t="s">
        <v>5499</v>
      </c>
      <c r="H969" s="50" t="s">
        <v>5500</v>
      </c>
      <c r="I969" s="113"/>
      <c r="J969" s="56" t="s">
        <v>7595</v>
      </c>
      <c r="K969" s="56"/>
      <c r="L969" s="50" t="s">
        <v>7574</v>
      </c>
      <c r="M969" s="160">
        <v>0</v>
      </c>
      <c r="N969" s="50" t="s">
        <v>8705</v>
      </c>
      <c r="O969" s="50" t="s">
        <v>8710</v>
      </c>
      <c r="P969" s="113" t="s">
        <v>6340</v>
      </c>
      <c r="Q969" s="113" t="s">
        <v>80</v>
      </c>
      <c r="R969" s="113"/>
      <c r="S969" s="113"/>
    </row>
    <row r="970" spans="1:19" x14ac:dyDescent="0.35">
      <c r="A970" s="111" t="s">
        <v>4299</v>
      </c>
      <c r="B970" s="112"/>
      <c r="C970" s="113" t="s">
        <v>4345</v>
      </c>
      <c r="D970" s="50" t="s">
        <v>7225</v>
      </c>
      <c r="E970" s="113"/>
      <c r="F970" s="113"/>
      <c r="G970" s="50" t="s">
        <v>5509</v>
      </c>
      <c r="H970" s="50" t="s">
        <v>5510</v>
      </c>
      <c r="I970" s="113"/>
      <c r="J970" s="56" t="s">
        <v>7595</v>
      </c>
      <c r="K970" s="56"/>
      <c r="L970" s="50" t="s">
        <v>7574</v>
      </c>
      <c r="M970" s="160">
        <v>0</v>
      </c>
      <c r="N970" s="50" t="s">
        <v>8705</v>
      </c>
      <c r="O970" s="50" t="s">
        <v>8710</v>
      </c>
      <c r="P970" s="113" t="s">
        <v>262</v>
      </c>
      <c r="Q970" s="113" t="s">
        <v>80</v>
      </c>
      <c r="R970" s="113"/>
      <c r="S970" s="113"/>
    </row>
    <row r="971" spans="1:19" x14ac:dyDescent="0.35">
      <c r="A971" s="111" t="s">
        <v>4299</v>
      </c>
      <c r="B971" s="112"/>
      <c r="C971" s="113" t="s">
        <v>4394</v>
      </c>
      <c r="D971" s="50" t="s">
        <v>7226</v>
      </c>
      <c r="E971" s="113"/>
      <c r="F971" s="113"/>
      <c r="G971" s="50" t="s">
        <v>5617</v>
      </c>
      <c r="H971" s="50" t="s">
        <v>5618</v>
      </c>
      <c r="I971" s="113"/>
      <c r="J971" s="56" t="s">
        <v>7595</v>
      </c>
      <c r="K971" s="56"/>
      <c r="L971" s="113" t="s">
        <v>7574</v>
      </c>
      <c r="M971" s="114">
        <v>0</v>
      </c>
      <c r="N971" s="113" t="s">
        <v>8705</v>
      </c>
      <c r="O971" s="113" t="s">
        <v>8710</v>
      </c>
      <c r="P971" s="113" t="s">
        <v>100</v>
      </c>
      <c r="Q971" s="113" t="s">
        <v>80</v>
      </c>
      <c r="R971" s="113"/>
      <c r="S971" s="113"/>
    </row>
    <row r="972" spans="1:19" x14ac:dyDescent="0.35">
      <c r="A972" s="111" t="s">
        <v>4299</v>
      </c>
      <c r="B972" s="112"/>
      <c r="C972" s="113" t="s">
        <v>4359</v>
      </c>
      <c r="D972" s="50" t="s">
        <v>7227</v>
      </c>
      <c r="E972" s="113"/>
      <c r="F972" s="113"/>
      <c r="G972" s="50" t="s">
        <v>5537</v>
      </c>
      <c r="H972" s="50" t="s">
        <v>5538</v>
      </c>
      <c r="I972" s="113"/>
      <c r="J972" s="56" t="s">
        <v>7595</v>
      </c>
      <c r="K972" s="56"/>
      <c r="L972" s="50" t="s">
        <v>7574</v>
      </c>
      <c r="M972" s="160">
        <v>0</v>
      </c>
      <c r="N972" s="50" t="s">
        <v>8705</v>
      </c>
      <c r="O972" s="50" t="s">
        <v>8710</v>
      </c>
      <c r="P972" s="113" t="s">
        <v>262</v>
      </c>
      <c r="Q972" s="113" t="s">
        <v>80</v>
      </c>
      <c r="R972" s="113"/>
      <c r="S972" s="113"/>
    </row>
    <row r="973" spans="1:19" x14ac:dyDescent="0.35">
      <c r="A973" s="111" t="s">
        <v>4299</v>
      </c>
      <c r="B973" s="112"/>
      <c r="C973" s="113" t="s">
        <v>4406</v>
      </c>
      <c r="D973" s="50" t="s">
        <v>7228</v>
      </c>
      <c r="E973" s="113"/>
      <c r="F973" s="113"/>
      <c r="G973" s="50" t="s">
        <v>5645</v>
      </c>
      <c r="H973" s="50" t="s">
        <v>5646</v>
      </c>
      <c r="I973" s="113"/>
      <c r="J973" s="56" t="s">
        <v>7595</v>
      </c>
      <c r="K973" s="56"/>
      <c r="L973" s="113" t="s">
        <v>7574</v>
      </c>
      <c r="M973" s="114">
        <v>0</v>
      </c>
      <c r="N973" s="113" t="s">
        <v>8705</v>
      </c>
      <c r="O973" s="113" t="s">
        <v>8710</v>
      </c>
      <c r="P973" s="113" t="s">
        <v>163</v>
      </c>
      <c r="Q973" s="113" t="s">
        <v>80</v>
      </c>
      <c r="R973" s="113"/>
      <c r="S973" s="113"/>
    </row>
    <row r="974" spans="1:19" x14ac:dyDescent="0.35">
      <c r="A974" s="111" t="s">
        <v>4299</v>
      </c>
      <c r="B974" s="112"/>
      <c r="C974" s="113" t="s">
        <v>4327</v>
      </c>
      <c r="D974" s="50" t="s">
        <v>7229</v>
      </c>
      <c r="E974" s="113"/>
      <c r="F974" s="113"/>
      <c r="G974" s="50" t="s">
        <v>5474</v>
      </c>
      <c r="H974" s="50" t="s">
        <v>5475</v>
      </c>
      <c r="I974" s="113"/>
      <c r="J974" s="56" t="s">
        <v>7595</v>
      </c>
      <c r="K974" s="56"/>
      <c r="L974" s="50" t="s">
        <v>7574</v>
      </c>
      <c r="M974" s="160">
        <v>0</v>
      </c>
      <c r="N974" s="50" t="s">
        <v>8705</v>
      </c>
      <c r="O974" s="50" t="s">
        <v>8710</v>
      </c>
      <c r="P974" s="113" t="s">
        <v>6338</v>
      </c>
      <c r="Q974" s="113" t="s">
        <v>80</v>
      </c>
      <c r="R974" s="113"/>
      <c r="S974" s="113"/>
    </row>
    <row r="975" spans="1:19" x14ac:dyDescent="0.35">
      <c r="A975" s="111" t="s">
        <v>4299</v>
      </c>
      <c r="B975" s="112"/>
      <c r="C975" s="113" t="s">
        <v>4323</v>
      </c>
      <c r="D975" s="50" t="s">
        <v>7230</v>
      </c>
      <c r="E975" s="113"/>
      <c r="F975" s="113"/>
      <c r="G975" s="50" t="s">
        <v>5466</v>
      </c>
      <c r="H975" s="50" t="s">
        <v>5467</v>
      </c>
      <c r="I975" s="113"/>
      <c r="J975" s="56" t="s">
        <v>7595</v>
      </c>
      <c r="K975" s="56"/>
      <c r="L975" s="139" t="s">
        <v>7575</v>
      </c>
      <c r="M975" s="169">
        <v>0</v>
      </c>
      <c r="N975" s="139" t="s">
        <v>8705</v>
      </c>
      <c r="O975" s="139" t="s">
        <v>8710</v>
      </c>
      <c r="P975" s="113" t="s">
        <v>6317</v>
      </c>
      <c r="Q975" s="113" t="s">
        <v>80</v>
      </c>
      <c r="R975" s="113"/>
      <c r="S975" s="113"/>
    </row>
    <row r="976" spans="1:19" x14ac:dyDescent="0.35">
      <c r="A976" s="111" t="s">
        <v>4299</v>
      </c>
      <c r="B976" s="112"/>
      <c r="C976" s="113" t="s">
        <v>4324</v>
      </c>
      <c r="D976" s="50" t="s">
        <v>7231</v>
      </c>
      <c r="E976" s="113"/>
      <c r="F976" s="113"/>
      <c r="G976" s="50" t="s">
        <v>5468</v>
      </c>
      <c r="H976" s="50" t="s">
        <v>5469</v>
      </c>
      <c r="I976" s="113"/>
      <c r="J976" s="56" t="s">
        <v>7595</v>
      </c>
      <c r="K976" s="56"/>
      <c r="L976" s="113" t="s">
        <v>7575</v>
      </c>
      <c r="M976" s="114">
        <v>0</v>
      </c>
      <c r="N976" s="113" t="s">
        <v>8705</v>
      </c>
      <c r="O976" s="113" t="s">
        <v>8710</v>
      </c>
      <c r="P976" s="113" t="s">
        <v>7578</v>
      </c>
      <c r="Q976" s="113" t="s">
        <v>80</v>
      </c>
      <c r="R976" s="113"/>
      <c r="S976" s="113"/>
    </row>
    <row r="977" spans="1:19" x14ac:dyDescent="0.35">
      <c r="A977" s="111" t="s">
        <v>4299</v>
      </c>
      <c r="B977" s="112"/>
      <c r="C977" s="113" t="s">
        <v>4330</v>
      </c>
      <c r="D977" s="50" t="s">
        <v>7232</v>
      </c>
      <c r="E977" s="113"/>
      <c r="F977" s="113"/>
      <c r="G977" s="50" t="s">
        <v>5480</v>
      </c>
      <c r="H977" s="50" t="s">
        <v>5481</v>
      </c>
      <c r="I977" s="113"/>
      <c r="J977" s="56" t="s">
        <v>7595</v>
      </c>
      <c r="K977" s="56"/>
      <c r="L977" s="50" t="s">
        <v>7574</v>
      </c>
      <c r="M977" s="160">
        <v>0</v>
      </c>
      <c r="N977" s="50" t="s">
        <v>8705</v>
      </c>
      <c r="O977" s="50" t="s">
        <v>8710</v>
      </c>
      <c r="P977" s="113" t="s">
        <v>6339</v>
      </c>
      <c r="Q977" s="113" t="s">
        <v>80</v>
      </c>
      <c r="R977" s="113"/>
      <c r="S977" s="113"/>
    </row>
    <row r="978" spans="1:19" x14ac:dyDescent="0.35">
      <c r="A978" s="111" t="s">
        <v>4299</v>
      </c>
      <c r="B978" s="112"/>
      <c r="C978" s="113" t="s">
        <v>4346</v>
      </c>
      <c r="D978" s="50" t="s">
        <v>7030</v>
      </c>
      <c r="E978" s="113"/>
      <c r="F978" s="113"/>
      <c r="G978" s="50" t="s">
        <v>5511</v>
      </c>
      <c r="H978" s="50" t="s">
        <v>5512</v>
      </c>
      <c r="I978" s="113"/>
      <c r="J978" s="56" t="s">
        <v>7595</v>
      </c>
      <c r="K978" s="56"/>
      <c r="L978" s="50" t="s">
        <v>7574</v>
      </c>
      <c r="M978" s="160">
        <v>0</v>
      </c>
      <c r="N978" s="50" t="s">
        <v>8705</v>
      </c>
      <c r="O978" s="50" t="s">
        <v>8710</v>
      </c>
      <c r="P978" s="113" t="s">
        <v>262</v>
      </c>
      <c r="Q978" s="113" t="s">
        <v>80</v>
      </c>
      <c r="R978" s="113"/>
      <c r="S978" s="113"/>
    </row>
    <row r="979" spans="1:19" x14ac:dyDescent="0.35">
      <c r="A979" s="111" t="s">
        <v>4299</v>
      </c>
      <c r="B979" s="112"/>
      <c r="C979" s="113" t="s">
        <v>4395</v>
      </c>
      <c r="D979" s="50" t="s">
        <v>7233</v>
      </c>
      <c r="E979" s="113"/>
      <c r="F979" s="113"/>
      <c r="G979" s="50" t="s">
        <v>5619</v>
      </c>
      <c r="H979" s="50" t="s">
        <v>5620</v>
      </c>
      <c r="I979" s="113"/>
      <c r="J979" s="56" t="s">
        <v>7595</v>
      </c>
      <c r="K979" s="56"/>
      <c r="L979" s="113" t="s">
        <v>7574</v>
      </c>
      <c r="M979" s="114">
        <v>0</v>
      </c>
      <c r="N979" s="113" t="s">
        <v>8705</v>
      </c>
      <c r="O979" s="113" t="s">
        <v>8710</v>
      </c>
      <c r="P979" s="113" t="s">
        <v>100</v>
      </c>
      <c r="Q979" s="113" t="s">
        <v>80</v>
      </c>
      <c r="R979" s="113"/>
      <c r="S979" s="113"/>
    </row>
    <row r="980" spans="1:19" x14ac:dyDescent="0.35">
      <c r="A980" s="111" t="s">
        <v>4299</v>
      </c>
      <c r="B980" s="112"/>
      <c r="C980" s="113" t="s">
        <v>4343</v>
      </c>
      <c r="D980" s="50" t="s">
        <v>7234</v>
      </c>
      <c r="E980" s="113"/>
      <c r="F980" s="113"/>
      <c r="G980" s="50" t="s">
        <v>5505</v>
      </c>
      <c r="H980" s="50" t="s">
        <v>5506</v>
      </c>
      <c r="I980" s="113"/>
      <c r="J980" s="56" t="s">
        <v>7595</v>
      </c>
      <c r="K980" s="56"/>
      <c r="L980" s="50" t="s">
        <v>7574</v>
      </c>
      <c r="M980" s="160">
        <v>0</v>
      </c>
      <c r="N980" s="50" t="s">
        <v>8705</v>
      </c>
      <c r="O980" s="50" t="s">
        <v>8710</v>
      </c>
      <c r="P980" s="113" t="s">
        <v>262</v>
      </c>
      <c r="Q980" s="113" t="s">
        <v>80</v>
      </c>
      <c r="R980" s="113"/>
      <c r="S980" s="113"/>
    </row>
    <row r="981" spans="1:19" x14ac:dyDescent="0.35">
      <c r="A981" s="111" t="s">
        <v>4299</v>
      </c>
      <c r="B981" s="112"/>
      <c r="C981" s="113" t="s">
        <v>4357</v>
      </c>
      <c r="D981" s="50" t="s">
        <v>7235</v>
      </c>
      <c r="E981" s="113"/>
      <c r="F981" s="113"/>
      <c r="G981" s="50" t="s">
        <v>5533</v>
      </c>
      <c r="H981" s="50" t="s">
        <v>5534</v>
      </c>
      <c r="I981" s="113"/>
      <c r="J981" s="56" t="s">
        <v>7595</v>
      </c>
      <c r="K981" s="56"/>
      <c r="L981" s="50" t="s">
        <v>7574</v>
      </c>
      <c r="M981" s="160">
        <v>0</v>
      </c>
      <c r="N981" s="50" t="s">
        <v>8705</v>
      </c>
      <c r="O981" s="50" t="s">
        <v>8710</v>
      </c>
      <c r="P981" s="113" t="s">
        <v>262</v>
      </c>
      <c r="Q981" s="113" t="s">
        <v>80</v>
      </c>
      <c r="R981" s="113"/>
      <c r="S981" s="113"/>
    </row>
    <row r="982" spans="1:19" x14ac:dyDescent="0.35">
      <c r="A982" s="111" t="s">
        <v>4299</v>
      </c>
      <c r="B982" s="112"/>
      <c r="C982" s="113" t="s">
        <v>4379</v>
      </c>
      <c r="D982" s="50" t="s">
        <v>7236</v>
      </c>
      <c r="E982" s="113"/>
      <c r="F982" s="113"/>
      <c r="G982" s="50" t="s">
        <v>5583</v>
      </c>
      <c r="H982" s="50" t="s">
        <v>5584</v>
      </c>
      <c r="I982" s="113"/>
      <c r="J982" s="56" t="s">
        <v>7595</v>
      </c>
      <c r="K982" s="56"/>
      <c r="L982" s="50" t="s">
        <v>7574</v>
      </c>
      <c r="M982" s="160">
        <v>0</v>
      </c>
      <c r="N982" s="50" t="s">
        <v>8705</v>
      </c>
      <c r="O982" s="50" t="s">
        <v>8710</v>
      </c>
      <c r="P982" s="113" t="s">
        <v>6343</v>
      </c>
      <c r="Q982" s="113" t="s">
        <v>80</v>
      </c>
      <c r="R982" s="113"/>
      <c r="S982" s="113"/>
    </row>
    <row r="983" spans="1:19" x14ac:dyDescent="0.35">
      <c r="A983" s="111" t="s">
        <v>4299</v>
      </c>
      <c r="B983" s="112"/>
      <c r="C983" s="113" t="s">
        <v>4349</v>
      </c>
      <c r="D983" s="50" t="s">
        <v>7237</v>
      </c>
      <c r="E983" s="113"/>
      <c r="F983" s="113"/>
      <c r="G983" s="50" t="s">
        <v>5517</v>
      </c>
      <c r="H983" s="50" t="s">
        <v>5518</v>
      </c>
      <c r="I983" s="113"/>
      <c r="J983" s="56" t="s">
        <v>7595</v>
      </c>
      <c r="K983" s="56"/>
      <c r="L983" s="50" t="s">
        <v>7574</v>
      </c>
      <c r="M983" s="160">
        <v>0</v>
      </c>
      <c r="N983" s="50" t="s">
        <v>8705</v>
      </c>
      <c r="O983" s="50" t="s">
        <v>8710</v>
      </c>
      <c r="P983" s="113" t="s">
        <v>262</v>
      </c>
      <c r="Q983" s="113" t="s">
        <v>80</v>
      </c>
      <c r="R983" s="113"/>
      <c r="S983" s="113"/>
    </row>
    <row r="984" spans="1:19" x14ac:dyDescent="0.35">
      <c r="A984" s="111" t="s">
        <v>4299</v>
      </c>
      <c r="B984" s="112"/>
      <c r="C984" s="113" t="s">
        <v>4362</v>
      </c>
      <c r="D984" s="50" t="s">
        <v>7238</v>
      </c>
      <c r="E984" s="113"/>
      <c r="F984" s="113"/>
      <c r="G984" s="50" t="s">
        <v>5545</v>
      </c>
      <c r="H984" s="50" t="s">
        <v>5546</v>
      </c>
      <c r="I984" s="113"/>
      <c r="J984" s="56" t="s">
        <v>7595</v>
      </c>
      <c r="K984" s="56"/>
      <c r="L984" s="50" t="s">
        <v>7574</v>
      </c>
      <c r="M984" s="160">
        <v>0</v>
      </c>
      <c r="N984" s="50" t="s">
        <v>8705</v>
      </c>
      <c r="O984" s="50" t="s">
        <v>8710</v>
      </c>
      <c r="P984" s="113" t="s">
        <v>262</v>
      </c>
      <c r="Q984" s="113" t="s">
        <v>80</v>
      </c>
      <c r="R984" s="113"/>
      <c r="S984" s="113"/>
    </row>
    <row r="985" spans="1:19" x14ac:dyDescent="0.35">
      <c r="A985" s="111" t="s">
        <v>4299</v>
      </c>
      <c r="B985" s="112"/>
      <c r="C985" s="113" t="s">
        <v>4367</v>
      </c>
      <c r="D985" s="50" t="s">
        <v>7239</v>
      </c>
      <c r="E985" s="113"/>
      <c r="F985" s="113"/>
      <c r="G985" s="50" t="s">
        <v>5555</v>
      </c>
      <c r="H985" s="50" t="s">
        <v>5556</v>
      </c>
      <c r="I985" s="113"/>
      <c r="J985" s="56" t="s">
        <v>7595</v>
      </c>
      <c r="K985" s="56"/>
      <c r="L985" s="50" t="s">
        <v>7574</v>
      </c>
      <c r="M985" s="160">
        <v>0</v>
      </c>
      <c r="N985" s="50" t="s">
        <v>8705</v>
      </c>
      <c r="O985" s="50" t="s">
        <v>8710</v>
      </c>
      <c r="P985" s="113" t="s">
        <v>262</v>
      </c>
      <c r="Q985" s="113" t="s">
        <v>80</v>
      </c>
      <c r="R985" s="113"/>
      <c r="S985" s="113"/>
    </row>
    <row r="986" spans="1:19" x14ac:dyDescent="0.35">
      <c r="A986" s="111" t="s">
        <v>4299</v>
      </c>
      <c r="B986" s="112"/>
      <c r="C986" s="113" t="s">
        <v>4384</v>
      </c>
      <c r="D986" s="50" t="s">
        <v>7031</v>
      </c>
      <c r="E986" s="113"/>
      <c r="F986" s="113"/>
      <c r="G986" s="50" t="s">
        <v>5595</v>
      </c>
      <c r="H986" s="50" t="s">
        <v>5596</v>
      </c>
      <c r="I986" s="113"/>
      <c r="J986" s="56" t="s">
        <v>7595</v>
      </c>
      <c r="K986" s="56"/>
      <c r="L986" s="50" t="s">
        <v>7574</v>
      </c>
      <c r="M986" s="160">
        <v>0</v>
      </c>
      <c r="N986" s="50" t="s">
        <v>8705</v>
      </c>
      <c r="O986" s="50" t="s">
        <v>8710</v>
      </c>
      <c r="P986" s="113" t="s">
        <v>266</v>
      </c>
      <c r="Q986" s="113" t="s">
        <v>80</v>
      </c>
      <c r="R986" s="113"/>
      <c r="S986" s="113"/>
    </row>
    <row r="987" spans="1:19" x14ac:dyDescent="0.35">
      <c r="A987" s="111" t="s">
        <v>4299</v>
      </c>
      <c r="B987" s="112"/>
      <c r="C987" s="113" t="s">
        <v>4341</v>
      </c>
      <c r="D987" s="62" t="s">
        <v>7240</v>
      </c>
      <c r="E987" s="113"/>
      <c r="F987" s="113"/>
      <c r="G987" s="50" t="s">
        <v>5501</v>
      </c>
      <c r="H987" s="50" t="s">
        <v>5502</v>
      </c>
      <c r="I987" s="113"/>
      <c r="J987" s="56" t="s">
        <v>7595</v>
      </c>
      <c r="K987" s="56"/>
      <c r="L987" s="50" t="s">
        <v>7574</v>
      </c>
      <c r="M987" s="160">
        <v>0</v>
      </c>
      <c r="N987" s="50" t="s">
        <v>8705</v>
      </c>
      <c r="O987" s="50" t="s">
        <v>8710</v>
      </c>
      <c r="P987" s="113" t="s">
        <v>6341</v>
      </c>
      <c r="Q987" s="113" t="s">
        <v>80</v>
      </c>
      <c r="R987" s="113"/>
      <c r="S987" s="113"/>
    </row>
    <row r="988" spans="1:19" x14ac:dyDescent="0.35">
      <c r="A988" s="111" t="s">
        <v>4299</v>
      </c>
      <c r="B988" s="112"/>
      <c r="C988" s="113" t="s">
        <v>4351</v>
      </c>
      <c r="D988" s="62" t="s">
        <v>7243</v>
      </c>
      <c r="E988" s="113"/>
      <c r="F988" s="113"/>
      <c r="G988" s="50" t="s">
        <v>5521</v>
      </c>
      <c r="H988" s="50" t="s">
        <v>5522</v>
      </c>
      <c r="I988" s="113"/>
      <c r="J988" s="56" t="s">
        <v>7595</v>
      </c>
      <c r="K988" s="56"/>
      <c r="L988" s="50" t="s">
        <v>7574</v>
      </c>
      <c r="M988" s="160">
        <v>0</v>
      </c>
      <c r="N988" s="50" t="s">
        <v>8705</v>
      </c>
      <c r="O988" s="50" t="s">
        <v>8710</v>
      </c>
      <c r="P988" s="113" t="s">
        <v>262</v>
      </c>
      <c r="Q988" s="113" t="s">
        <v>80</v>
      </c>
      <c r="R988" s="113"/>
      <c r="S988" s="113"/>
    </row>
    <row r="989" spans="1:19" x14ac:dyDescent="0.35">
      <c r="A989" s="111" t="s">
        <v>4299</v>
      </c>
      <c r="B989" s="112"/>
      <c r="C989" s="113" t="s">
        <v>4405</v>
      </c>
      <c r="D989" s="50" t="s">
        <v>7032</v>
      </c>
      <c r="E989" s="113"/>
      <c r="F989" s="113"/>
      <c r="G989" s="50" t="s">
        <v>5641</v>
      </c>
      <c r="H989" s="50" t="s">
        <v>5642</v>
      </c>
      <c r="I989" s="113"/>
      <c r="J989" s="56" t="s">
        <v>7595</v>
      </c>
      <c r="K989" s="56"/>
      <c r="L989" s="50" t="s">
        <v>7574</v>
      </c>
      <c r="M989" s="160">
        <v>0</v>
      </c>
      <c r="N989" s="50" t="s">
        <v>8705</v>
      </c>
      <c r="O989" s="50" t="s">
        <v>8710</v>
      </c>
      <c r="P989" s="113" t="s">
        <v>156</v>
      </c>
      <c r="Q989" s="113" t="s">
        <v>80</v>
      </c>
      <c r="R989" s="113"/>
      <c r="S989" s="113"/>
    </row>
    <row r="990" spans="1:19" x14ac:dyDescent="0.35">
      <c r="A990" s="111" t="s">
        <v>4299</v>
      </c>
      <c r="B990" s="112"/>
      <c r="C990" s="113" t="s">
        <v>4404</v>
      </c>
      <c r="D990" s="50" t="s">
        <v>7241</v>
      </c>
      <c r="E990" s="113"/>
      <c r="F990" s="113"/>
      <c r="G990" s="50" t="s">
        <v>5639</v>
      </c>
      <c r="H990" s="50" t="s">
        <v>5640</v>
      </c>
      <c r="I990" s="113"/>
      <c r="J990" s="56" t="s">
        <v>7595</v>
      </c>
      <c r="K990" s="56"/>
      <c r="L990" s="113" t="s">
        <v>7574</v>
      </c>
      <c r="M990" s="114">
        <v>0</v>
      </c>
      <c r="N990" s="113" t="s">
        <v>8705</v>
      </c>
      <c r="O990" s="113" t="s">
        <v>8710</v>
      </c>
      <c r="P990" s="113" t="s">
        <v>163</v>
      </c>
      <c r="Q990" s="113" t="s">
        <v>80</v>
      </c>
      <c r="R990" s="113"/>
      <c r="S990" s="113"/>
    </row>
    <row r="991" spans="1:19" x14ac:dyDescent="0.35">
      <c r="A991" s="111" t="s">
        <v>4299</v>
      </c>
      <c r="B991" s="112"/>
      <c r="C991" s="113" t="s">
        <v>4350</v>
      </c>
      <c r="D991" s="62" t="s">
        <v>7242</v>
      </c>
      <c r="E991" s="113"/>
      <c r="F991" s="113"/>
      <c r="G991" s="50" t="s">
        <v>5519</v>
      </c>
      <c r="H991" s="50" t="s">
        <v>5520</v>
      </c>
      <c r="I991" s="113"/>
      <c r="J991" s="56" t="s">
        <v>7595</v>
      </c>
      <c r="K991" s="56"/>
      <c r="L991" s="50" t="s">
        <v>7574</v>
      </c>
      <c r="M991" s="160">
        <v>0</v>
      </c>
      <c r="N991" s="50" t="s">
        <v>8705</v>
      </c>
      <c r="O991" s="50" t="s">
        <v>8710</v>
      </c>
      <c r="P991" s="113" t="s">
        <v>262</v>
      </c>
      <c r="Q991" s="113" t="s">
        <v>80</v>
      </c>
      <c r="R991" s="113"/>
      <c r="S991" s="113"/>
    </row>
    <row r="992" spans="1:19" x14ac:dyDescent="0.35">
      <c r="A992" s="111" t="s">
        <v>4299</v>
      </c>
      <c r="B992" s="112"/>
      <c r="C992" s="113" t="s">
        <v>4317</v>
      </c>
      <c r="D992" s="62" t="s">
        <v>7244</v>
      </c>
      <c r="E992" s="113"/>
      <c r="F992" s="113"/>
      <c r="G992" s="50" t="s">
        <v>5454</v>
      </c>
      <c r="H992" s="50" t="s">
        <v>5455</v>
      </c>
      <c r="I992" s="113"/>
      <c r="J992" s="56" t="s">
        <v>7595</v>
      </c>
      <c r="K992" s="56"/>
      <c r="L992" s="113" t="s">
        <v>91</v>
      </c>
      <c r="M992" s="114">
        <v>0</v>
      </c>
      <c r="N992" s="113" t="s">
        <v>8705</v>
      </c>
      <c r="O992" s="113" t="s">
        <v>8710</v>
      </c>
      <c r="P992" s="113" t="s">
        <v>92</v>
      </c>
      <c r="Q992" s="113" t="s">
        <v>80</v>
      </c>
      <c r="R992" s="113"/>
      <c r="S992" s="113"/>
    </row>
    <row r="993" spans="1:19" x14ac:dyDescent="0.35">
      <c r="A993" s="111" t="s">
        <v>4299</v>
      </c>
      <c r="B993" s="112"/>
      <c r="C993" s="113" t="s">
        <v>4352</v>
      </c>
      <c r="D993" s="50" t="s">
        <v>7245</v>
      </c>
      <c r="E993" s="113"/>
      <c r="F993" s="113"/>
      <c r="G993" s="50" t="s">
        <v>5523</v>
      </c>
      <c r="H993" s="50" t="s">
        <v>5524</v>
      </c>
      <c r="I993" s="113"/>
      <c r="J993" s="56" t="s">
        <v>7595</v>
      </c>
      <c r="K993" s="56"/>
      <c r="L993" s="50" t="s">
        <v>7574</v>
      </c>
      <c r="M993" s="160">
        <v>0</v>
      </c>
      <c r="N993" s="50" t="s">
        <v>8705</v>
      </c>
      <c r="O993" s="50" t="s">
        <v>8710</v>
      </c>
      <c r="P993" s="113" t="s">
        <v>262</v>
      </c>
      <c r="Q993" s="113" t="s">
        <v>80</v>
      </c>
      <c r="R993" s="113"/>
      <c r="S993" s="113"/>
    </row>
    <row r="994" spans="1:19" x14ac:dyDescent="0.35">
      <c r="A994" s="111" t="s">
        <v>4299</v>
      </c>
      <c r="B994" s="112"/>
      <c r="C994" s="113" t="s">
        <v>4304</v>
      </c>
      <c r="D994" s="50" t="s">
        <v>7033</v>
      </c>
      <c r="E994" s="113"/>
      <c r="F994" s="113"/>
      <c r="G994" s="50" t="s">
        <v>5424</v>
      </c>
      <c r="H994" s="50" t="s">
        <v>5425</v>
      </c>
      <c r="I994" s="113"/>
      <c r="J994" s="56" t="s">
        <v>7595</v>
      </c>
      <c r="K994" s="56"/>
      <c r="L994" s="50" t="s">
        <v>7574</v>
      </c>
      <c r="M994" s="160">
        <v>0</v>
      </c>
      <c r="N994" s="50" t="s">
        <v>8705</v>
      </c>
      <c r="O994" s="50" t="s">
        <v>8710</v>
      </c>
      <c r="P994" s="113" t="s">
        <v>195</v>
      </c>
      <c r="Q994" s="113" t="s">
        <v>80</v>
      </c>
      <c r="R994" s="113"/>
      <c r="S994" s="113"/>
    </row>
    <row r="995" spans="1:19" x14ac:dyDescent="0.35">
      <c r="A995" s="111" t="s">
        <v>4299</v>
      </c>
      <c r="B995" s="112"/>
      <c r="C995" s="113" t="s">
        <v>1879</v>
      </c>
      <c r="D995" s="50" t="s">
        <v>7246</v>
      </c>
      <c r="E995" s="113"/>
      <c r="F995" s="113"/>
      <c r="G995" s="50" t="s">
        <v>5643</v>
      </c>
      <c r="H995" s="50" t="s">
        <v>5644</v>
      </c>
      <c r="I995" s="113"/>
      <c r="J995" s="56" t="s">
        <v>7595</v>
      </c>
      <c r="K995" s="56"/>
      <c r="L995" s="113" t="s">
        <v>7574</v>
      </c>
      <c r="M995" s="114">
        <v>0</v>
      </c>
      <c r="N995" s="113" t="s">
        <v>8705</v>
      </c>
      <c r="O995" s="113" t="s">
        <v>8710</v>
      </c>
      <c r="P995" s="113" t="s">
        <v>163</v>
      </c>
      <c r="Q995" s="113" t="s">
        <v>80</v>
      </c>
      <c r="R995" s="113"/>
      <c r="S995" s="113"/>
    </row>
    <row r="996" spans="1:19" x14ac:dyDescent="0.35">
      <c r="A996" s="111" t="s">
        <v>4299</v>
      </c>
      <c r="B996" s="112"/>
      <c r="C996" s="113" t="s">
        <v>4415</v>
      </c>
      <c r="D996" s="50" t="s">
        <v>7247</v>
      </c>
      <c r="E996" s="113"/>
      <c r="F996" s="113"/>
      <c r="G996" s="50" t="s">
        <v>5665</v>
      </c>
      <c r="H996" s="50" t="s">
        <v>5666</v>
      </c>
      <c r="I996" s="113"/>
      <c r="J996" s="56" t="s">
        <v>7595</v>
      </c>
      <c r="K996" s="56"/>
      <c r="L996" s="113" t="s">
        <v>7574</v>
      </c>
      <c r="M996" s="114">
        <v>0</v>
      </c>
      <c r="N996" s="113" t="s">
        <v>8705</v>
      </c>
      <c r="O996" s="113" t="s">
        <v>8710</v>
      </c>
      <c r="P996" s="113" t="s">
        <v>6349</v>
      </c>
      <c r="Q996" s="113" t="s">
        <v>80</v>
      </c>
      <c r="R996" s="113"/>
      <c r="S996" s="113"/>
    </row>
    <row r="997" spans="1:19" x14ac:dyDescent="0.35">
      <c r="A997" s="111" t="s">
        <v>4299</v>
      </c>
      <c r="B997" s="112"/>
      <c r="C997" s="113" t="s">
        <v>4410</v>
      </c>
      <c r="D997" s="50" t="s">
        <v>7248</v>
      </c>
      <c r="E997" s="113"/>
      <c r="F997" s="113"/>
      <c r="G997" s="50" t="s">
        <v>5655</v>
      </c>
      <c r="H997" s="50" t="s">
        <v>5656</v>
      </c>
      <c r="I997" s="113"/>
      <c r="J997" s="56" t="s">
        <v>7595</v>
      </c>
      <c r="K997" s="56"/>
      <c r="L997" s="113" t="s">
        <v>7574</v>
      </c>
      <c r="M997" s="114">
        <v>0</v>
      </c>
      <c r="N997" s="113" t="s">
        <v>8705</v>
      </c>
      <c r="O997" s="113" t="s">
        <v>8710</v>
      </c>
      <c r="P997" s="113" t="s">
        <v>6347</v>
      </c>
      <c r="Q997" s="113" t="s">
        <v>80</v>
      </c>
      <c r="R997" s="113"/>
      <c r="S997" s="113"/>
    </row>
    <row r="998" spans="1:19" x14ac:dyDescent="0.35">
      <c r="A998" s="111" t="s">
        <v>4299</v>
      </c>
      <c r="B998" s="112"/>
      <c r="C998" s="113" t="s">
        <v>4414</v>
      </c>
      <c r="D998" s="50" t="s">
        <v>7249</v>
      </c>
      <c r="E998" s="113"/>
      <c r="F998" s="113"/>
      <c r="G998" s="50" t="s">
        <v>5663</v>
      </c>
      <c r="H998" s="50" t="s">
        <v>5664</v>
      </c>
      <c r="I998" s="113"/>
      <c r="J998" s="56" t="s">
        <v>7595</v>
      </c>
      <c r="K998" s="56"/>
      <c r="L998" s="113" t="s">
        <v>7574</v>
      </c>
      <c r="M998" s="114">
        <v>0</v>
      </c>
      <c r="N998" s="113" t="s">
        <v>8705</v>
      </c>
      <c r="O998" s="113" t="s">
        <v>8710</v>
      </c>
      <c r="P998" s="113" t="s">
        <v>6348</v>
      </c>
      <c r="Q998" s="113" t="s">
        <v>80</v>
      </c>
      <c r="R998" s="113"/>
      <c r="S998" s="113"/>
    </row>
    <row r="999" spans="1:19" x14ac:dyDescent="0.35">
      <c r="A999" s="111" t="s">
        <v>4299</v>
      </c>
      <c r="B999" s="112"/>
      <c r="C999" s="113" t="s">
        <v>4305</v>
      </c>
      <c r="D999" s="50" t="s">
        <v>7034</v>
      </c>
      <c r="E999" s="113"/>
      <c r="F999" s="113"/>
      <c r="G999" s="50" t="s">
        <v>5426</v>
      </c>
      <c r="H999" s="50" t="s">
        <v>5427</v>
      </c>
      <c r="I999" s="113"/>
      <c r="J999" s="56" t="s">
        <v>7595</v>
      </c>
      <c r="K999" s="56"/>
      <c r="L999" s="50" t="s">
        <v>7574</v>
      </c>
      <c r="M999" s="160">
        <v>0</v>
      </c>
      <c r="N999" s="50" t="s">
        <v>8705</v>
      </c>
      <c r="O999" s="50" t="s">
        <v>8710</v>
      </c>
      <c r="P999" s="113" t="s">
        <v>195</v>
      </c>
      <c r="Q999" s="113" t="s">
        <v>80</v>
      </c>
      <c r="R999" s="113"/>
      <c r="S999" s="113"/>
    </row>
    <row r="1000" spans="1:19" x14ac:dyDescent="0.35">
      <c r="A1000" s="111" t="s">
        <v>4299</v>
      </c>
      <c r="B1000" s="112"/>
      <c r="C1000" s="113" t="s">
        <v>1883</v>
      </c>
      <c r="D1000" s="50" t="s">
        <v>7250</v>
      </c>
      <c r="E1000" s="113"/>
      <c r="F1000" s="113"/>
      <c r="G1000" s="50" t="s">
        <v>5603</v>
      </c>
      <c r="H1000" s="50" t="s">
        <v>5604</v>
      </c>
      <c r="I1000" s="113"/>
      <c r="J1000" s="56" t="s">
        <v>7595</v>
      </c>
      <c r="K1000" s="56"/>
      <c r="L1000" s="50" t="s">
        <v>7574</v>
      </c>
      <c r="M1000" s="160">
        <v>0</v>
      </c>
      <c r="N1000" s="50" t="s">
        <v>8705</v>
      </c>
      <c r="O1000" s="50" t="s">
        <v>8710</v>
      </c>
      <c r="P1000" s="113" t="s">
        <v>1873</v>
      </c>
      <c r="Q1000" s="113" t="s">
        <v>80</v>
      </c>
      <c r="R1000" s="113"/>
      <c r="S1000" s="113"/>
    </row>
    <row r="1001" spans="1:19" x14ac:dyDescent="0.35">
      <c r="A1001" s="111" t="s">
        <v>4299</v>
      </c>
      <c r="B1001" s="112"/>
      <c r="C1001" s="113" t="s">
        <v>4386</v>
      </c>
      <c r="D1001" s="50" t="s">
        <v>7251</v>
      </c>
      <c r="E1001" s="113"/>
      <c r="F1001" s="113"/>
      <c r="G1001" s="50" t="s">
        <v>5599</v>
      </c>
      <c r="H1001" s="50" t="s">
        <v>5600</v>
      </c>
      <c r="I1001" s="113"/>
      <c r="J1001" s="56" t="s">
        <v>7595</v>
      </c>
      <c r="K1001" s="56"/>
      <c r="L1001" s="50" t="s">
        <v>7574</v>
      </c>
      <c r="M1001" s="160">
        <v>0</v>
      </c>
      <c r="N1001" s="50" t="s">
        <v>8705</v>
      </c>
      <c r="O1001" s="50" t="s">
        <v>8710</v>
      </c>
      <c r="P1001" s="113" t="s">
        <v>266</v>
      </c>
      <c r="Q1001" s="113" t="s">
        <v>80</v>
      </c>
      <c r="R1001" s="113"/>
      <c r="S1001" s="113"/>
    </row>
    <row r="1002" spans="1:19" x14ac:dyDescent="0.35">
      <c r="A1002" s="111" t="s">
        <v>4299</v>
      </c>
      <c r="B1002" s="112"/>
      <c r="C1002" s="113" t="s">
        <v>4310</v>
      </c>
      <c r="D1002" s="50" t="s">
        <v>7252</v>
      </c>
      <c r="E1002" s="113"/>
      <c r="F1002" s="113"/>
      <c r="G1002" s="50" t="s">
        <v>5438</v>
      </c>
      <c r="H1002" s="50" t="s">
        <v>5439</v>
      </c>
      <c r="I1002" s="113"/>
      <c r="J1002" s="56" t="s">
        <v>7595</v>
      </c>
      <c r="K1002" s="56"/>
      <c r="L1002" s="50" t="s">
        <v>7574</v>
      </c>
      <c r="M1002" s="160">
        <v>0</v>
      </c>
      <c r="N1002" s="50" t="s">
        <v>8705</v>
      </c>
      <c r="O1002" s="50" t="s">
        <v>8710</v>
      </c>
      <c r="P1002" s="113" t="s">
        <v>6330</v>
      </c>
      <c r="Q1002" s="113" t="s">
        <v>80</v>
      </c>
      <c r="R1002" s="113"/>
      <c r="S1002" s="113"/>
    </row>
    <row r="1003" spans="1:19" x14ac:dyDescent="0.35">
      <c r="A1003" s="111" t="s">
        <v>4299</v>
      </c>
      <c r="B1003" s="112"/>
      <c r="C1003" s="113" t="s">
        <v>4333</v>
      </c>
      <c r="D1003" s="50" t="s">
        <v>7253</v>
      </c>
      <c r="E1003" s="113"/>
      <c r="F1003" s="113"/>
      <c r="G1003" s="50" t="s">
        <v>5486</v>
      </c>
      <c r="H1003" s="50" t="s">
        <v>5487</v>
      </c>
      <c r="I1003" s="113"/>
      <c r="J1003" s="56" t="s">
        <v>7595</v>
      </c>
      <c r="K1003" s="56"/>
      <c r="L1003" s="50" t="s">
        <v>7574</v>
      </c>
      <c r="M1003" s="160">
        <v>0</v>
      </c>
      <c r="N1003" s="50" t="s">
        <v>8705</v>
      </c>
      <c r="O1003" s="50" t="s">
        <v>8710</v>
      </c>
      <c r="P1003" s="113" t="s">
        <v>6339</v>
      </c>
      <c r="Q1003" s="113" t="s">
        <v>80</v>
      </c>
      <c r="R1003" s="113"/>
      <c r="S1003" s="113"/>
    </row>
    <row r="1004" spans="1:19" x14ac:dyDescent="0.35">
      <c r="A1004" s="111" t="s">
        <v>4299</v>
      </c>
      <c r="B1004" s="112"/>
      <c r="C1004" s="113" t="s">
        <v>4318</v>
      </c>
      <c r="D1004" s="62" t="s">
        <v>7254</v>
      </c>
      <c r="E1004" s="113"/>
      <c r="F1004" s="113"/>
      <c r="G1004" s="50" t="s">
        <v>5456</v>
      </c>
      <c r="H1004" s="50" t="s">
        <v>5457</v>
      </c>
      <c r="I1004" s="113"/>
      <c r="J1004" s="56" t="s">
        <v>7595</v>
      </c>
      <c r="K1004" s="56"/>
      <c r="L1004" s="113" t="s">
        <v>91</v>
      </c>
      <c r="M1004" s="114">
        <v>0</v>
      </c>
      <c r="N1004" s="113" t="s">
        <v>8705</v>
      </c>
      <c r="O1004" s="113" t="s">
        <v>8710</v>
      </c>
      <c r="P1004" s="113" t="s">
        <v>92</v>
      </c>
      <c r="Q1004" s="113" t="s">
        <v>80</v>
      </c>
      <c r="R1004" s="113"/>
      <c r="S1004" s="113"/>
    </row>
    <row r="1005" spans="1:19" x14ac:dyDescent="0.35">
      <c r="A1005" s="111" t="s">
        <v>4299</v>
      </c>
      <c r="B1005" s="112"/>
      <c r="C1005" s="113" t="s">
        <v>4321</v>
      </c>
      <c r="D1005" s="62" t="s">
        <v>7255</v>
      </c>
      <c r="E1005" s="113"/>
      <c r="F1005" s="113"/>
      <c r="G1005" s="50" t="s">
        <v>5462</v>
      </c>
      <c r="H1005" s="50" t="s">
        <v>5463</v>
      </c>
      <c r="I1005" s="113"/>
      <c r="J1005" s="56" t="s">
        <v>7595</v>
      </c>
      <c r="K1005" s="56"/>
      <c r="L1005" s="113" t="s">
        <v>91</v>
      </c>
      <c r="M1005" s="114">
        <v>0</v>
      </c>
      <c r="N1005" s="113" t="s">
        <v>8705</v>
      </c>
      <c r="O1005" s="113" t="s">
        <v>8710</v>
      </c>
      <c r="P1005" s="113" t="s">
        <v>92</v>
      </c>
      <c r="Q1005" s="113" t="s">
        <v>80</v>
      </c>
      <c r="R1005" s="113"/>
      <c r="S1005" s="113"/>
    </row>
    <row r="1006" spans="1:19" x14ac:dyDescent="0.35">
      <c r="A1006" s="111" t="s">
        <v>4299</v>
      </c>
      <c r="B1006" s="112"/>
      <c r="C1006" s="113" t="s">
        <v>4320</v>
      </c>
      <c r="D1006" s="62" t="s">
        <v>7256</v>
      </c>
      <c r="E1006" s="113"/>
      <c r="F1006" s="113"/>
      <c r="G1006" s="50" t="s">
        <v>5460</v>
      </c>
      <c r="H1006" s="50" t="s">
        <v>5461</v>
      </c>
      <c r="I1006" s="113"/>
      <c r="J1006" s="56" t="s">
        <v>7595</v>
      </c>
      <c r="K1006" s="56"/>
      <c r="L1006" s="113" t="s">
        <v>91</v>
      </c>
      <c r="M1006" s="114">
        <v>0</v>
      </c>
      <c r="N1006" s="113" t="s">
        <v>8705</v>
      </c>
      <c r="O1006" s="113" t="s">
        <v>8710</v>
      </c>
      <c r="P1006" s="113" t="s">
        <v>92</v>
      </c>
      <c r="Q1006" s="113" t="s">
        <v>80</v>
      </c>
      <c r="R1006" s="113"/>
      <c r="S1006" s="113"/>
    </row>
    <row r="1007" spans="1:19" x14ac:dyDescent="0.35">
      <c r="A1007" s="111" t="s">
        <v>4299</v>
      </c>
      <c r="B1007" s="112"/>
      <c r="C1007" s="113" t="s">
        <v>4319</v>
      </c>
      <c r="D1007" s="62" t="s">
        <v>7257</v>
      </c>
      <c r="E1007" s="113"/>
      <c r="F1007" s="113"/>
      <c r="G1007" s="50" t="s">
        <v>5458</v>
      </c>
      <c r="H1007" s="50" t="s">
        <v>5459</v>
      </c>
      <c r="I1007" s="113"/>
      <c r="J1007" s="56" t="s">
        <v>7595</v>
      </c>
      <c r="K1007" s="56"/>
      <c r="L1007" s="121" t="s">
        <v>91</v>
      </c>
      <c r="M1007" s="144">
        <v>0</v>
      </c>
      <c r="N1007" s="121" t="s">
        <v>8705</v>
      </c>
      <c r="O1007" s="121" t="s">
        <v>8710</v>
      </c>
      <c r="P1007" s="113" t="s">
        <v>92</v>
      </c>
      <c r="Q1007" s="113" t="s">
        <v>80</v>
      </c>
      <c r="R1007" s="113"/>
      <c r="S1007" s="113"/>
    </row>
    <row r="1008" spans="1:19" x14ac:dyDescent="0.35">
      <c r="A1008" s="111" t="s">
        <v>4299</v>
      </c>
      <c r="B1008" s="112"/>
      <c r="C1008" s="113" t="s">
        <v>1880</v>
      </c>
      <c r="D1008" s="50" t="s">
        <v>7258</v>
      </c>
      <c r="E1008" s="113"/>
      <c r="F1008" s="113"/>
      <c r="G1008" s="50" t="s">
        <v>5669</v>
      </c>
      <c r="H1008" s="50" t="s">
        <v>5670</v>
      </c>
      <c r="I1008" s="113"/>
      <c r="J1008" s="56" t="s">
        <v>7595</v>
      </c>
      <c r="K1008" s="56"/>
      <c r="L1008" s="50" t="s">
        <v>7574</v>
      </c>
      <c r="M1008" s="160">
        <v>0</v>
      </c>
      <c r="N1008" s="50" t="s">
        <v>8705</v>
      </c>
      <c r="O1008" s="50" t="s">
        <v>8710</v>
      </c>
      <c r="P1008" s="113" t="s">
        <v>157</v>
      </c>
      <c r="Q1008" s="113" t="s">
        <v>80</v>
      </c>
      <c r="R1008" s="113"/>
      <c r="S1008" s="113"/>
    </row>
    <row r="1009" spans="1:19" x14ac:dyDescent="0.35">
      <c r="A1009" s="111" t="s">
        <v>4299</v>
      </c>
      <c r="B1009" s="112"/>
      <c r="C1009" s="113" t="s">
        <v>4356</v>
      </c>
      <c r="D1009" s="50" t="s">
        <v>7259</v>
      </c>
      <c r="E1009" s="113"/>
      <c r="F1009" s="113"/>
      <c r="G1009" s="50" t="s">
        <v>5531</v>
      </c>
      <c r="H1009" s="50" t="s">
        <v>5532</v>
      </c>
      <c r="I1009" s="113"/>
      <c r="J1009" s="56" t="s">
        <v>7595</v>
      </c>
      <c r="K1009" s="56"/>
      <c r="L1009" s="50" t="s">
        <v>7574</v>
      </c>
      <c r="M1009" s="160">
        <v>0</v>
      </c>
      <c r="N1009" s="50" t="s">
        <v>8705</v>
      </c>
      <c r="O1009" s="50" t="s">
        <v>8710</v>
      </c>
      <c r="P1009" s="113" t="s">
        <v>262</v>
      </c>
      <c r="Q1009" s="113" t="s">
        <v>80</v>
      </c>
      <c r="R1009" s="113"/>
      <c r="S1009" s="113"/>
    </row>
    <row r="1010" spans="1:19" x14ac:dyDescent="0.35">
      <c r="A1010" s="111" t="s">
        <v>4299</v>
      </c>
      <c r="B1010" s="112"/>
      <c r="C1010" s="113" t="s">
        <v>4390</v>
      </c>
      <c r="D1010" s="50" t="s">
        <v>7260</v>
      </c>
      <c r="E1010" s="113"/>
      <c r="F1010" s="113"/>
      <c r="G1010" s="50" t="s">
        <v>5609</v>
      </c>
      <c r="H1010" s="50" t="s">
        <v>5610</v>
      </c>
      <c r="I1010" s="113"/>
      <c r="J1010" s="56" t="s">
        <v>7595</v>
      </c>
      <c r="K1010" s="56"/>
      <c r="L1010" s="50" t="s">
        <v>7574</v>
      </c>
      <c r="M1010" s="160">
        <v>0</v>
      </c>
      <c r="N1010" s="50" t="s">
        <v>8705</v>
      </c>
      <c r="O1010" s="50" t="s">
        <v>8710</v>
      </c>
      <c r="P1010" s="113" t="s">
        <v>6327</v>
      </c>
      <c r="Q1010" s="113" t="s">
        <v>80</v>
      </c>
      <c r="R1010" s="113"/>
      <c r="S1010" s="113"/>
    </row>
    <row r="1011" spans="1:19" x14ac:dyDescent="0.35">
      <c r="A1011" s="111" t="s">
        <v>4299</v>
      </c>
      <c r="B1011" s="112"/>
      <c r="C1011" s="113" t="s">
        <v>4401</v>
      </c>
      <c r="D1011" s="50" t="s">
        <v>7261</v>
      </c>
      <c r="E1011" s="113"/>
      <c r="F1011" s="113"/>
      <c r="G1011" s="50" t="s">
        <v>5633</v>
      </c>
      <c r="H1011" s="50" t="s">
        <v>5634</v>
      </c>
      <c r="I1011" s="113"/>
      <c r="J1011" s="56" t="s">
        <v>7595</v>
      </c>
      <c r="K1011" s="56"/>
      <c r="L1011" s="113" t="s">
        <v>7574</v>
      </c>
      <c r="M1011" s="114">
        <v>0</v>
      </c>
      <c r="N1011" s="113" t="s">
        <v>8705</v>
      </c>
      <c r="O1011" s="113" t="s">
        <v>8710</v>
      </c>
      <c r="P1011" s="113" t="s">
        <v>6346</v>
      </c>
      <c r="Q1011" s="113" t="s">
        <v>80</v>
      </c>
      <c r="R1011" s="113"/>
      <c r="S1011" s="113"/>
    </row>
    <row r="1012" spans="1:19" x14ac:dyDescent="0.35">
      <c r="A1012" s="111" t="s">
        <v>4299</v>
      </c>
      <c r="B1012" s="112"/>
      <c r="C1012" s="113" t="s">
        <v>4387</v>
      </c>
      <c r="D1012" s="50" t="s">
        <v>7262</v>
      </c>
      <c r="E1012" s="113"/>
      <c r="F1012" s="113"/>
      <c r="G1012" s="50" t="s">
        <v>5601</v>
      </c>
      <c r="H1012" s="50" t="s">
        <v>5602</v>
      </c>
      <c r="I1012" s="113"/>
      <c r="J1012" s="56" t="s">
        <v>7595</v>
      </c>
      <c r="K1012" s="56"/>
      <c r="L1012" s="50" t="s">
        <v>7574</v>
      </c>
      <c r="M1012" s="160">
        <v>0</v>
      </c>
      <c r="N1012" s="50" t="s">
        <v>8705</v>
      </c>
      <c r="O1012" s="50" t="s">
        <v>8710</v>
      </c>
      <c r="P1012" s="113" t="s">
        <v>266</v>
      </c>
      <c r="Q1012" s="113" t="s">
        <v>80</v>
      </c>
      <c r="R1012" s="113"/>
      <c r="S1012" s="113"/>
    </row>
    <row r="1013" spans="1:19" x14ac:dyDescent="0.35">
      <c r="A1013" s="111" t="s">
        <v>4299</v>
      </c>
      <c r="B1013" s="112"/>
      <c r="C1013" s="113" t="s">
        <v>4313</v>
      </c>
      <c r="D1013" s="50" t="s">
        <v>7198</v>
      </c>
      <c r="E1013" s="113"/>
      <c r="F1013" s="113"/>
      <c r="G1013" s="50" t="s">
        <v>5444</v>
      </c>
      <c r="H1013" s="50" t="s">
        <v>5445</v>
      </c>
      <c r="I1013" s="113"/>
      <c r="J1013" s="56" t="s">
        <v>7595</v>
      </c>
      <c r="K1013" s="56"/>
      <c r="L1013" s="50" t="s">
        <v>7574</v>
      </c>
      <c r="M1013" s="160">
        <v>0</v>
      </c>
      <c r="N1013" s="50" t="s">
        <v>8705</v>
      </c>
      <c r="O1013" s="50" t="s">
        <v>8710</v>
      </c>
      <c r="P1013" s="113" t="s">
        <v>6333</v>
      </c>
      <c r="Q1013" s="113" t="s">
        <v>80</v>
      </c>
      <c r="R1013" s="113"/>
      <c r="S1013" s="113"/>
    </row>
    <row r="1014" spans="1:19" x14ac:dyDescent="0.35">
      <c r="A1014" s="111" t="s">
        <v>4299</v>
      </c>
      <c r="B1014" s="112"/>
      <c r="C1014" s="113" t="s">
        <v>4315</v>
      </c>
      <c r="D1014" s="50" t="s">
        <v>7199</v>
      </c>
      <c r="E1014" s="113"/>
      <c r="F1014" s="113"/>
      <c r="G1014" s="50" t="s">
        <v>5450</v>
      </c>
      <c r="H1014" s="50" t="s">
        <v>5451</v>
      </c>
      <c r="I1014" s="113"/>
      <c r="J1014" s="56" t="s">
        <v>7595</v>
      </c>
      <c r="K1014" s="56"/>
      <c r="L1014" s="50" t="s">
        <v>7574</v>
      </c>
      <c r="M1014" s="160">
        <v>0</v>
      </c>
      <c r="N1014" s="50" t="s">
        <v>8705</v>
      </c>
      <c r="O1014" s="50" t="s">
        <v>8710</v>
      </c>
      <c r="P1014" s="113" t="s">
        <v>6334</v>
      </c>
      <c r="Q1014" s="113" t="s">
        <v>80</v>
      </c>
      <c r="R1014" s="113"/>
      <c r="S1014" s="113"/>
    </row>
    <row r="1015" spans="1:19" x14ac:dyDescent="0.35">
      <c r="A1015" s="111" t="s">
        <v>4299</v>
      </c>
      <c r="B1015" s="112"/>
      <c r="C1015" s="113" t="s">
        <v>4314</v>
      </c>
      <c r="D1015" s="50" t="s">
        <v>7035</v>
      </c>
      <c r="E1015" s="113"/>
      <c r="F1015" s="113"/>
      <c r="G1015" s="50" t="s">
        <v>5448</v>
      </c>
      <c r="H1015" s="50" t="s">
        <v>5449</v>
      </c>
      <c r="I1015" s="113"/>
      <c r="J1015" s="56" t="s">
        <v>7595</v>
      </c>
      <c r="K1015" s="56"/>
      <c r="L1015" s="50" t="s">
        <v>7574</v>
      </c>
      <c r="M1015" s="160">
        <v>0</v>
      </c>
      <c r="N1015" s="50" t="s">
        <v>8705</v>
      </c>
      <c r="O1015" s="50" t="s">
        <v>8710</v>
      </c>
      <c r="P1015" s="113" t="s">
        <v>6334</v>
      </c>
      <c r="Q1015" s="113" t="s">
        <v>80</v>
      </c>
      <c r="R1015" s="113"/>
      <c r="S1015" s="113"/>
    </row>
    <row r="1016" spans="1:19" x14ac:dyDescent="0.35">
      <c r="A1016" s="111" t="s">
        <v>4299</v>
      </c>
      <c r="B1016" s="112"/>
      <c r="C1016" s="113" t="s">
        <v>4316</v>
      </c>
      <c r="D1016" s="50" t="s">
        <v>7036</v>
      </c>
      <c r="E1016" s="113"/>
      <c r="F1016" s="113"/>
      <c r="G1016" s="50" t="s">
        <v>5452</v>
      </c>
      <c r="H1016" s="50" t="s">
        <v>5453</v>
      </c>
      <c r="I1016" s="113"/>
      <c r="J1016" s="56" t="s">
        <v>7595</v>
      </c>
      <c r="K1016" s="56"/>
      <c r="L1016" s="50" t="s">
        <v>7574</v>
      </c>
      <c r="M1016" s="160">
        <v>0</v>
      </c>
      <c r="N1016" s="50" t="s">
        <v>8705</v>
      </c>
      <c r="O1016" s="50" t="s">
        <v>8710</v>
      </c>
      <c r="P1016" s="113" t="s">
        <v>6335</v>
      </c>
      <c r="Q1016" s="113" t="s">
        <v>80</v>
      </c>
      <c r="R1016" s="113"/>
      <c r="S1016" s="113"/>
    </row>
    <row r="1017" spans="1:19" x14ac:dyDescent="0.35">
      <c r="A1017" s="111" t="s">
        <v>4299</v>
      </c>
      <c r="B1017" s="112"/>
      <c r="C1017" s="113" t="s">
        <v>4302</v>
      </c>
      <c r="D1017" s="50" t="s">
        <v>7263</v>
      </c>
      <c r="E1017" s="113"/>
      <c r="F1017" s="113"/>
      <c r="G1017" s="50" t="s">
        <v>5420</v>
      </c>
      <c r="H1017" s="50" t="s">
        <v>5421</v>
      </c>
      <c r="I1017" s="113"/>
      <c r="J1017" s="56" t="s">
        <v>7595</v>
      </c>
      <c r="K1017" s="56"/>
      <c r="L1017" s="50" t="s">
        <v>7574</v>
      </c>
      <c r="M1017" s="160">
        <v>0</v>
      </c>
      <c r="N1017" s="50" t="s">
        <v>8705</v>
      </c>
      <c r="O1017" s="50" t="s">
        <v>8710</v>
      </c>
      <c r="P1017" s="113" t="s">
        <v>195</v>
      </c>
      <c r="Q1017" s="113" t="s">
        <v>80</v>
      </c>
      <c r="R1017" s="113"/>
      <c r="S1017" s="113"/>
    </row>
    <row r="1018" spans="1:19" x14ac:dyDescent="0.35">
      <c r="A1018" s="111" t="s">
        <v>4299</v>
      </c>
      <c r="B1018" s="112"/>
      <c r="C1018" s="113" t="s">
        <v>4377</v>
      </c>
      <c r="D1018" s="50" t="s">
        <v>7264</v>
      </c>
      <c r="E1018" s="113"/>
      <c r="F1018" s="113"/>
      <c r="G1018" s="50" t="s">
        <v>5579</v>
      </c>
      <c r="H1018" s="50" t="s">
        <v>5580</v>
      </c>
      <c r="I1018" s="113"/>
      <c r="J1018" s="56" t="s">
        <v>7595</v>
      </c>
      <c r="K1018" s="56"/>
      <c r="L1018" s="50" t="s">
        <v>7574</v>
      </c>
      <c r="M1018" s="160">
        <v>0</v>
      </c>
      <c r="N1018" s="50" t="s">
        <v>8705</v>
      </c>
      <c r="O1018" s="50" t="s">
        <v>8710</v>
      </c>
      <c r="P1018" s="113" t="s">
        <v>262</v>
      </c>
      <c r="Q1018" s="113" t="s">
        <v>80</v>
      </c>
      <c r="R1018" s="113"/>
      <c r="S1018" s="113"/>
    </row>
    <row r="1019" spans="1:19" x14ac:dyDescent="0.35">
      <c r="A1019" s="111" t="s">
        <v>4299</v>
      </c>
      <c r="B1019" s="112"/>
      <c r="C1019" s="113" t="s">
        <v>4336</v>
      </c>
      <c r="D1019" s="50" t="s">
        <v>7265</v>
      </c>
      <c r="E1019" s="113"/>
      <c r="F1019" s="113"/>
      <c r="G1019" s="50" t="s">
        <v>5491</v>
      </c>
      <c r="H1019" s="50" t="s">
        <v>5492</v>
      </c>
      <c r="I1019" s="113"/>
      <c r="J1019" s="56" t="s">
        <v>7595</v>
      </c>
      <c r="K1019" s="56"/>
      <c r="L1019" s="50" t="s">
        <v>7574</v>
      </c>
      <c r="M1019" s="160">
        <v>0</v>
      </c>
      <c r="N1019" s="50" t="s">
        <v>8705</v>
      </c>
      <c r="O1019" s="50" t="s">
        <v>8710</v>
      </c>
      <c r="P1019" s="113" t="s">
        <v>6322</v>
      </c>
      <c r="Q1019" s="113" t="s">
        <v>80</v>
      </c>
      <c r="R1019" s="113"/>
      <c r="S1019" s="113"/>
    </row>
    <row r="1020" spans="1:19" x14ac:dyDescent="0.35">
      <c r="A1020" s="111" t="s">
        <v>4299</v>
      </c>
      <c r="B1020" s="112"/>
      <c r="C1020" s="113" t="s">
        <v>4400</v>
      </c>
      <c r="D1020" s="50" t="s">
        <v>7266</v>
      </c>
      <c r="E1020" s="113"/>
      <c r="F1020" s="113"/>
      <c r="G1020" s="50" t="s">
        <v>5631</v>
      </c>
      <c r="H1020" s="50" t="s">
        <v>5632</v>
      </c>
      <c r="I1020" s="113"/>
      <c r="J1020" s="56" t="s">
        <v>7595</v>
      </c>
      <c r="K1020" s="56"/>
      <c r="L1020" s="113" t="s">
        <v>7574</v>
      </c>
      <c r="M1020" s="114">
        <v>0</v>
      </c>
      <c r="N1020" s="113" t="s">
        <v>8705</v>
      </c>
      <c r="O1020" s="113" t="s">
        <v>8710</v>
      </c>
      <c r="P1020" s="113" t="s">
        <v>6346</v>
      </c>
      <c r="Q1020" s="113" t="s">
        <v>80</v>
      </c>
      <c r="R1020" s="113"/>
      <c r="S1020" s="113"/>
    </row>
    <row r="1021" spans="1:19" x14ac:dyDescent="0.35">
      <c r="A1021" s="111" t="s">
        <v>4299</v>
      </c>
      <c r="B1021" s="112"/>
      <c r="C1021" s="113" t="s">
        <v>4322</v>
      </c>
      <c r="D1021" s="62" t="s">
        <v>7591</v>
      </c>
      <c r="E1021" s="113"/>
      <c r="F1021" s="113"/>
      <c r="G1021" s="50" t="s">
        <v>5464</v>
      </c>
      <c r="H1021" s="50" t="s">
        <v>5465</v>
      </c>
      <c r="I1021" s="113"/>
      <c r="J1021" s="56" t="s">
        <v>7595</v>
      </c>
      <c r="K1021" s="56"/>
      <c r="L1021" s="113" t="s">
        <v>91</v>
      </c>
      <c r="M1021" s="114">
        <v>0</v>
      </c>
      <c r="N1021" s="113" t="s">
        <v>8705</v>
      </c>
      <c r="O1021" s="113" t="s">
        <v>8710</v>
      </c>
      <c r="P1021" s="113" t="s">
        <v>92</v>
      </c>
      <c r="Q1021" s="113" t="s">
        <v>80</v>
      </c>
      <c r="R1021" s="113"/>
      <c r="S1021" s="113" t="s">
        <v>7267</v>
      </c>
    </row>
    <row r="1022" spans="1:19" x14ac:dyDescent="0.35">
      <c r="A1022" s="111" t="s">
        <v>4299</v>
      </c>
      <c r="B1022" s="112"/>
      <c r="C1022" s="113" t="s">
        <v>1874</v>
      </c>
      <c r="D1022" s="50" t="s">
        <v>7271</v>
      </c>
      <c r="E1022" s="113"/>
      <c r="F1022" s="113"/>
      <c r="G1022" s="50" t="s">
        <v>5621</v>
      </c>
      <c r="H1022" s="50" t="s">
        <v>5622</v>
      </c>
      <c r="I1022" s="113"/>
      <c r="J1022" s="56" t="s">
        <v>7595</v>
      </c>
      <c r="K1022" s="56"/>
      <c r="L1022" s="113" t="s">
        <v>7574</v>
      </c>
      <c r="M1022" s="114">
        <v>0</v>
      </c>
      <c r="N1022" s="113" t="s">
        <v>8705</v>
      </c>
      <c r="O1022" s="113" t="s">
        <v>8710</v>
      </c>
      <c r="P1022" s="113" t="s">
        <v>100</v>
      </c>
      <c r="Q1022" s="113" t="s">
        <v>80</v>
      </c>
      <c r="R1022" s="113"/>
      <c r="S1022" s="113"/>
    </row>
    <row r="1023" spans="1:19" x14ac:dyDescent="0.35">
      <c r="A1023" s="111" t="s">
        <v>4299</v>
      </c>
      <c r="B1023" s="112"/>
      <c r="C1023" s="113" t="s">
        <v>4392</v>
      </c>
      <c r="D1023" s="50" t="s">
        <v>7268</v>
      </c>
      <c r="E1023" s="113"/>
      <c r="F1023" s="113"/>
      <c r="G1023" s="50" t="s">
        <v>5613</v>
      </c>
      <c r="H1023" s="50" t="s">
        <v>5614</v>
      </c>
      <c r="I1023" s="113"/>
      <c r="J1023" s="56" t="s">
        <v>7595</v>
      </c>
      <c r="K1023" s="56"/>
      <c r="L1023" s="50" t="s">
        <v>7574</v>
      </c>
      <c r="M1023" s="160">
        <v>0</v>
      </c>
      <c r="N1023" s="50" t="s">
        <v>8705</v>
      </c>
      <c r="O1023" s="50" t="s">
        <v>8710</v>
      </c>
      <c r="P1023" s="113" t="s">
        <v>6345</v>
      </c>
      <c r="Q1023" s="113" t="s">
        <v>80</v>
      </c>
      <c r="R1023" s="113"/>
      <c r="S1023" s="113"/>
    </row>
    <row r="1024" spans="1:19" x14ac:dyDescent="0.35">
      <c r="A1024" s="111" t="s">
        <v>4299</v>
      </c>
      <c r="B1024" s="112"/>
      <c r="C1024" s="113" t="s">
        <v>4393</v>
      </c>
      <c r="D1024" s="50" t="s">
        <v>7269</v>
      </c>
      <c r="E1024" s="113"/>
      <c r="F1024" s="113"/>
      <c r="G1024" s="50" t="s">
        <v>5615</v>
      </c>
      <c r="H1024" s="50" t="s">
        <v>5616</v>
      </c>
      <c r="I1024" s="113"/>
      <c r="J1024" s="56" t="s">
        <v>7595</v>
      </c>
      <c r="K1024" s="56"/>
      <c r="L1024" s="50" t="s">
        <v>7574</v>
      </c>
      <c r="M1024" s="160">
        <v>0</v>
      </c>
      <c r="N1024" s="50" t="s">
        <v>8705</v>
      </c>
      <c r="O1024" s="50" t="s">
        <v>8710</v>
      </c>
      <c r="P1024" s="113" t="s">
        <v>6345</v>
      </c>
      <c r="Q1024" s="113" t="s">
        <v>80</v>
      </c>
      <c r="R1024" s="113"/>
      <c r="S1024" s="113"/>
    </row>
    <row r="1025" spans="1:19" x14ac:dyDescent="0.35">
      <c r="A1025" s="111" t="s">
        <v>4299</v>
      </c>
      <c r="B1025" s="112"/>
      <c r="C1025" s="113" t="s">
        <v>4396</v>
      </c>
      <c r="D1025" s="50" t="s">
        <v>7270</v>
      </c>
      <c r="E1025" s="113"/>
      <c r="F1025" s="113"/>
      <c r="G1025" s="50" t="s">
        <v>5623</v>
      </c>
      <c r="H1025" s="50" t="s">
        <v>5624</v>
      </c>
      <c r="I1025" s="113"/>
      <c r="J1025" s="56" t="s">
        <v>7595</v>
      </c>
      <c r="K1025" s="56"/>
      <c r="L1025" s="113" t="s">
        <v>7574</v>
      </c>
      <c r="M1025" s="114">
        <v>0</v>
      </c>
      <c r="N1025" s="113" t="s">
        <v>8705</v>
      </c>
      <c r="O1025" s="113" t="s">
        <v>8710</v>
      </c>
      <c r="P1025" s="113" t="s">
        <v>100</v>
      </c>
      <c r="Q1025" s="113" t="s">
        <v>80</v>
      </c>
      <c r="R1025" s="113"/>
      <c r="S1025" s="113"/>
    </row>
    <row r="1026" spans="1:19" x14ac:dyDescent="0.35">
      <c r="A1026" s="111" t="s">
        <v>4299</v>
      </c>
      <c r="B1026" s="112"/>
      <c r="C1026" s="113" t="s">
        <v>4402</v>
      </c>
      <c r="D1026" s="50" t="s">
        <v>7272</v>
      </c>
      <c r="E1026" s="113"/>
      <c r="F1026" s="113"/>
      <c r="G1026" s="50" t="s">
        <v>5635</v>
      </c>
      <c r="H1026" s="50" t="s">
        <v>5636</v>
      </c>
      <c r="I1026" s="113"/>
      <c r="J1026" s="56" t="s">
        <v>7595</v>
      </c>
      <c r="K1026" s="56"/>
      <c r="L1026" s="113" t="s">
        <v>7574</v>
      </c>
      <c r="M1026" s="114">
        <v>0</v>
      </c>
      <c r="N1026" s="113" t="s">
        <v>8705</v>
      </c>
      <c r="O1026" s="113" t="s">
        <v>8710</v>
      </c>
      <c r="P1026" s="113" t="s">
        <v>6346</v>
      </c>
      <c r="Q1026" s="113" t="s">
        <v>80</v>
      </c>
      <c r="R1026" s="113"/>
      <c r="S1026" s="113"/>
    </row>
    <row r="1027" spans="1:19" x14ac:dyDescent="0.35">
      <c r="A1027" s="111" t="s">
        <v>4299</v>
      </c>
      <c r="B1027" s="112"/>
      <c r="C1027" s="113" t="s">
        <v>4328</v>
      </c>
      <c r="D1027" s="50" t="s">
        <v>7273</v>
      </c>
      <c r="E1027" s="113"/>
      <c r="F1027" s="113"/>
      <c r="G1027" s="50" t="s">
        <v>5476</v>
      </c>
      <c r="H1027" s="50" t="s">
        <v>5477</v>
      </c>
      <c r="I1027" s="113"/>
      <c r="J1027" s="56" t="s">
        <v>7595</v>
      </c>
      <c r="K1027" s="56"/>
      <c r="L1027" s="50" t="s">
        <v>7574</v>
      </c>
      <c r="M1027" s="160">
        <v>0</v>
      </c>
      <c r="N1027" s="50" t="s">
        <v>8705</v>
      </c>
      <c r="O1027" s="50" t="s">
        <v>8710</v>
      </c>
      <c r="P1027" s="113" t="s">
        <v>6319</v>
      </c>
      <c r="Q1027" s="113" t="s">
        <v>80</v>
      </c>
      <c r="R1027" s="113"/>
      <c r="S1027" s="113"/>
    </row>
    <row r="1028" spans="1:19" x14ac:dyDescent="0.35">
      <c r="A1028" s="111" t="s">
        <v>4299</v>
      </c>
      <c r="B1028" s="112"/>
      <c r="C1028" s="113" t="s">
        <v>4374</v>
      </c>
      <c r="D1028" s="50" t="s">
        <v>7274</v>
      </c>
      <c r="E1028" s="113"/>
      <c r="F1028" s="113"/>
      <c r="G1028" s="50" t="s">
        <v>5573</v>
      </c>
      <c r="H1028" s="50" t="s">
        <v>5574</v>
      </c>
      <c r="I1028" s="113"/>
      <c r="J1028" s="56" t="s">
        <v>7595</v>
      </c>
      <c r="K1028" s="56"/>
      <c r="L1028" s="50" t="s">
        <v>7574</v>
      </c>
      <c r="M1028" s="160">
        <v>0</v>
      </c>
      <c r="N1028" s="50" t="s">
        <v>8705</v>
      </c>
      <c r="O1028" s="50" t="s">
        <v>8710</v>
      </c>
      <c r="P1028" s="113" t="s">
        <v>262</v>
      </c>
      <c r="Q1028" s="113" t="s">
        <v>80</v>
      </c>
      <c r="R1028" s="113"/>
      <c r="S1028" s="113"/>
    </row>
    <row r="1029" spans="1:19" x14ac:dyDescent="0.35">
      <c r="A1029" s="111" t="s">
        <v>4299</v>
      </c>
      <c r="B1029" s="112"/>
      <c r="C1029" s="113" t="s">
        <v>4334</v>
      </c>
      <c r="D1029" s="50" t="s">
        <v>7275</v>
      </c>
      <c r="E1029" s="113"/>
      <c r="F1029" s="113"/>
      <c r="G1029" s="50" t="s">
        <v>5488</v>
      </c>
      <c r="H1029" s="50" t="s">
        <v>5489</v>
      </c>
      <c r="I1029" s="113"/>
      <c r="J1029" s="56" t="s">
        <v>7595</v>
      </c>
      <c r="K1029" s="56"/>
      <c r="L1029" s="50" t="s">
        <v>7574</v>
      </c>
      <c r="M1029" s="160">
        <v>0</v>
      </c>
      <c r="N1029" s="50" t="s">
        <v>8705</v>
      </c>
      <c r="O1029" s="50" t="s">
        <v>8710</v>
      </c>
      <c r="P1029" s="113" t="s">
        <v>6339</v>
      </c>
      <c r="Q1029" s="113" t="s">
        <v>80</v>
      </c>
      <c r="R1029" s="113"/>
      <c r="S1029" s="113"/>
    </row>
    <row r="1030" spans="1:19" x14ac:dyDescent="0.35">
      <c r="A1030" s="111" t="s">
        <v>4299</v>
      </c>
      <c r="B1030" s="112"/>
      <c r="C1030" s="113" t="s">
        <v>4358</v>
      </c>
      <c r="D1030" s="50" t="s">
        <v>7037</v>
      </c>
      <c r="E1030" s="113"/>
      <c r="F1030" s="113"/>
      <c r="G1030" s="50" t="s">
        <v>5535</v>
      </c>
      <c r="H1030" s="50" t="s">
        <v>5536</v>
      </c>
      <c r="I1030" s="113"/>
      <c r="J1030" s="56" t="s">
        <v>7595</v>
      </c>
      <c r="K1030" s="56"/>
      <c r="L1030" s="50" t="s">
        <v>7574</v>
      </c>
      <c r="M1030" s="160">
        <v>0</v>
      </c>
      <c r="N1030" s="50" t="s">
        <v>8705</v>
      </c>
      <c r="O1030" s="50" t="s">
        <v>8710</v>
      </c>
      <c r="P1030" s="113" t="s">
        <v>262</v>
      </c>
      <c r="Q1030" s="113" t="s">
        <v>80</v>
      </c>
      <c r="R1030" s="113"/>
      <c r="S1030" s="113"/>
    </row>
    <row r="1031" spans="1:19" x14ac:dyDescent="0.35">
      <c r="A1031" s="111" t="s">
        <v>4299</v>
      </c>
      <c r="B1031" s="112"/>
      <c r="C1031" s="113" t="s">
        <v>4407</v>
      </c>
      <c r="D1031" s="50" t="s">
        <v>7276</v>
      </c>
      <c r="E1031" s="113"/>
      <c r="F1031" s="113"/>
      <c r="G1031" s="50" t="s">
        <v>5649</v>
      </c>
      <c r="H1031" s="50" t="s">
        <v>5650</v>
      </c>
      <c r="I1031" s="113"/>
      <c r="J1031" s="56" t="s">
        <v>7595</v>
      </c>
      <c r="K1031" s="56"/>
      <c r="L1031" s="113" t="s">
        <v>7574</v>
      </c>
      <c r="M1031" s="114">
        <v>0</v>
      </c>
      <c r="N1031" s="113" t="s">
        <v>8705</v>
      </c>
      <c r="O1031" s="113" t="s">
        <v>8710</v>
      </c>
      <c r="P1031" s="113" t="s">
        <v>163</v>
      </c>
      <c r="Q1031" s="113" t="s">
        <v>80</v>
      </c>
      <c r="R1031" s="113"/>
      <c r="S1031" s="113"/>
    </row>
    <row r="1032" spans="1:19" x14ac:dyDescent="0.35">
      <c r="A1032" s="111" t="s">
        <v>4299</v>
      </c>
      <c r="B1032" s="112"/>
      <c r="C1032" s="113" t="s">
        <v>4360</v>
      </c>
      <c r="D1032" s="50" t="s">
        <v>7277</v>
      </c>
      <c r="E1032" s="113"/>
      <c r="F1032" s="113"/>
      <c r="G1032" s="50" t="s">
        <v>5539</v>
      </c>
      <c r="H1032" s="50" t="s">
        <v>5540</v>
      </c>
      <c r="I1032" s="113"/>
      <c r="J1032" s="56" t="s">
        <v>7595</v>
      </c>
      <c r="K1032" s="56"/>
      <c r="L1032" s="50" t="s">
        <v>7574</v>
      </c>
      <c r="M1032" s="160">
        <v>0</v>
      </c>
      <c r="N1032" s="50" t="s">
        <v>8705</v>
      </c>
      <c r="O1032" s="50" t="s">
        <v>8710</v>
      </c>
      <c r="P1032" s="113" t="s">
        <v>262</v>
      </c>
      <c r="Q1032" s="113" t="s">
        <v>80</v>
      </c>
      <c r="R1032" s="113"/>
      <c r="S1032" s="113"/>
    </row>
    <row r="1033" spans="1:19" x14ac:dyDescent="0.35">
      <c r="A1033" s="111" t="s">
        <v>4299</v>
      </c>
      <c r="B1033" s="112"/>
      <c r="C1033" s="113" t="s">
        <v>4306</v>
      </c>
      <c r="D1033" s="50" t="s">
        <v>7038</v>
      </c>
      <c r="E1033" s="113"/>
      <c r="F1033" s="113"/>
      <c r="G1033" s="50" t="s">
        <v>5428</v>
      </c>
      <c r="H1033" s="50" t="s">
        <v>5429</v>
      </c>
      <c r="I1033" s="113"/>
      <c r="J1033" s="56" t="s">
        <v>7595</v>
      </c>
      <c r="K1033" s="56"/>
      <c r="L1033" s="50" t="s">
        <v>7574</v>
      </c>
      <c r="M1033" s="160">
        <v>0</v>
      </c>
      <c r="N1033" s="50" t="s">
        <v>8705</v>
      </c>
      <c r="O1033" s="50" t="s">
        <v>8710</v>
      </c>
      <c r="P1033" s="113" t="s">
        <v>195</v>
      </c>
      <c r="Q1033" s="113" t="s">
        <v>80</v>
      </c>
      <c r="R1033" s="113"/>
      <c r="S1033" s="113"/>
    </row>
    <row r="1034" spans="1:19" x14ac:dyDescent="0.35">
      <c r="A1034" s="111" t="s">
        <v>4299</v>
      </c>
      <c r="B1034" s="112"/>
      <c r="C1034" s="113" t="s">
        <v>4416</v>
      </c>
      <c r="D1034" s="50" t="s">
        <v>7278</v>
      </c>
      <c r="E1034" s="113"/>
      <c r="F1034" s="113"/>
      <c r="G1034" s="50" t="s">
        <v>5667</v>
      </c>
      <c r="H1034" s="50" t="s">
        <v>5668</v>
      </c>
      <c r="I1034" s="113"/>
      <c r="J1034" s="56" t="s">
        <v>7595</v>
      </c>
      <c r="K1034" s="56"/>
      <c r="L1034" s="50" t="s">
        <v>7574</v>
      </c>
      <c r="M1034" s="160">
        <v>0</v>
      </c>
      <c r="N1034" s="50" t="s">
        <v>8705</v>
      </c>
      <c r="O1034" s="50" t="s">
        <v>8710</v>
      </c>
      <c r="P1034" s="113" t="s">
        <v>6350</v>
      </c>
      <c r="Q1034" s="113" t="s">
        <v>80</v>
      </c>
      <c r="R1034" s="113"/>
      <c r="S1034" s="113"/>
    </row>
    <row r="1035" spans="1:19" x14ac:dyDescent="0.35">
      <c r="A1035" s="111" t="s">
        <v>4299</v>
      </c>
      <c r="B1035" s="112"/>
      <c r="C1035" s="113" t="s">
        <v>4403</v>
      </c>
      <c r="D1035" s="50" t="s">
        <v>7581</v>
      </c>
      <c r="E1035" s="113"/>
      <c r="F1035" s="113"/>
      <c r="G1035" s="140" t="s">
        <v>5637</v>
      </c>
      <c r="H1035" s="140" t="s">
        <v>5638</v>
      </c>
      <c r="I1035" s="113"/>
      <c r="J1035" s="56" t="s">
        <v>7595</v>
      </c>
      <c r="K1035" s="56"/>
      <c r="L1035" s="113" t="s">
        <v>7574</v>
      </c>
      <c r="M1035" s="114">
        <v>0</v>
      </c>
      <c r="N1035" s="113" t="s">
        <v>8705</v>
      </c>
      <c r="O1035" s="113" t="s">
        <v>8710</v>
      </c>
      <c r="P1035" s="113" t="s">
        <v>163</v>
      </c>
      <c r="Q1035" s="113" t="s">
        <v>80</v>
      </c>
      <c r="R1035" s="113"/>
      <c r="S1035" s="113"/>
    </row>
    <row r="1036" spans="1:19" x14ac:dyDescent="0.35">
      <c r="A1036" s="111" t="s">
        <v>4299</v>
      </c>
      <c r="B1036" s="112"/>
      <c r="C1036" s="113" t="s">
        <v>4301</v>
      </c>
      <c r="D1036" s="50" t="s">
        <v>7279</v>
      </c>
      <c r="E1036" s="113"/>
      <c r="F1036" s="113"/>
      <c r="G1036" s="50" t="s">
        <v>5418</v>
      </c>
      <c r="H1036" s="50" t="s">
        <v>5419</v>
      </c>
      <c r="I1036" s="113"/>
      <c r="J1036" s="56" t="s">
        <v>7595</v>
      </c>
      <c r="K1036" s="56"/>
      <c r="L1036" s="50" t="s">
        <v>7574</v>
      </c>
      <c r="M1036" s="160">
        <v>0</v>
      </c>
      <c r="N1036" s="50" t="s">
        <v>8705</v>
      </c>
      <c r="O1036" s="50" t="s">
        <v>8710</v>
      </c>
      <c r="P1036" s="113" t="s">
        <v>139</v>
      </c>
      <c r="Q1036" s="113" t="s">
        <v>80</v>
      </c>
      <c r="R1036" s="113"/>
      <c r="S1036" s="113"/>
    </row>
    <row r="1037" spans="1:19" x14ac:dyDescent="0.35">
      <c r="A1037" s="111" t="s">
        <v>4299</v>
      </c>
      <c r="B1037" s="112"/>
      <c r="C1037" s="113" t="s">
        <v>4361</v>
      </c>
      <c r="D1037" s="50" t="s">
        <v>7280</v>
      </c>
      <c r="E1037" s="113"/>
      <c r="F1037" s="113"/>
      <c r="G1037" s="50" t="s">
        <v>5543</v>
      </c>
      <c r="H1037" s="50" t="s">
        <v>5544</v>
      </c>
      <c r="I1037" s="113"/>
      <c r="J1037" s="56" t="s">
        <v>7595</v>
      </c>
      <c r="K1037" s="56"/>
      <c r="L1037" s="50" t="s">
        <v>7574</v>
      </c>
      <c r="M1037" s="160">
        <v>0</v>
      </c>
      <c r="N1037" s="50" t="s">
        <v>8705</v>
      </c>
      <c r="O1037" s="50" t="s">
        <v>8710</v>
      </c>
      <c r="P1037" s="113" t="s">
        <v>262</v>
      </c>
      <c r="Q1037" s="113" t="s">
        <v>80</v>
      </c>
      <c r="R1037" s="113"/>
      <c r="S1037" s="113"/>
    </row>
    <row r="1038" spans="1:19" x14ac:dyDescent="0.35">
      <c r="A1038" s="111" t="s">
        <v>4299</v>
      </c>
      <c r="B1038" s="112"/>
      <c r="C1038" s="113" t="s">
        <v>1877</v>
      </c>
      <c r="D1038" s="50" t="s">
        <v>7281</v>
      </c>
      <c r="E1038" s="113"/>
      <c r="F1038" s="113"/>
      <c r="G1038" s="50" t="s">
        <v>5541</v>
      </c>
      <c r="H1038" s="50" t="s">
        <v>5542</v>
      </c>
      <c r="I1038" s="113"/>
      <c r="J1038" s="56" t="s">
        <v>7595</v>
      </c>
      <c r="K1038" s="56"/>
      <c r="L1038" s="50" t="s">
        <v>7574</v>
      </c>
      <c r="M1038" s="160">
        <v>0</v>
      </c>
      <c r="N1038" s="50" t="s">
        <v>8705</v>
      </c>
      <c r="O1038" s="50" t="s">
        <v>8710</v>
      </c>
      <c r="P1038" s="113" t="s">
        <v>262</v>
      </c>
      <c r="Q1038" s="113" t="s">
        <v>80</v>
      </c>
      <c r="R1038" s="113"/>
      <c r="S1038" s="113"/>
    </row>
    <row r="1039" spans="1:19" x14ac:dyDescent="0.35">
      <c r="A1039" s="111" t="s">
        <v>4299</v>
      </c>
      <c r="B1039" s="112"/>
      <c r="C1039" s="113" t="s">
        <v>4417</v>
      </c>
      <c r="D1039" s="50" t="s">
        <v>7282</v>
      </c>
      <c r="E1039" s="113"/>
      <c r="F1039" s="113"/>
      <c r="G1039" s="50" t="s">
        <v>5671</v>
      </c>
      <c r="H1039" s="50" t="s">
        <v>5672</v>
      </c>
      <c r="I1039" s="113"/>
      <c r="J1039" s="56" t="s">
        <v>7595</v>
      </c>
      <c r="K1039" s="56"/>
      <c r="L1039" s="50" t="s">
        <v>7574</v>
      </c>
      <c r="M1039" s="160">
        <v>0</v>
      </c>
      <c r="N1039" s="50" t="s">
        <v>8705</v>
      </c>
      <c r="O1039" s="50" t="s">
        <v>8710</v>
      </c>
      <c r="P1039" s="113" t="s">
        <v>157</v>
      </c>
      <c r="Q1039" s="113" t="s">
        <v>80</v>
      </c>
      <c r="R1039" s="113"/>
      <c r="S1039" s="113"/>
    </row>
    <row r="1040" spans="1:19" x14ac:dyDescent="0.35">
      <c r="A1040" s="111" t="s">
        <v>4299</v>
      </c>
      <c r="B1040" s="112"/>
      <c r="C1040" s="113" t="s">
        <v>1875</v>
      </c>
      <c r="D1040" s="50" t="s">
        <v>7283</v>
      </c>
      <c r="E1040" s="113"/>
      <c r="F1040" s="113"/>
      <c r="G1040" s="50" t="s">
        <v>5647</v>
      </c>
      <c r="H1040" s="50" t="s">
        <v>5648</v>
      </c>
      <c r="I1040" s="113"/>
      <c r="J1040" s="56" t="s">
        <v>7595</v>
      </c>
      <c r="K1040" s="56"/>
      <c r="L1040" s="113" t="s">
        <v>7574</v>
      </c>
      <c r="M1040" s="114">
        <v>0</v>
      </c>
      <c r="N1040" s="113" t="s">
        <v>8705</v>
      </c>
      <c r="O1040" s="113" t="s">
        <v>8710</v>
      </c>
      <c r="P1040" s="113" t="s">
        <v>163</v>
      </c>
      <c r="Q1040" s="113" t="s">
        <v>80</v>
      </c>
      <c r="R1040" s="113"/>
      <c r="S1040" s="113"/>
    </row>
    <row r="1041" spans="1:19" x14ac:dyDescent="0.35">
      <c r="A1041" s="111" t="s">
        <v>4299</v>
      </c>
      <c r="B1041" s="112"/>
      <c r="C1041" s="113" t="s">
        <v>4307</v>
      </c>
      <c r="D1041" s="50" t="s">
        <v>7284</v>
      </c>
      <c r="E1041" s="113"/>
      <c r="F1041" s="113"/>
      <c r="G1041" s="50" t="s">
        <v>5430</v>
      </c>
      <c r="H1041" s="50" t="s">
        <v>5431</v>
      </c>
      <c r="I1041" s="113"/>
      <c r="J1041" s="56" t="s">
        <v>7595</v>
      </c>
      <c r="K1041" s="56"/>
      <c r="L1041" s="50" t="s">
        <v>7574</v>
      </c>
      <c r="M1041" s="160">
        <v>0</v>
      </c>
      <c r="N1041" s="50" t="s">
        <v>8705</v>
      </c>
      <c r="O1041" s="50" t="s">
        <v>8710</v>
      </c>
      <c r="P1041" s="113" t="s">
        <v>195</v>
      </c>
      <c r="Q1041" s="113" t="s">
        <v>80</v>
      </c>
      <c r="R1041" s="113"/>
      <c r="S1041" s="113"/>
    </row>
    <row r="1042" spans="1:19" x14ac:dyDescent="0.35">
      <c r="A1042" s="111" t="s">
        <v>4299</v>
      </c>
      <c r="B1042" s="112"/>
      <c r="C1042" s="113" t="s">
        <v>4308</v>
      </c>
      <c r="D1042" s="50" t="s">
        <v>7200</v>
      </c>
      <c r="E1042" s="113"/>
      <c r="F1042" s="113"/>
      <c r="G1042" s="50" t="s">
        <v>5432</v>
      </c>
      <c r="H1042" s="50" t="s">
        <v>5433</v>
      </c>
      <c r="I1042" s="113"/>
      <c r="J1042" s="56" t="s">
        <v>7595</v>
      </c>
      <c r="K1042" s="56"/>
      <c r="L1042" s="50" t="s">
        <v>7574</v>
      </c>
      <c r="M1042" s="160">
        <v>0</v>
      </c>
      <c r="N1042" s="50" t="s">
        <v>8705</v>
      </c>
      <c r="O1042" s="50" t="s">
        <v>8710</v>
      </c>
      <c r="P1042" s="113" t="s">
        <v>195</v>
      </c>
      <c r="Q1042" s="113" t="s">
        <v>80</v>
      </c>
      <c r="R1042" s="113"/>
      <c r="S1042" s="113"/>
    </row>
    <row r="1043" spans="1:19" x14ac:dyDescent="0.35">
      <c r="A1043" s="111" t="s">
        <v>4299</v>
      </c>
      <c r="B1043" s="112"/>
      <c r="C1043" s="113" t="s">
        <v>4364</v>
      </c>
      <c r="D1043" s="50" t="s">
        <v>7039</v>
      </c>
      <c r="E1043" s="113"/>
      <c r="F1043" s="113"/>
      <c r="G1043" s="50" t="s">
        <v>5549</v>
      </c>
      <c r="H1043" s="50" t="s">
        <v>5550</v>
      </c>
      <c r="I1043" s="113"/>
      <c r="J1043" s="56" t="s">
        <v>7595</v>
      </c>
      <c r="K1043" s="56"/>
      <c r="L1043" s="50" t="s">
        <v>7574</v>
      </c>
      <c r="M1043" s="160">
        <v>0</v>
      </c>
      <c r="N1043" s="50" t="s">
        <v>8705</v>
      </c>
      <c r="O1043" s="50" t="s">
        <v>8710</v>
      </c>
      <c r="P1043" s="113" t="s">
        <v>262</v>
      </c>
      <c r="Q1043" s="113" t="s">
        <v>80</v>
      </c>
      <c r="R1043" s="113"/>
      <c r="S1043" s="113"/>
    </row>
    <row r="1044" spans="1:19" x14ac:dyDescent="0.35">
      <c r="A1044" s="111" t="s">
        <v>4299</v>
      </c>
      <c r="B1044" s="112"/>
      <c r="C1044" s="113" t="s">
        <v>4381</v>
      </c>
      <c r="D1044" s="50" t="s">
        <v>7201</v>
      </c>
      <c r="E1044" s="113"/>
      <c r="F1044" s="113"/>
      <c r="G1044" s="50" t="s">
        <v>5587</v>
      </c>
      <c r="H1044" s="50" t="s">
        <v>5588</v>
      </c>
      <c r="I1044" s="113"/>
      <c r="J1044" s="56" t="s">
        <v>7595</v>
      </c>
      <c r="K1044" s="56"/>
      <c r="L1044" s="50" t="s">
        <v>7574</v>
      </c>
      <c r="M1044" s="160">
        <v>0</v>
      </c>
      <c r="N1044" s="50" t="s">
        <v>8705</v>
      </c>
      <c r="O1044" s="50" t="s">
        <v>8710</v>
      </c>
      <c r="P1044" s="113" t="s">
        <v>6343</v>
      </c>
      <c r="Q1044" s="113" t="s">
        <v>80</v>
      </c>
      <c r="R1044" s="113"/>
      <c r="S1044" s="113"/>
    </row>
    <row r="1045" spans="1:19" x14ac:dyDescent="0.35">
      <c r="A1045" s="111" t="s">
        <v>4299</v>
      </c>
      <c r="B1045" s="112"/>
      <c r="C1045" s="113" t="s">
        <v>4383</v>
      </c>
      <c r="D1045" s="50" t="s">
        <v>7202</v>
      </c>
      <c r="E1045" s="113"/>
      <c r="F1045" s="113"/>
      <c r="G1045" s="50" t="s">
        <v>5593</v>
      </c>
      <c r="H1045" s="50" t="s">
        <v>5594</v>
      </c>
      <c r="I1045" s="113"/>
      <c r="J1045" s="56" t="s">
        <v>7595</v>
      </c>
      <c r="K1045" s="56"/>
      <c r="L1045" s="50" t="s">
        <v>7574</v>
      </c>
      <c r="M1045" s="160">
        <v>0</v>
      </c>
      <c r="N1045" s="50" t="s">
        <v>8705</v>
      </c>
      <c r="O1045" s="50" t="s">
        <v>8710</v>
      </c>
      <c r="P1045" s="113" t="s">
        <v>139</v>
      </c>
      <c r="Q1045" s="113" t="s">
        <v>80</v>
      </c>
      <c r="R1045" s="113"/>
      <c r="S1045" s="113"/>
    </row>
    <row r="1046" spans="1:19" x14ac:dyDescent="0.35">
      <c r="A1046" s="111" t="s">
        <v>4299</v>
      </c>
      <c r="B1046" s="112"/>
      <c r="C1046" s="113" t="s">
        <v>4365</v>
      </c>
      <c r="D1046" s="50" t="s">
        <v>7040</v>
      </c>
      <c r="E1046" s="113"/>
      <c r="F1046" s="113"/>
      <c r="G1046" s="50" t="s">
        <v>5551</v>
      </c>
      <c r="H1046" s="50" t="s">
        <v>5552</v>
      </c>
      <c r="I1046" s="113"/>
      <c r="J1046" s="56" t="s">
        <v>7595</v>
      </c>
      <c r="K1046" s="56"/>
      <c r="L1046" s="50" t="s">
        <v>7574</v>
      </c>
      <c r="M1046" s="160">
        <v>0</v>
      </c>
      <c r="N1046" s="50" t="s">
        <v>8705</v>
      </c>
      <c r="O1046" s="50" t="s">
        <v>8710</v>
      </c>
      <c r="P1046" s="113" t="s">
        <v>262</v>
      </c>
      <c r="Q1046" s="113" t="s">
        <v>80</v>
      </c>
      <c r="R1046" s="113"/>
      <c r="S1046" s="113"/>
    </row>
    <row r="1047" spans="1:19" x14ac:dyDescent="0.35">
      <c r="A1047" s="111" t="s">
        <v>4299</v>
      </c>
      <c r="B1047" s="112"/>
      <c r="C1047" s="113" t="s">
        <v>4311</v>
      </c>
      <c r="D1047" s="50" t="s">
        <v>7041</v>
      </c>
      <c r="E1047" s="113"/>
      <c r="F1047" s="113"/>
      <c r="G1047" s="50" t="s">
        <v>5440</v>
      </c>
      <c r="H1047" s="50" t="s">
        <v>5441</v>
      </c>
      <c r="I1047" s="113"/>
      <c r="J1047" s="56" t="s">
        <v>7595</v>
      </c>
      <c r="K1047" s="56"/>
      <c r="L1047" s="50" t="s">
        <v>7574</v>
      </c>
      <c r="M1047" s="160">
        <v>0</v>
      </c>
      <c r="N1047" s="50" t="s">
        <v>8705</v>
      </c>
      <c r="O1047" s="50" t="s">
        <v>8710</v>
      </c>
      <c r="P1047" s="113" t="s">
        <v>6331</v>
      </c>
      <c r="Q1047" s="113" t="s">
        <v>80</v>
      </c>
      <c r="R1047" s="113"/>
      <c r="S1047" s="113"/>
    </row>
    <row r="1048" spans="1:19" x14ac:dyDescent="0.35">
      <c r="A1048" s="111" t="s">
        <v>4299</v>
      </c>
      <c r="B1048" s="112"/>
      <c r="C1048" s="113" t="s">
        <v>4312</v>
      </c>
      <c r="D1048" s="50" t="s">
        <v>7203</v>
      </c>
      <c r="E1048" s="113"/>
      <c r="F1048" s="113"/>
      <c r="G1048" s="50" t="s">
        <v>5442</v>
      </c>
      <c r="H1048" s="50" t="s">
        <v>5443</v>
      </c>
      <c r="I1048" s="113"/>
      <c r="J1048" s="56" t="s">
        <v>7595</v>
      </c>
      <c r="K1048" s="56"/>
      <c r="L1048" s="50" t="s">
        <v>7574</v>
      </c>
      <c r="M1048" s="160">
        <v>0</v>
      </c>
      <c r="N1048" s="50" t="s">
        <v>8705</v>
      </c>
      <c r="O1048" s="50" t="s">
        <v>8710</v>
      </c>
      <c r="P1048" s="113" t="s">
        <v>6332</v>
      </c>
      <c r="Q1048" s="113" t="s">
        <v>80</v>
      </c>
      <c r="R1048" s="113"/>
      <c r="S1048" s="113"/>
    </row>
    <row r="1049" spans="1:19" x14ac:dyDescent="0.35">
      <c r="A1049" s="111" t="s">
        <v>4299</v>
      </c>
      <c r="B1049" s="112"/>
      <c r="C1049" s="113" t="s">
        <v>4337</v>
      </c>
      <c r="D1049" s="50" t="s">
        <v>7042</v>
      </c>
      <c r="E1049" s="113"/>
      <c r="F1049" s="113"/>
      <c r="G1049" s="50" t="s">
        <v>5493</v>
      </c>
      <c r="H1049" s="50" t="s">
        <v>5494</v>
      </c>
      <c r="I1049" s="113"/>
      <c r="J1049" s="56" t="s">
        <v>7595</v>
      </c>
      <c r="K1049" s="56"/>
      <c r="L1049" s="50" t="s">
        <v>7574</v>
      </c>
      <c r="M1049" s="160">
        <v>0</v>
      </c>
      <c r="N1049" s="50" t="s">
        <v>8705</v>
      </c>
      <c r="O1049" s="50" t="s">
        <v>8710</v>
      </c>
      <c r="P1049" s="113" t="s">
        <v>6322</v>
      </c>
      <c r="Q1049" s="113" t="s">
        <v>80</v>
      </c>
      <c r="R1049" s="113"/>
      <c r="S1049" s="113"/>
    </row>
    <row r="1050" spans="1:19" x14ac:dyDescent="0.35">
      <c r="A1050" s="111" t="s">
        <v>4299</v>
      </c>
      <c r="B1050" s="112"/>
      <c r="C1050" s="113" t="s">
        <v>4326</v>
      </c>
      <c r="D1050" s="50" t="s">
        <v>7204</v>
      </c>
      <c r="E1050" s="113"/>
      <c r="F1050" s="113"/>
      <c r="G1050" s="50" t="s">
        <v>5472</v>
      </c>
      <c r="H1050" s="50" t="s">
        <v>5473</v>
      </c>
      <c r="I1050" s="113"/>
      <c r="J1050" s="56" t="s">
        <v>7595</v>
      </c>
      <c r="K1050" s="56"/>
      <c r="L1050" s="50" t="s">
        <v>7574</v>
      </c>
      <c r="M1050" s="160">
        <v>0</v>
      </c>
      <c r="N1050" s="50" t="s">
        <v>8705</v>
      </c>
      <c r="O1050" s="50" t="s">
        <v>8710</v>
      </c>
      <c r="P1050" s="113" t="s">
        <v>6337</v>
      </c>
      <c r="Q1050" s="113" t="s">
        <v>80</v>
      </c>
      <c r="R1050" s="113"/>
      <c r="S1050" s="113"/>
    </row>
    <row r="1051" spans="1:19" x14ac:dyDescent="0.35">
      <c r="A1051" s="111" t="s">
        <v>4299</v>
      </c>
      <c r="B1051" s="112"/>
      <c r="C1051" s="113" t="s">
        <v>4368</v>
      </c>
      <c r="D1051" s="50" t="s">
        <v>7205</v>
      </c>
      <c r="E1051" s="113"/>
      <c r="F1051" s="113"/>
      <c r="G1051" s="50" t="s">
        <v>5557</v>
      </c>
      <c r="H1051" s="50" t="s">
        <v>5558</v>
      </c>
      <c r="I1051" s="113"/>
      <c r="J1051" s="56" t="s">
        <v>7595</v>
      </c>
      <c r="K1051" s="56"/>
      <c r="L1051" s="50" t="s">
        <v>7574</v>
      </c>
      <c r="M1051" s="160">
        <v>0</v>
      </c>
      <c r="N1051" s="50" t="s">
        <v>8705</v>
      </c>
      <c r="O1051" s="50" t="s">
        <v>8710</v>
      </c>
      <c r="P1051" s="113" t="s">
        <v>262</v>
      </c>
      <c r="Q1051" s="113" t="s">
        <v>80</v>
      </c>
      <c r="R1051" s="113"/>
      <c r="S1051" s="113"/>
    </row>
    <row r="1052" spans="1:19" x14ac:dyDescent="0.35">
      <c r="A1052" s="111" t="s">
        <v>4299</v>
      </c>
      <c r="B1052" s="112"/>
      <c r="C1052" s="113" t="s">
        <v>4309</v>
      </c>
      <c r="D1052" s="50" t="s">
        <v>7043</v>
      </c>
      <c r="E1052" s="113"/>
      <c r="F1052" s="113"/>
      <c r="G1052" s="50" t="s">
        <v>5434</v>
      </c>
      <c r="H1052" s="50" t="s">
        <v>5435</v>
      </c>
      <c r="I1052" s="113"/>
      <c r="J1052" s="56" t="s">
        <v>7595</v>
      </c>
      <c r="K1052" s="56"/>
      <c r="L1052" s="50" t="s">
        <v>7574</v>
      </c>
      <c r="M1052" s="160">
        <v>0</v>
      </c>
      <c r="N1052" s="50" t="s">
        <v>8705</v>
      </c>
      <c r="O1052" s="50" t="s">
        <v>8710</v>
      </c>
      <c r="P1052" s="113" t="s">
        <v>195</v>
      </c>
      <c r="Q1052" s="113" t="s">
        <v>80</v>
      </c>
      <c r="R1052" s="113"/>
      <c r="S1052" s="113"/>
    </row>
    <row r="1053" spans="1:19" x14ac:dyDescent="0.35">
      <c r="A1053" s="111" t="s">
        <v>4299</v>
      </c>
      <c r="B1053" s="112"/>
      <c r="C1053" s="113" t="s">
        <v>4338</v>
      </c>
      <c r="D1053" s="50" t="s">
        <v>7206</v>
      </c>
      <c r="E1053" s="113"/>
      <c r="F1053" s="113"/>
      <c r="G1053" s="50" t="s">
        <v>5495</v>
      </c>
      <c r="H1053" s="50" t="s">
        <v>5496</v>
      </c>
      <c r="I1053" s="113"/>
      <c r="J1053" s="56" t="s">
        <v>7595</v>
      </c>
      <c r="K1053" s="56"/>
      <c r="L1053" s="50" t="s">
        <v>7574</v>
      </c>
      <c r="M1053" s="160">
        <v>0</v>
      </c>
      <c r="N1053" s="50" t="s">
        <v>8705</v>
      </c>
      <c r="O1053" s="50" t="s">
        <v>8710</v>
      </c>
      <c r="P1053" s="113" t="s">
        <v>6322</v>
      </c>
      <c r="Q1053" s="113" t="s">
        <v>80</v>
      </c>
      <c r="R1053" s="113"/>
      <c r="S1053" s="113"/>
    </row>
    <row r="1054" spans="1:19" x14ac:dyDescent="0.35">
      <c r="A1054" s="111" t="s">
        <v>4299</v>
      </c>
      <c r="B1054" s="112"/>
      <c r="C1054" s="113" t="s">
        <v>4380</v>
      </c>
      <c r="D1054" s="50" t="s">
        <v>7207</v>
      </c>
      <c r="E1054" s="113"/>
      <c r="F1054" s="113"/>
      <c r="G1054" s="50" t="s">
        <v>5585</v>
      </c>
      <c r="H1054" s="50" t="s">
        <v>5586</v>
      </c>
      <c r="I1054" s="113"/>
      <c r="J1054" s="56" t="s">
        <v>7595</v>
      </c>
      <c r="K1054" s="56"/>
      <c r="L1054" s="50" t="s">
        <v>7574</v>
      </c>
      <c r="M1054" s="160">
        <v>0</v>
      </c>
      <c r="N1054" s="50" t="s">
        <v>8705</v>
      </c>
      <c r="O1054" s="50" t="s">
        <v>8710</v>
      </c>
      <c r="P1054" s="113" t="s">
        <v>6343</v>
      </c>
      <c r="Q1054" s="113" t="s">
        <v>80</v>
      </c>
      <c r="R1054" s="113"/>
      <c r="S1054" s="113"/>
    </row>
    <row r="1055" spans="1:19" x14ac:dyDescent="0.35">
      <c r="A1055" s="111" t="s">
        <v>4299</v>
      </c>
      <c r="B1055" s="112"/>
      <c r="C1055" s="113" t="s">
        <v>1878</v>
      </c>
      <c r="D1055" s="50" t="s">
        <v>7044</v>
      </c>
      <c r="E1055" s="113"/>
      <c r="F1055" s="113"/>
      <c r="G1055" s="50" t="s">
        <v>5559</v>
      </c>
      <c r="H1055" s="50" t="s">
        <v>5560</v>
      </c>
      <c r="I1055" s="113"/>
      <c r="J1055" s="56" t="s">
        <v>7595</v>
      </c>
      <c r="K1055" s="56"/>
      <c r="L1055" s="50" t="s">
        <v>7574</v>
      </c>
      <c r="M1055" s="160">
        <v>0</v>
      </c>
      <c r="N1055" s="50" t="s">
        <v>8705</v>
      </c>
      <c r="O1055" s="50" t="s">
        <v>8710</v>
      </c>
      <c r="P1055" s="113" t="s">
        <v>262</v>
      </c>
      <c r="Q1055" s="113" t="s">
        <v>80</v>
      </c>
      <c r="R1055" s="113"/>
      <c r="S1055" s="113"/>
    </row>
    <row r="1056" spans="1:19" x14ac:dyDescent="0.35">
      <c r="A1056" s="111" t="s">
        <v>4299</v>
      </c>
      <c r="B1056" s="112"/>
      <c r="C1056" s="113" t="s">
        <v>1881</v>
      </c>
      <c r="D1056" s="50" t="s">
        <v>7045</v>
      </c>
      <c r="E1056" s="113"/>
      <c r="F1056" s="113"/>
      <c r="G1056" s="50" t="s">
        <v>5436</v>
      </c>
      <c r="H1056" s="50" t="s">
        <v>5437</v>
      </c>
      <c r="I1056" s="113"/>
      <c r="J1056" s="56" t="s">
        <v>7595</v>
      </c>
      <c r="K1056" s="56"/>
      <c r="L1056" s="50" t="s">
        <v>7574</v>
      </c>
      <c r="M1056" s="160">
        <v>0</v>
      </c>
      <c r="N1056" s="50" t="s">
        <v>8705</v>
      </c>
      <c r="O1056" s="50" t="s">
        <v>8710</v>
      </c>
      <c r="P1056" s="113" t="s">
        <v>195</v>
      </c>
      <c r="Q1056" s="113" t="s">
        <v>80</v>
      </c>
      <c r="R1056" s="113"/>
      <c r="S1056" s="113"/>
    </row>
    <row r="1057" spans="1:19" x14ac:dyDescent="0.35">
      <c r="A1057" s="111" t="s">
        <v>4299</v>
      </c>
      <c r="B1057" s="112"/>
      <c r="C1057" s="113" t="s">
        <v>4408</v>
      </c>
      <c r="D1057" s="50" t="s">
        <v>7582</v>
      </c>
      <c r="E1057" s="113"/>
      <c r="F1057" s="113"/>
      <c r="G1057" s="50" t="s">
        <v>5651</v>
      </c>
      <c r="H1057" s="50" t="s">
        <v>5652</v>
      </c>
      <c r="I1057" s="113"/>
      <c r="J1057" s="56" t="s">
        <v>7595</v>
      </c>
      <c r="K1057" s="56"/>
      <c r="L1057" s="113" t="s">
        <v>7574</v>
      </c>
      <c r="M1057" s="114">
        <v>0</v>
      </c>
      <c r="N1057" s="113" t="s">
        <v>8705</v>
      </c>
      <c r="O1057" s="113" t="s">
        <v>8710</v>
      </c>
      <c r="P1057" s="113" t="s">
        <v>163</v>
      </c>
      <c r="Q1057" s="113" t="s">
        <v>80</v>
      </c>
      <c r="R1057" s="113"/>
      <c r="S1057" s="113"/>
    </row>
    <row r="1058" spans="1:19" x14ac:dyDescent="0.35">
      <c r="A1058" s="111" t="s">
        <v>4299</v>
      </c>
      <c r="B1058" s="112"/>
      <c r="C1058" s="113" t="s">
        <v>4411</v>
      </c>
      <c r="D1058" s="50" t="s">
        <v>7583</v>
      </c>
      <c r="E1058" s="113"/>
      <c r="F1058" s="113"/>
      <c r="G1058" s="50" t="s">
        <v>5657</v>
      </c>
      <c r="H1058" s="50" t="s">
        <v>5658</v>
      </c>
      <c r="I1058" s="113"/>
      <c r="J1058" s="56" t="s">
        <v>7595</v>
      </c>
      <c r="K1058" s="56"/>
      <c r="L1058" s="113" t="s">
        <v>7574</v>
      </c>
      <c r="M1058" s="114">
        <v>0</v>
      </c>
      <c r="N1058" s="113" t="s">
        <v>8705</v>
      </c>
      <c r="O1058" s="113" t="s">
        <v>8710</v>
      </c>
      <c r="P1058" s="113" t="s">
        <v>6347</v>
      </c>
      <c r="Q1058" s="113" t="s">
        <v>80</v>
      </c>
      <c r="R1058" s="113"/>
      <c r="S1058" s="113"/>
    </row>
    <row r="1059" spans="1:19" x14ac:dyDescent="0.35">
      <c r="A1059" s="111" t="s">
        <v>4299</v>
      </c>
      <c r="B1059" s="112"/>
      <c r="C1059" s="113" t="s">
        <v>4369</v>
      </c>
      <c r="D1059" s="50" t="s">
        <v>7208</v>
      </c>
      <c r="E1059" s="113"/>
      <c r="F1059" s="113"/>
      <c r="G1059" s="50" t="s">
        <v>5561</v>
      </c>
      <c r="H1059" s="50" t="s">
        <v>5562</v>
      </c>
      <c r="I1059" s="113"/>
      <c r="J1059" s="56" t="s">
        <v>7595</v>
      </c>
      <c r="K1059" s="56"/>
      <c r="L1059" s="50" t="s">
        <v>7574</v>
      </c>
      <c r="M1059" s="160">
        <v>0</v>
      </c>
      <c r="N1059" s="50" t="s">
        <v>8705</v>
      </c>
      <c r="O1059" s="50" t="s">
        <v>8710</v>
      </c>
      <c r="P1059" s="113" t="s">
        <v>262</v>
      </c>
      <c r="Q1059" s="113" t="s">
        <v>80</v>
      </c>
      <c r="R1059" s="113"/>
      <c r="S1059" s="113"/>
    </row>
    <row r="1060" spans="1:19" x14ac:dyDescent="0.35">
      <c r="A1060" s="111" t="s">
        <v>4299</v>
      </c>
      <c r="B1060" s="112"/>
      <c r="C1060" s="113" t="s">
        <v>4388</v>
      </c>
      <c r="D1060" s="50" t="s">
        <v>7209</v>
      </c>
      <c r="E1060" s="113"/>
      <c r="F1060" s="113"/>
      <c r="G1060" s="50" t="s">
        <v>5605</v>
      </c>
      <c r="H1060" s="50" t="s">
        <v>5606</v>
      </c>
      <c r="I1060" s="113"/>
      <c r="J1060" s="56" t="s">
        <v>7595</v>
      </c>
      <c r="K1060" s="56"/>
      <c r="L1060" s="50" t="s">
        <v>7574</v>
      </c>
      <c r="M1060" s="160">
        <v>0</v>
      </c>
      <c r="N1060" s="50" t="s">
        <v>8705</v>
      </c>
      <c r="O1060" s="50" t="s">
        <v>8710</v>
      </c>
      <c r="P1060" s="113" t="s">
        <v>6344</v>
      </c>
      <c r="Q1060" s="113" t="s">
        <v>80</v>
      </c>
      <c r="R1060" s="113"/>
      <c r="S1060" s="113"/>
    </row>
    <row r="1061" spans="1:19" x14ac:dyDescent="0.35">
      <c r="A1061" s="111" t="s">
        <v>4299</v>
      </c>
      <c r="B1061" s="112"/>
      <c r="C1061" s="113" t="s">
        <v>4389</v>
      </c>
      <c r="D1061" s="50" t="s">
        <v>7210</v>
      </c>
      <c r="E1061" s="113"/>
      <c r="F1061" s="113"/>
      <c r="G1061" s="50" t="s">
        <v>5607</v>
      </c>
      <c r="H1061" s="50" t="s">
        <v>5608</v>
      </c>
      <c r="I1061" s="113"/>
      <c r="J1061" s="56" t="s">
        <v>7595</v>
      </c>
      <c r="K1061" s="56"/>
      <c r="L1061" s="50" t="s">
        <v>7574</v>
      </c>
      <c r="M1061" s="160">
        <v>0</v>
      </c>
      <c r="N1061" s="50" t="s">
        <v>8705</v>
      </c>
      <c r="O1061" s="50" t="s">
        <v>8710</v>
      </c>
      <c r="P1061" s="113" t="s">
        <v>6344</v>
      </c>
      <c r="Q1061" s="113" t="s">
        <v>80</v>
      </c>
      <c r="R1061" s="113"/>
      <c r="S1061" s="113"/>
    </row>
    <row r="1062" spans="1:19" x14ac:dyDescent="0.35">
      <c r="A1062" s="111" t="s">
        <v>4299</v>
      </c>
      <c r="B1062" s="112"/>
      <c r="C1062" s="113" t="s">
        <v>1882</v>
      </c>
      <c r="D1062" s="50" t="s">
        <v>7046</v>
      </c>
      <c r="E1062" s="113"/>
      <c r="F1062" s="113"/>
      <c r="G1062" s="50" t="s">
        <v>5446</v>
      </c>
      <c r="H1062" s="50" t="s">
        <v>5447</v>
      </c>
      <c r="I1062" s="113"/>
      <c r="J1062" s="56" t="s">
        <v>7595</v>
      </c>
      <c r="K1062" s="56"/>
      <c r="L1062" s="50" t="s">
        <v>7574</v>
      </c>
      <c r="M1062" s="160">
        <v>0</v>
      </c>
      <c r="N1062" s="50" t="s">
        <v>8705</v>
      </c>
      <c r="O1062" s="50" t="s">
        <v>8710</v>
      </c>
      <c r="P1062" s="113" t="s">
        <v>1884</v>
      </c>
      <c r="Q1062" s="113" t="s">
        <v>80</v>
      </c>
      <c r="R1062" s="113"/>
      <c r="S1062" s="113"/>
    </row>
    <row r="1063" spans="1:19" x14ac:dyDescent="0.35">
      <c r="A1063" s="111" t="s">
        <v>4299</v>
      </c>
      <c r="B1063" s="112"/>
      <c r="C1063" s="113" t="s">
        <v>4412</v>
      </c>
      <c r="D1063" s="50" t="s">
        <v>7584</v>
      </c>
      <c r="E1063" s="113"/>
      <c r="F1063" s="113"/>
      <c r="G1063" s="50" t="s">
        <v>5659</v>
      </c>
      <c r="H1063" s="50" t="s">
        <v>5660</v>
      </c>
      <c r="I1063" s="113"/>
      <c r="J1063" s="56" t="s">
        <v>7595</v>
      </c>
      <c r="K1063" s="56"/>
      <c r="L1063" s="113" t="s">
        <v>7574</v>
      </c>
      <c r="M1063" s="114">
        <v>0</v>
      </c>
      <c r="N1063" s="113" t="s">
        <v>8705</v>
      </c>
      <c r="O1063" s="113" t="s">
        <v>8710</v>
      </c>
      <c r="P1063" s="113" t="s">
        <v>6347</v>
      </c>
      <c r="Q1063" s="113" t="s">
        <v>80</v>
      </c>
      <c r="R1063" s="113"/>
      <c r="S1063" s="113"/>
    </row>
    <row r="1064" spans="1:19" x14ac:dyDescent="0.35">
      <c r="A1064" s="111" t="s">
        <v>4299</v>
      </c>
      <c r="B1064" s="112"/>
      <c r="C1064" s="113" t="s">
        <v>4385</v>
      </c>
      <c r="D1064" s="50" t="s">
        <v>7047</v>
      </c>
      <c r="E1064" s="113"/>
      <c r="F1064" s="113"/>
      <c r="G1064" s="50" t="s">
        <v>5597</v>
      </c>
      <c r="H1064" s="50" t="s">
        <v>5598</v>
      </c>
      <c r="I1064" s="113"/>
      <c r="J1064" s="56" t="s">
        <v>7595</v>
      </c>
      <c r="K1064" s="56"/>
      <c r="L1064" s="50" t="s">
        <v>7574</v>
      </c>
      <c r="M1064" s="160">
        <v>0</v>
      </c>
      <c r="N1064" s="50" t="s">
        <v>8705</v>
      </c>
      <c r="O1064" s="50" t="s">
        <v>8710</v>
      </c>
      <c r="P1064" s="113" t="s">
        <v>266</v>
      </c>
      <c r="Q1064" s="113" t="s">
        <v>80</v>
      </c>
      <c r="R1064" s="113"/>
      <c r="S1064" s="113"/>
    </row>
    <row r="1065" spans="1:19" x14ac:dyDescent="0.35">
      <c r="A1065" s="111" t="s">
        <v>4299</v>
      </c>
      <c r="B1065" s="112"/>
      <c r="C1065" s="113" t="s">
        <v>4303</v>
      </c>
      <c r="D1065" s="50" t="s">
        <v>7048</v>
      </c>
      <c r="E1065" s="113"/>
      <c r="F1065" s="113"/>
      <c r="G1065" s="50" t="s">
        <v>5422</v>
      </c>
      <c r="H1065" s="50" t="s">
        <v>5423</v>
      </c>
      <c r="I1065" s="113"/>
      <c r="J1065" s="56" t="s">
        <v>7595</v>
      </c>
      <c r="K1065" s="56"/>
      <c r="L1065" s="50" t="s">
        <v>7574</v>
      </c>
      <c r="M1065" s="160">
        <v>0</v>
      </c>
      <c r="N1065" s="50" t="s">
        <v>8705</v>
      </c>
      <c r="O1065" s="50" t="s">
        <v>8710</v>
      </c>
      <c r="P1065" s="113" t="s">
        <v>195</v>
      </c>
      <c r="Q1065" s="113" t="s">
        <v>80</v>
      </c>
      <c r="R1065" s="113"/>
      <c r="S1065" s="113"/>
    </row>
    <row r="1066" spans="1:19" x14ac:dyDescent="0.35">
      <c r="A1066" s="111" t="s">
        <v>4299</v>
      </c>
      <c r="B1066" s="112"/>
      <c r="C1066" s="113" t="s">
        <v>1876</v>
      </c>
      <c r="D1066" s="50" t="s">
        <v>7049</v>
      </c>
      <c r="E1066" s="113"/>
      <c r="F1066" s="113"/>
      <c r="G1066" s="50" t="s">
        <v>5567</v>
      </c>
      <c r="H1066" s="50" t="s">
        <v>5568</v>
      </c>
      <c r="I1066" s="113"/>
      <c r="J1066" s="56" t="s">
        <v>7595</v>
      </c>
      <c r="K1066" s="56"/>
      <c r="L1066" s="50" t="s">
        <v>7574</v>
      </c>
      <c r="M1066" s="160">
        <v>0</v>
      </c>
      <c r="N1066" s="50" t="s">
        <v>8705</v>
      </c>
      <c r="O1066" s="50" t="s">
        <v>8710</v>
      </c>
      <c r="P1066" s="113" t="s">
        <v>262</v>
      </c>
      <c r="Q1066" s="113" t="s">
        <v>80</v>
      </c>
      <c r="R1066" s="113"/>
      <c r="S1066" s="113"/>
    </row>
    <row r="1067" spans="1:19" x14ac:dyDescent="0.35">
      <c r="A1067" s="111" t="s">
        <v>4299</v>
      </c>
      <c r="B1067" s="112"/>
      <c r="C1067" s="113" t="s">
        <v>4339</v>
      </c>
      <c r="D1067" s="50" t="s">
        <v>7211</v>
      </c>
      <c r="E1067" s="113"/>
      <c r="F1067" s="113"/>
      <c r="G1067" s="50" t="s">
        <v>5497</v>
      </c>
      <c r="H1067" s="50" t="s">
        <v>5498</v>
      </c>
      <c r="I1067" s="113"/>
      <c r="J1067" s="56" t="s">
        <v>7595</v>
      </c>
      <c r="K1067" s="56"/>
      <c r="L1067" s="50" t="s">
        <v>7574</v>
      </c>
      <c r="M1067" s="160">
        <v>0</v>
      </c>
      <c r="N1067" s="50" t="s">
        <v>8705</v>
      </c>
      <c r="O1067" s="50" t="s">
        <v>8710</v>
      </c>
      <c r="P1067" s="113" t="s">
        <v>6322</v>
      </c>
      <c r="Q1067" s="113" t="s">
        <v>80</v>
      </c>
      <c r="R1067" s="113"/>
      <c r="S1067" s="113"/>
    </row>
    <row r="1068" spans="1:19" x14ac:dyDescent="0.35">
      <c r="A1068" s="111" t="s">
        <v>4299</v>
      </c>
      <c r="B1068" s="112"/>
      <c r="C1068" s="113" t="s">
        <v>4366</v>
      </c>
      <c r="D1068" s="50" t="s">
        <v>7050</v>
      </c>
      <c r="E1068" s="113"/>
      <c r="F1068" s="113"/>
      <c r="G1068" s="50" t="s">
        <v>5553</v>
      </c>
      <c r="H1068" s="50" t="s">
        <v>5554</v>
      </c>
      <c r="I1068" s="113"/>
      <c r="J1068" s="56" t="s">
        <v>7595</v>
      </c>
      <c r="K1068" s="56"/>
      <c r="L1068" s="50" t="s">
        <v>7574</v>
      </c>
      <c r="M1068" s="160">
        <v>0</v>
      </c>
      <c r="N1068" s="50" t="s">
        <v>8705</v>
      </c>
      <c r="O1068" s="50" t="s">
        <v>8710</v>
      </c>
      <c r="P1068" s="113" t="s">
        <v>262</v>
      </c>
      <c r="Q1068" s="113" t="s">
        <v>80</v>
      </c>
      <c r="R1068" s="113"/>
      <c r="S1068" s="113"/>
    </row>
    <row r="1069" spans="1:19" x14ac:dyDescent="0.35">
      <c r="A1069" s="111" t="s">
        <v>4299</v>
      </c>
      <c r="B1069" s="112"/>
      <c r="C1069" s="113" t="s">
        <v>4363</v>
      </c>
      <c r="D1069" s="50" t="s">
        <v>7051</v>
      </c>
      <c r="E1069" s="113"/>
      <c r="F1069" s="113"/>
      <c r="G1069" s="50" t="s">
        <v>5547</v>
      </c>
      <c r="H1069" s="50" t="s">
        <v>5548</v>
      </c>
      <c r="I1069" s="113"/>
      <c r="J1069" s="56" t="s">
        <v>7595</v>
      </c>
      <c r="K1069" s="56"/>
      <c r="L1069" s="50" t="s">
        <v>7574</v>
      </c>
      <c r="M1069" s="160">
        <v>0</v>
      </c>
      <c r="N1069" s="50" t="s">
        <v>8705</v>
      </c>
      <c r="O1069" s="50" t="s">
        <v>8710</v>
      </c>
      <c r="P1069" s="113" t="s">
        <v>262</v>
      </c>
      <c r="Q1069" s="113" t="s">
        <v>80</v>
      </c>
      <c r="R1069" s="113"/>
      <c r="S1069" s="113"/>
    </row>
    <row r="1070" spans="1:19" x14ac:dyDescent="0.35">
      <c r="A1070" s="111" t="s">
        <v>4299</v>
      </c>
      <c r="B1070" s="112"/>
      <c r="C1070" s="113" t="s">
        <v>4329</v>
      </c>
      <c r="D1070" s="50" t="s">
        <v>7052</v>
      </c>
      <c r="E1070" s="113"/>
      <c r="F1070" s="113"/>
      <c r="G1070" s="50" t="s">
        <v>5478</v>
      </c>
      <c r="H1070" s="50" t="s">
        <v>5479</v>
      </c>
      <c r="I1070" s="113"/>
      <c r="J1070" s="56" t="s">
        <v>7595</v>
      </c>
      <c r="K1070" s="56"/>
      <c r="L1070" s="50" t="s">
        <v>7574</v>
      </c>
      <c r="M1070" s="160">
        <v>0</v>
      </c>
      <c r="N1070" s="50" t="s">
        <v>8705</v>
      </c>
      <c r="O1070" s="50" t="s">
        <v>8710</v>
      </c>
      <c r="P1070" s="113" t="s">
        <v>6319</v>
      </c>
      <c r="Q1070" s="113" t="s">
        <v>80</v>
      </c>
      <c r="R1070" s="113"/>
      <c r="S1070" s="113"/>
    </row>
    <row r="1071" spans="1:19" x14ac:dyDescent="0.35">
      <c r="A1071" s="111" t="s">
        <v>4299</v>
      </c>
      <c r="B1071" s="112"/>
      <c r="C1071" s="113" t="s">
        <v>4371</v>
      </c>
      <c r="D1071" s="50" t="s">
        <v>7053</v>
      </c>
      <c r="E1071" s="113"/>
      <c r="F1071" s="113"/>
      <c r="G1071" s="50" t="s">
        <v>5565</v>
      </c>
      <c r="H1071" s="50" t="s">
        <v>5566</v>
      </c>
      <c r="I1071" s="113"/>
      <c r="J1071" s="56" t="s">
        <v>7595</v>
      </c>
      <c r="K1071" s="56"/>
      <c r="L1071" s="50" t="s">
        <v>7574</v>
      </c>
      <c r="M1071" s="160">
        <v>0</v>
      </c>
      <c r="N1071" s="50" t="s">
        <v>8705</v>
      </c>
      <c r="O1071" s="50" t="s">
        <v>8710</v>
      </c>
      <c r="P1071" s="113" t="s">
        <v>262</v>
      </c>
      <c r="Q1071" s="113" t="s">
        <v>80</v>
      </c>
      <c r="R1071" s="113"/>
      <c r="S1071" s="113"/>
    </row>
    <row r="1072" spans="1:19" x14ac:dyDescent="0.35">
      <c r="A1072" s="111" t="s">
        <v>4299</v>
      </c>
      <c r="B1072" s="112"/>
      <c r="C1072" s="113" t="s">
        <v>4355</v>
      </c>
      <c r="D1072" s="50" t="s">
        <v>7212</v>
      </c>
      <c r="E1072" s="113"/>
      <c r="F1072" s="113"/>
      <c r="G1072" s="50" t="s">
        <v>5529</v>
      </c>
      <c r="H1072" s="50" t="s">
        <v>5530</v>
      </c>
      <c r="I1072" s="113"/>
      <c r="J1072" s="56" t="s">
        <v>7595</v>
      </c>
      <c r="K1072" s="56"/>
      <c r="L1072" s="50" t="s">
        <v>7574</v>
      </c>
      <c r="M1072" s="160">
        <v>0</v>
      </c>
      <c r="N1072" s="50" t="s">
        <v>8705</v>
      </c>
      <c r="O1072" s="50" t="s">
        <v>8710</v>
      </c>
      <c r="P1072" s="113" t="s">
        <v>262</v>
      </c>
      <c r="Q1072" s="113" t="s">
        <v>80</v>
      </c>
      <c r="R1072" s="113"/>
      <c r="S1072" s="113"/>
    </row>
    <row r="1073" spans="1:19" x14ac:dyDescent="0.35">
      <c r="A1073" s="111" t="s">
        <v>4299</v>
      </c>
      <c r="B1073" s="112"/>
      <c r="C1073" s="113" t="s">
        <v>4370</v>
      </c>
      <c r="D1073" s="50" t="s">
        <v>7054</v>
      </c>
      <c r="E1073" s="113"/>
      <c r="F1073" s="113"/>
      <c r="G1073" s="50" t="s">
        <v>5563</v>
      </c>
      <c r="H1073" s="50" t="s">
        <v>5564</v>
      </c>
      <c r="I1073" s="113"/>
      <c r="J1073" s="56" t="s">
        <v>7595</v>
      </c>
      <c r="K1073" s="56"/>
      <c r="L1073" s="50" t="s">
        <v>7574</v>
      </c>
      <c r="M1073" s="160">
        <v>0</v>
      </c>
      <c r="N1073" s="50" t="s">
        <v>8705</v>
      </c>
      <c r="O1073" s="50" t="s">
        <v>8710</v>
      </c>
      <c r="P1073" s="113" t="s">
        <v>262</v>
      </c>
      <c r="Q1073" s="113" t="s">
        <v>80</v>
      </c>
      <c r="R1073" s="113"/>
      <c r="S1073" s="113"/>
    </row>
    <row r="1074" spans="1:19" x14ac:dyDescent="0.35">
      <c r="A1074" s="111" t="s">
        <v>4299</v>
      </c>
      <c r="B1074" s="112"/>
      <c r="C1074" s="113" t="s">
        <v>4418</v>
      </c>
      <c r="D1074" s="50" t="s">
        <v>7055</v>
      </c>
      <c r="E1074" s="113"/>
      <c r="F1074" s="113"/>
      <c r="G1074" s="50" t="s">
        <v>5673</v>
      </c>
      <c r="H1074" s="50" t="s">
        <v>5674</v>
      </c>
      <c r="I1074" s="113"/>
      <c r="J1074" s="56" t="s">
        <v>7595</v>
      </c>
      <c r="K1074" s="56"/>
      <c r="L1074" s="50" t="s">
        <v>7574</v>
      </c>
      <c r="M1074" s="160">
        <v>0</v>
      </c>
      <c r="N1074" s="50" t="s">
        <v>8705</v>
      </c>
      <c r="O1074" s="50" t="s">
        <v>8710</v>
      </c>
      <c r="P1074" s="113" t="s">
        <v>157</v>
      </c>
      <c r="Q1074" s="113" t="s">
        <v>80</v>
      </c>
      <c r="R1074" s="113"/>
      <c r="S1074" s="113"/>
    </row>
    <row r="1075" spans="1:19" x14ac:dyDescent="0.35">
      <c r="A1075" s="111" t="s">
        <v>4299</v>
      </c>
      <c r="B1075" s="112"/>
      <c r="C1075" s="113" t="s">
        <v>4397</v>
      </c>
      <c r="D1075" s="50" t="s">
        <v>7585</v>
      </c>
      <c r="E1075" s="113"/>
      <c r="F1075" s="113"/>
      <c r="G1075" s="50" t="s">
        <v>5625</v>
      </c>
      <c r="H1075" s="50" t="s">
        <v>5626</v>
      </c>
      <c r="I1075" s="113"/>
      <c r="J1075" s="56" t="s">
        <v>7595</v>
      </c>
      <c r="K1075" s="56"/>
      <c r="L1075" s="113" t="s">
        <v>7574</v>
      </c>
      <c r="M1075" s="114">
        <v>0</v>
      </c>
      <c r="N1075" s="113" t="s">
        <v>8705</v>
      </c>
      <c r="O1075" s="113" t="s">
        <v>8710</v>
      </c>
      <c r="P1075" s="113" t="s">
        <v>100</v>
      </c>
      <c r="Q1075" s="113" t="s">
        <v>80</v>
      </c>
      <c r="R1075" s="113"/>
      <c r="S1075" s="113"/>
    </row>
    <row r="1076" spans="1:19" x14ac:dyDescent="0.35">
      <c r="A1076" s="111" t="s">
        <v>4299</v>
      </c>
      <c r="B1076" s="112"/>
      <c r="C1076" s="113" t="s">
        <v>4398</v>
      </c>
      <c r="D1076" s="50" t="s">
        <v>7586</v>
      </c>
      <c r="E1076" s="113"/>
      <c r="F1076" s="113"/>
      <c r="G1076" s="50" t="s">
        <v>5627</v>
      </c>
      <c r="H1076" s="50" t="s">
        <v>5628</v>
      </c>
      <c r="I1076" s="113"/>
      <c r="J1076" s="56" t="s">
        <v>7595</v>
      </c>
      <c r="K1076" s="56"/>
      <c r="L1076" s="113" t="s">
        <v>7574</v>
      </c>
      <c r="M1076" s="114">
        <v>0</v>
      </c>
      <c r="N1076" s="113" t="s">
        <v>8705</v>
      </c>
      <c r="O1076" s="113" t="s">
        <v>8710</v>
      </c>
      <c r="P1076" s="113" t="s">
        <v>100</v>
      </c>
      <c r="Q1076" s="113" t="s">
        <v>80</v>
      </c>
      <c r="R1076" s="113"/>
      <c r="S1076" s="113"/>
    </row>
    <row r="1077" spans="1:19" x14ac:dyDescent="0.35">
      <c r="A1077" s="111" t="s">
        <v>4299</v>
      </c>
      <c r="B1077" s="112"/>
      <c r="C1077" s="113" t="s">
        <v>4409</v>
      </c>
      <c r="D1077" s="50" t="s">
        <v>7587</v>
      </c>
      <c r="E1077" s="113"/>
      <c r="F1077" s="113"/>
      <c r="G1077" s="50" t="s">
        <v>5653</v>
      </c>
      <c r="H1077" s="50" t="s">
        <v>5654</v>
      </c>
      <c r="I1077" s="113"/>
      <c r="J1077" s="56" t="s">
        <v>7595</v>
      </c>
      <c r="K1077" s="56"/>
      <c r="L1077" s="113" t="s">
        <v>7574</v>
      </c>
      <c r="M1077" s="114">
        <v>0</v>
      </c>
      <c r="N1077" s="113" t="s">
        <v>8705</v>
      </c>
      <c r="O1077" s="113" t="s">
        <v>8710</v>
      </c>
      <c r="P1077" s="113" t="s">
        <v>163</v>
      </c>
      <c r="Q1077" s="113" t="s">
        <v>80</v>
      </c>
      <c r="R1077" s="113"/>
      <c r="S1077" s="113"/>
    </row>
    <row r="1078" spans="1:19" x14ac:dyDescent="0.35">
      <c r="A1078" s="111" t="s">
        <v>4299</v>
      </c>
      <c r="B1078" s="112"/>
      <c r="C1078" s="113" t="s">
        <v>4413</v>
      </c>
      <c r="D1078" s="50" t="s">
        <v>7588</v>
      </c>
      <c r="E1078" s="113"/>
      <c r="F1078" s="113"/>
      <c r="G1078" s="50" t="s">
        <v>5661</v>
      </c>
      <c r="H1078" s="50" t="s">
        <v>5662</v>
      </c>
      <c r="I1078" s="113"/>
      <c r="J1078" s="56" t="s">
        <v>7595</v>
      </c>
      <c r="K1078" s="56"/>
      <c r="L1078" s="113" t="s">
        <v>7574</v>
      </c>
      <c r="M1078" s="114">
        <v>0</v>
      </c>
      <c r="N1078" s="113" t="s">
        <v>8705</v>
      </c>
      <c r="O1078" s="113" t="s">
        <v>8710</v>
      </c>
      <c r="P1078" s="113" t="s">
        <v>6347</v>
      </c>
      <c r="Q1078" s="113" t="s">
        <v>80</v>
      </c>
      <c r="R1078" s="113"/>
      <c r="S1078" s="113"/>
    </row>
    <row r="1079" spans="1:19" x14ac:dyDescent="0.35">
      <c r="A1079" s="111" t="s">
        <v>4299</v>
      </c>
      <c r="B1079" s="112"/>
      <c r="C1079" s="113" t="s">
        <v>4335</v>
      </c>
      <c r="D1079" s="50" t="s">
        <v>7213</v>
      </c>
      <c r="E1079" s="113"/>
      <c r="F1079" s="113"/>
      <c r="G1079" s="50" t="s">
        <v>5490</v>
      </c>
      <c r="H1079" s="50" t="s">
        <v>485</v>
      </c>
      <c r="I1079" s="113"/>
      <c r="J1079" s="56" t="s">
        <v>7595</v>
      </c>
      <c r="K1079" s="56"/>
      <c r="L1079" s="50" t="s">
        <v>7574</v>
      </c>
      <c r="M1079" s="160">
        <v>0</v>
      </c>
      <c r="N1079" s="50" t="s">
        <v>8705</v>
      </c>
      <c r="O1079" s="50" t="s">
        <v>8710</v>
      </c>
      <c r="P1079" s="113" t="s">
        <v>6322</v>
      </c>
      <c r="Q1079" s="113" t="s">
        <v>80</v>
      </c>
      <c r="R1079" s="113"/>
      <c r="S1079" s="113"/>
    </row>
    <row r="1080" spans="1:19" x14ac:dyDescent="0.35">
      <c r="A1080" s="111" t="s">
        <v>4299</v>
      </c>
      <c r="B1080" s="112"/>
      <c r="C1080" s="113" t="s">
        <v>4347</v>
      </c>
      <c r="D1080" s="50" t="s">
        <v>7056</v>
      </c>
      <c r="E1080" s="113"/>
      <c r="F1080" s="113"/>
      <c r="G1080" s="50" t="s">
        <v>5513</v>
      </c>
      <c r="H1080" s="50" t="s">
        <v>5514</v>
      </c>
      <c r="I1080" s="113"/>
      <c r="J1080" s="56" t="s">
        <v>7595</v>
      </c>
      <c r="K1080" s="56"/>
      <c r="L1080" s="50" t="s">
        <v>7574</v>
      </c>
      <c r="M1080" s="160">
        <v>0</v>
      </c>
      <c r="N1080" s="50" t="s">
        <v>8705</v>
      </c>
      <c r="O1080" s="50" t="s">
        <v>8710</v>
      </c>
      <c r="P1080" s="113" t="s">
        <v>6327</v>
      </c>
      <c r="Q1080" s="113" t="s">
        <v>80</v>
      </c>
      <c r="R1080" s="113"/>
      <c r="S1080" s="113"/>
    </row>
    <row r="1081" spans="1:19" x14ac:dyDescent="0.35">
      <c r="A1081" s="111" t="s">
        <v>4299</v>
      </c>
      <c r="B1081" s="112"/>
      <c r="C1081" s="113" t="s">
        <v>4375</v>
      </c>
      <c r="D1081" s="50" t="s">
        <v>7214</v>
      </c>
      <c r="E1081" s="113"/>
      <c r="F1081" s="113"/>
      <c r="G1081" s="50" t="s">
        <v>5575</v>
      </c>
      <c r="H1081" s="50" t="s">
        <v>5576</v>
      </c>
      <c r="I1081" s="113"/>
      <c r="J1081" s="56" t="s">
        <v>7595</v>
      </c>
      <c r="K1081" s="56"/>
      <c r="L1081" s="50" t="s">
        <v>7574</v>
      </c>
      <c r="M1081" s="160">
        <v>0</v>
      </c>
      <c r="N1081" s="50" t="s">
        <v>8705</v>
      </c>
      <c r="O1081" s="50" t="s">
        <v>8710</v>
      </c>
      <c r="P1081" s="113" t="s">
        <v>262</v>
      </c>
      <c r="Q1081" s="113" t="s">
        <v>80</v>
      </c>
      <c r="R1081" s="113"/>
      <c r="S1081" s="113"/>
    </row>
    <row r="1082" spans="1:19" x14ac:dyDescent="0.35">
      <c r="A1082" s="111" t="s">
        <v>4299</v>
      </c>
      <c r="B1082" s="112"/>
      <c r="C1082" s="113" t="s">
        <v>4373</v>
      </c>
      <c r="D1082" s="50" t="s">
        <v>7215</v>
      </c>
      <c r="E1082" s="113"/>
      <c r="F1082" s="113"/>
      <c r="G1082" s="50" t="s">
        <v>5571</v>
      </c>
      <c r="H1082" s="50" t="s">
        <v>5572</v>
      </c>
      <c r="I1082" s="113"/>
      <c r="J1082" s="56" t="s">
        <v>7595</v>
      </c>
      <c r="K1082" s="56"/>
      <c r="L1082" s="50" t="s">
        <v>7574</v>
      </c>
      <c r="M1082" s="160">
        <v>0</v>
      </c>
      <c r="N1082" s="50" t="s">
        <v>8705</v>
      </c>
      <c r="O1082" s="50" t="s">
        <v>8710</v>
      </c>
      <c r="P1082" s="113" t="s">
        <v>262</v>
      </c>
      <c r="Q1082" s="113" t="s">
        <v>80</v>
      </c>
      <c r="R1082" s="113"/>
      <c r="S1082" s="113"/>
    </row>
    <row r="1083" spans="1:19" x14ac:dyDescent="0.35">
      <c r="A1083" s="111" t="s">
        <v>4299</v>
      </c>
      <c r="B1083" s="112"/>
      <c r="C1083" s="113" t="s">
        <v>4372</v>
      </c>
      <c r="D1083" s="50" t="s">
        <v>7216</v>
      </c>
      <c r="E1083" s="113"/>
      <c r="F1083" s="113"/>
      <c r="G1083" s="50" t="s">
        <v>5569</v>
      </c>
      <c r="H1083" s="50" t="s">
        <v>5570</v>
      </c>
      <c r="I1083" s="113"/>
      <c r="J1083" s="56" t="s">
        <v>7595</v>
      </c>
      <c r="K1083" s="56"/>
      <c r="L1083" s="50" t="s">
        <v>7574</v>
      </c>
      <c r="M1083" s="160">
        <v>0</v>
      </c>
      <c r="N1083" s="50" t="s">
        <v>8705</v>
      </c>
      <c r="O1083" s="50" t="s">
        <v>8710</v>
      </c>
      <c r="P1083" s="113" t="s">
        <v>262</v>
      </c>
      <c r="Q1083" s="113" t="s">
        <v>80</v>
      </c>
      <c r="R1083" s="113"/>
      <c r="S1083" s="113"/>
    </row>
    <row r="1084" spans="1:19" x14ac:dyDescent="0.35">
      <c r="A1084" s="111" t="s">
        <v>4299</v>
      </c>
      <c r="B1084" s="112"/>
      <c r="C1084" s="113" t="s">
        <v>4376</v>
      </c>
      <c r="D1084" s="50" t="s">
        <v>7057</v>
      </c>
      <c r="E1084" s="113"/>
      <c r="F1084" s="113"/>
      <c r="G1084" s="50" t="s">
        <v>5577</v>
      </c>
      <c r="H1084" s="50" t="s">
        <v>5578</v>
      </c>
      <c r="I1084" s="113"/>
      <c r="J1084" s="56" t="s">
        <v>7595</v>
      </c>
      <c r="K1084" s="56"/>
      <c r="L1084" s="50" t="s">
        <v>7574</v>
      </c>
      <c r="M1084" s="160">
        <v>0</v>
      </c>
      <c r="N1084" s="50" t="s">
        <v>8705</v>
      </c>
      <c r="O1084" s="50" t="s">
        <v>8710</v>
      </c>
      <c r="P1084" s="113" t="s">
        <v>262</v>
      </c>
      <c r="Q1084" s="113" t="s">
        <v>80</v>
      </c>
      <c r="R1084" s="113"/>
      <c r="S1084" s="113"/>
    </row>
    <row r="1085" spans="1:19" x14ac:dyDescent="0.35">
      <c r="A1085" s="111" t="s">
        <v>4299</v>
      </c>
      <c r="B1085" s="112"/>
      <c r="C1085" s="113" t="s">
        <v>4391</v>
      </c>
      <c r="D1085" s="50" t="s">
        <v>7058</v>
      </c>
      <c r="E1085" s="113"/>
      <c r="F1085" s="113"/>
      <c r="G1085" s="50" t="s">
        <v>5611</v>
      </c>
      <c r="H1085" s="50" t="s">
        <v>5612</v>
      </c>
      <c r="I1085" s="113"/>
      <c r="J1085" s="56" t="s">
        <v>7595</v>
      </c>
      <c r="K1085" s="56"/>
      <c r="L1085" s="50" t="s">
        <v>7574</v>
      </c>
      <c r="M1085" s="160">
        <v>0</v>
      </c>
      <c r="N1085" s="50" t="s">
        <v>8705</v>
      </c>
      <c r="O1085" s="50" t="s">
        <v>8710</v>
      </c>
      <c r="P1085" s="113" t="s">
        <v>6327</v>
      </c>
      <c r="Q1085" s="113" t="s">
        <v>80</v>
      </c>
      <c r="R1085" s="113"/>
      <c r="S1085" s="113"/>
    </row>
    <row r="1086" spans="1:19" x14ac:dyDescent="0.35">
      <c r="A1086" s="111" t="s">
        <v>4299</v>
      </c>
      <c r="B1086" s="112"/>
      <c r="C1086" s="113" t="s">
        <v>4399</v>
      </c>
      <c r="D1086" s="50" t="s">
        <v>7589</v>
      </c>
      <c r="E1086" s="113"/>
      <c r="F1086" s="113"/>
      <c r="G1086" s="50" t="s">
        <v>5629</v>
      </c>
      <c r="H1086" s="50" t="s">
        <v>5630</v>
      </c>
      <c r="I1086" s="113"/>
      <c r="J1086" s="56" t="s">
        <v>7595</v>
      </c>
      <c r="K1086" s="56"/>
      <c r="L1086" s="113" t="s">
        <v>7574</v>
      </c>
      <c r="M1086" s="114">
        <v>0</v>
      </c>
      <c r="N1086" s="113" t="s">
        <v>8705</v>
      </c>
      <c r="O1086" s="113" t="s">
        <v>8710</v>
      </c>
      <c r="P1086" s="113" t="s">
        <v>100</v>
      </c>
      <c r="Q1086" s="113" t="s">
        <v>80</v>
      </c>
      <c r="R1086" s="113"/>
      <c r="S1086" s="113"/>
    </row>
    <row r="1087" spans="1:19" x14ac:dyDescent="0.35">
      <c r="A1087" s="111" t="s">
        <v>4299</v>
      </c>
      <c r="B1087" s="112"/>
      <c r="C1087" s="113" t="s">
        <v>4353</v>
      </c>
      <c r="D1087" s="50" t="s">
        <v>7059</v>
      </c>
      <c r="E1087" s="113"/>
      <c r="F1087" s="113"/>
      <c r="G1087" s="53" t="s">
        <v>5525</v>
      </c>
      <c r="H1087" s="53" t="s">
        <v>5526</v>
      </c>
      <c r="I1087" s="113"/>
      <c r="J1087" s="56" t="s">
        <v>7595</v>
      </c>
      <c r="K1087" s="56"/>
      <c r="L1087" s="50" t="s">
        <v>7574</v>
      </c>
      <c r="M1087" s="160">
        <v>0</v>
      </c>
      <c r="N1087" s="50" t="s">
        <v>8705</v>
      </c>
      <c r="O1087" s="50" t="s">
        <v>8710</v>
      </c>
      <c r="P1087" s="113" t="s">
        <v>195</v>
      </c>
      <c r="Q1087" s="113" t="s">
        <v>80</v>
      </c>
      <c r="R1087" s="113"/>
      <c r="S1087" s="113"/>
    </row>
    <row r="1088" spans="1:19" x14ac:dyDescent="0.35">
      <c r="A1088" s="111" t="s">
        <v>4299</v>
      </c>
      <c r="B1088" s="112"/>
      <c r="C1088" s="113" t="s">
        <v>4354</v>
      </c>
      <c r="D1088" s="50" t="s">
        <v>7060</v>
      </c>
      <c r="E1088" s="113"/>
      <c r="F1088" s="113"/>
      <c r="G1088" s="53" t="s">
        <v>5527</v>
      </c>
      <c r="H1088" s="53" t="s">
        <v>5528</v>
      </c>
      <c r="I1088" s="113"/>
      <c r="J1088" s="56" t="s">
        <v>7595</v>
      </c>
      <c r="K1088" s="56"/>
      <c r="L1088" s="50" t="s">
        <v>7574</v>
      </c>
      <c r="M1088" s="160">
        <v>0</v>
      </c>
      <c r="N1088" s="50" t="s">
        <v>8705</v>
      </c>
      <c r="O1088" s="50" t="s">
        <v>8710</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7595</v>
      </c>
      <c r="K1089" s="56"/>
      <c r="L1089" s="113" t="s">
        <v>153</v>
      </c>
      <c r="M1089" s="114" t="s">
        <v>8704</v>
      </c>
      <c r="N1089" s="113" t="s">
        <v>8706</v>
      </c>
      <c r="O1089" s="113"/>
      <c r="P1089" s="113" t="s">
        <v>153</v>
      </c>
      <c r="Q1089" s="113" t="s">
        <v>80</v>
      </c>
      <c r="R1089" s="113"/>
      <c r="S1089" s="113"/>
    </row>
    <row r="1090" spans="1:19" x14ac:dyDescent="0.35">
      <c r="A1090" s="113" t="s">
        <v>4298</v>
      </c>
      <c r="B1090" s="112">
        <v>-99</v>
      </c>
      <c r="C1090" s="113" t="s">
        <v>4114</v>
      </c>
      <c r="D1090" s="54" t="s">
        <v>7745</v>
      </c>
      <c r="E1090" s="113"/>
      <c r="F1090" s="113"/>
      <c r="G1090" s="62" t="s">
        <v>465</v>
      </c>
      <c r="H1090" s="62" t="s">
        <v>5053</v>
      </c>
      <c r="I1090" s="113"/>
      <c r="J1090" s="56" t="s">
        <v>7595</v>
      </c>
      <c r="K1090" s="56"/>
      <c r="L1090" s="55" t="s">
        <v>91</v>
      </c>
      <c r="M1090" s="165" t="s">
        <v>8704</v>
      </c>
      <c r="N1090" s="57" t="s">
        <v>8706</v>
      </c>
      <c r="O1090" s="57"/>
      <c r="P1090" s="113" t="s">
        <v>100</v>
      </c>
      <c r="Q1090" s="113" t="s">
        <v>80</v>
      </c>
      <c r="R1090" s="113" t="s">
        <v>7579</v>
      </c>
      <c r="S1090" s="113"/>
    </row>
    <row r="1091" spans="1:19" x14ac:dyDescent="0.35">
      <c r="A1091" s="111" t="s">
        <v>4680</v>
      </c>
      <c r="B1091" s="116">
        <v>-99</v>
      </c>
      <c r="C1091" s="113" t="s">
        <v>4113</v>
      </c>
      <c r="D1091" s="54"/>
      <c r="E1091" s="113"/>
      <c r="F1091" s="113"/>
      <c r="G1091" s="50" t="s">
        <v>4113</v>
      </c>
      <c r="H1091" s="53"/>
      <c r="I1091" s="113"/>
      <c r="J1091" s="113" t="s">
        <v>7595</v>
      </c>
      <c r="K1091" s="113"/>
      <c r="L1091" s="121" t="s">
        <v>91</v>
      </c>
      <c r="M1091" s="144" t="s">
        <v>8704</v>
      </c>
      <c r="N1091" s="121" t="s">
        <v>8706</v>
      </c>
      <c r="O1091" s="121"/>
      <c r="P1091" s="113"/>
      <c r="Q1091" s="113" t="s">
        <v>80</v>
      </c>
      <c r="R1091" s="113"/>
      <c r="S1091" s="113"/>
    </row>
    <row r="1092" spans="1:19" x14ac:dyDescent="0.35">
      <c r="A1092" s="115" t="s">
        <v>4680</v>
      </c>
      <c r="B1092" s="100">
        <v>1</v>
      </c>
      <c r="C1092" s="101" t="s">
        <v>93</v>
      </c>
      <c r="D1092" s="101" t="s">
        <v>1923</v>
      </c>
      <c r="E1092" s="102"/>
      <c r="F1092" s="101" t="s">
        <v>7853</v>
      </c>
      <c r="G1092" s="101" t="s">
        <v>277</v>
      </c>
      <c r="H1092" s="101" t="s">
        <v>278</v>
      </c>
      <c r="I1092" s="101" t="s">
        <v>2311</v>
      </c>
      <c r="J1092" s="103" t="s">
        <v>7595</v>
      </c>
      <c r="K1092" s="103"/>
      <c r="L1092" s="101" t="s">
        <v>91</v>
      </c>
      <c r="M1092" s="161" t="s">
        <v>8704</v>
      </c>
      <c r="N1092" s="103" t="s">
        <v>8706</v>
      </c>
      <c r="O1092" s="103" t="s">
        <v>8709</v>
      </c>
      <c r="P1092" s="115" t="s">
        <v>91</v>
      </c>
      <c r="Q1092" s="115" t="s">
        <v>80</v>
      </c>
      <c r="R1092" s="115"/>
      <c r="S1092" s="113"/>
    </row>
    <row r="1093" spans="1:19" x14ac:dyDescent="0.35">
      <c r="A1093" s="111" t="s">
        <v>4680</v>
      </c>
      <c r="B1093" s="112">
        <v>2</v>
      </c>
      <c r="C1093" s="113" t="s">
        <v>4114</v>
      </c>
      <c r="D1093" s="54" t="s">
        <v>7745</v>
      </c>
      <c r="E1093" s="113"/>
      <c r="F1093" s="113"/>
      <c r="G1093" s="50" t="s">
        <v>465</v>
      </c>
      <c r="H1093" s="50" t="s">
        <v>5053</v>
      </c>
      <c r="I1093" s="113"/>
      <c r="J1093" s="113" t="s">
        <v>7595</v>
      </c>
      <c r="K1093" s="113"/>
      <c r="L1093" s="99" t="s">
        <v>7575</v>
      </c>
      <c r="M1093" s="167" t="s">
        <v>8704</v>
      </c>
      <c r="N1093" s="99" t="s">
        <v>8706</v>
      </c>
      <c r="O1093" s="99" t="s">
        <v>8709</v>
      </c>
      <c r="P1093" s="113" t="s">
        <v>100</v>
      </c>
      <c r="Q1093" s="113" t="s">
        <v>80</v>
      </c>
      <c r="R1093" s="113"/>
      <c r="S1093" s="113"/>
    </row>
    <row r="1094" spans="1:19" x14ac:dyDescent="0.35">
      <c r="A1094" s="115" t="s">
        <v>4680</v>
      </c>
      <c r="B1094" s="100">
        <v>3</v>
      </c>
      <c r="C1094" s="101" t="s">
        <v>116</v>
      </c>
      <c r="D1094" s="101" t="s">
        <v>6680</v>
      </c>
      <c r="E1094" s="102"/>
      <c r="F1094" s="101"/>
      <c r="G1094" s="101" t="s">
        <v>318</v>
      </c>
      <c r="H1094" s="101"/>
      <c r="I1094" s="101"/>
      <c r="J1094" s="103" t="s">
        <v>7595</v>
      </c>
      <c r="K1094" s="103"/>
      <c r="L1094" s="55" t="s">
        <v>91</v>
      </c>
      <c r="M1094" s="165" t="s">
        <v>8704</v>
      </c>
      <c r="N1094" s="57" t="s">
        <v>8706</v>
      </c>
      <c r="O1094" s="57" t="s">
        <v>8709</v>
      </c>
      <c r="P1094" s="115" t="s">
        <v>100</v>
      </c>
      <c r="Q1094" s="115" t="s">
        <v>80</v>
      </c>
      <c r="R1094" s="113" t="s">
        <v>7579</v>
      </c>
      <c r="S1094" s="113"/>
    </row>
    <row r="1095" spans="1:19" x14ac:dyDescent="0.35">
      <c r="A1095" s="115" t="s">
        <v>4680</v>
      </c>
      <c r="B1095" s="100">
        <v>4</v>
      </c>
      <c r="C1095" s="115" t="s">
        <v>2591</v>
      </c>
      <c r="D1095" s="102" t="s">
        <v>7696</v>
      </c>
      <c r="E1095" s="115"/>
      <c r="F1095" s="115"/>
      <c r="G1095" s="102" t="s">
        <v>3015</v>
      </c>
      <c r="H1095" s="102" t="s">
        <v>2796</v>
      </c>
      <c r="I1095" s="115"/>
      <c r="J1095" s="115" t="s">
        <v>7595</v>
      </c>
      <c r="K1095" s="115"/>
      <c r="L1095" s="115" t="s">
        <v>7575</v>
      </c>
      <c r="M1095" s="116" t="s">
        <v>8704</v>
      </c>
      <c r="N1095" s="115" t="s">
        <v>8705</v>
      </c>
      <c r="O1095" s="115" t="s">
        <v>8709</v>
      </c>
      <c r="P1095" s="115" t="s">
        <v>100</v>
      </c>
      <c r="Q1095" s="115" t="s">
        <v>80</v>
      </c>
      <c r="R1095" s="115"/>
      <c r="S1095" s="115"/>
    </row>
    <row r="1096" spans="1:19" x14ac:dyDescent="0.35">
      <c r="A1096" s="115" t="s">
        <v>4680</v>
      </c>
      <c r="B1096" s="100">
        <v>5</v>
      </c>
      <c r="C1096" s="101" t="s">
        <v>267</v>
      </c>
      <c r="D1096" s="101" t="s">
        <v>6456</v>
      </c>
      <c r="E1096" s="102"/>
      <c r="F1096" s="101" t="s">
        <v>7787</v>
      </c>
      <c r="G1096" s="101" t="s">
        <v>480</v>
      </c>
      <c r="H1096" s="101" t="s">
        <v>481</v>
      </c>
      <c r="I1096" s="101" t="s">
        <v>2223</v>
      </c>
      <c r="J1096" s="103" t="s">
        <v>7595</v>
      </c>
      <c r="K1096" s="103"/>
      <c r="L1096" s="101" t="s">
        <v>153</v>
      </c>
      <c r="M1096" s="161" t="s">
        <v>8704</v>
      </c>
      <c r="N1096" s="103" t="s">
        <v>8705</v>
      </c>
      <c r="O1096" s="103" t="s">
        <v>8709</v>
      </c>
      <c r="P1096" s="115" t="s">
        <v>153</v>
      </c>
      <c r="Q1096" s="115" t="s">
        <v>80</v>
      </c>
      <c r="R1096" s="115"/>
      <c r="S1096" s="113"/>
    </row>
    <row r="1097" spans="1:19" x14ac:dyDescent="0.35">
      <c r="A1097" s="111" t="s">
        <v>4680</v>
      </c>
      <c r="B1097" s="112">
        <v>6</v>
      </c>
      <c r="C1097" s="113" t="s">
        <v>4688</v>
      </c>
      <c r="D1097" s="50" t="s">
        <v>7188</v>
      </c>
      <c r="E1097" s="113"/>
      <c r="F1097" s="113"/>
      <c r="G1097" s="50" t="s">
        <v>6199</v>
      </c>
      <c r="H1097" s="50" t="s">
        <v>6200</v>
      </c>
      <c r="I1097" s="113"/>
      <c r="J1097" s="56" t="s">
        <v>7595</v>
      </c>
      <c r="K1097" s="56"/>
      <c r="L1097" s="50" t="s">
        <v>7574</v>
      </c>
      <c r="M1097" s="160">
        <v>0</v>
      </c>
      <c r="N1097" s="50" t="s">
        <v>8705</v>
      </c>
      <c r="O1097" s="50" t="s">
        <v>8710</v>
      </c>
      <c r="P1097" s="113" t="s">
        <v>6315</v>
      </c>
      <c r="Q1097" s="113" t="s">
        <v>80</v>
      </c>
      <c r="R1097" s="113"/>
      <c r="S1097" s="113"/>
    </row>
    <row r="1098" spans="1:19" x14ac:dyDescent="0.35">
      <c r="A1098" s="111" t="s">
        <v>4680</v>
      </c>
      <c r="B1098" s="112">
        <v>7</v>
      </c>
      <c r="C1098" s="113" t="s">
        <v>4687</v>
      </c>
      <c r="D1098" s="50" t="s">
        <v>7189</v>
      </c>
      <c r="E1098" s="113"/>
      <c r="F1098" s="113"/>
      <c r="G1098" s="50" t="s">
        <v>6197</v>
      </c>
      <c r="H1098" s="50" t="s">
        <v>6198</v>
      </c>
      <c r="I1098" s="113"/>
      <c r="J1098" s="56" t="s">
        <v>7595</v>
      </c>
      <c r="K1098" s="56"/>
      <c r="L1098" s="50" t="s">
        <v>7574</v>
      </c>
      <c r="M1098" s="160">
        <v>0</v>
      </c>
      <c r="N1098" s="50" t="s">
        <v>8705</v>
      </c>
      <c r="O1098" s="50" t="s">
        <v>8710</v>
      </c>
      <c r="P1098" s="113" t="s">
        <v>165</v>
      </c>
      <c r="Q1098" s="113" t="s">
        <v>80</v>
      </c>
      <c r="R1098" s="113"/>
      <c r="S1098" s="113"/>
    </row>
    <row r="1099" spans="1:19" x14ac:dyDescent="0.35">
      <c r="A1099" s="111" t="s">
        <v>4680</v>
      </c>
      <c r="B1099" s="112">
        <v>8</v>
      </c>
      <c r="C1099" s="113" t="s">
        <v>4683</v>
      </c>
      <c r="D1099" s="50" t="s">
        <v>7193</v>
      </c>
      <c r="E1099" s="113"/>
      <c r="F1099" s="113"/>
      <c r="G1099" s="50" t="s">
        <v>6189</v>
      </c>
      <c r="H1099" s="50" t="s">
        <v>6190</v>
      </c>
      <c r="I1099" s="113"/>
      <c r="J1099" s="56" t="s">
        <v>7595</v>
      </c>
      <c r="K1099" s="56"/>
      <c r="L1099" s="50" t="s">
        <v>7574</v>
      </c>
      <c r="M1099" s="160">
        <v>0</v>
      </c>
      <c r="N1099" s="50" t="s">
        <v>8705</v>
      </c>
      <c r="O1099" s="50" t="s">
        <v>8710</v>
      </c>
      <c r="P1099" s="113" t="s">
        <v>262</v>
      </c>
      <c r="Q1099" s="113" t="s">
        <v>80</v>
      </c>
      <c r="R1099" s="113"/>
      <c r="S1099" s="113"/>
    </row>
    <row r="1100" spans="1:19" x14ac:dyDescent="0.35">
      <c r="A1100" s="111" t="s">
        <v>4680</v>
      </c>
      <c r="B1100" s="112">
        <v>9</v>
      </c>
      <c r="C1100" s="113" t="s">
        <v>4689</v>
      </c>
      <c r="D1100" s="50" t="s">
        <v>7191</v>
      </c>
      <c r="E1100" s="113"/>
      <c r="F1100" s="113"/>
      <c r="G1100" s="50" t="s">
        <v>6201</v>
      </c>
      <c r="H1100" s="50" t="s">
        <v>6202</v>
      </c>
      <c r="I1100" s="113"/>
      <c r="J1100" s="56" t="s">
        <v>7595</v>
      </c>
      <c r="K1100" s="56"/>
      <c r="L1100" s="113" t="s">
        <v>7575</v>
      </c>
      <c r="M1100" s="114">
        <v>0</v>
      </c>
      <c r="N1100" s="113" t="s">
        <v>8705</v>
      </c>
      <c r="O1100" s="113" t="s">
        <v>8710</v>
      </c>
      <c r="P1100" s="113" t="s">
        <v>100</v>
      </c>
      <c r="Q1100" s="113" t="s">
        <v>80</v>
      </c>
      <c r="R1100" s="113"/>
      <c r="S1100" s="113"/>
    </row>
    <row r="1101" spans="1:19" x14ac:dyDescent="0.35">
      <c r="A1101" s="111" t="s">
        <v>4680</v>
      </c>
      <c r="B1101" s="112">
        <v>10</v>
      </c>
      <c r="C1101" s="113" t="s">
        <v>4682</v>
      </c>
      <c r="D1101" s="50" t="s">
        <v>7190</v>
      </c>
      <c r="E1101" s="113"/>
      <c r="F1101" s="113"/>
      <c r="G1101" s="50" t="s">
        <v>6187</v>
      </c>
      <c r="H1101" s="50" t="s">
        <v>6188</v>
      </c>
      <c r="I1101" s="113"/>
      <c r="J1101" s="103" t="s">
        <v>7595</v>
      </c>
      <c r="K1101" s="103"/>
      <c r="L1101" s="50" t="s">
        <v>7574</v>
      </c>
      <c r="M1101" s="160">
        <v>0</v>
      </c>
      <c r="N1101" s="50" t="s">
        <v>8705</v>
      </c>
      <c r="O1101" s="50" t="s">
        <v>8710</v>
      </c>
      <c r="P1101" s="113" t="s">
        <v>262</v>
      </c>
      <c r="Q1101" s="113" t="s">
        <v>80</v>
      </c>
      <c r="R1101" s="113"/>
      <c r="S1101" s="113"/>
    </row>
    <row r="1102" spans="1:19" x14ac:dyDescent="0.35">
      <c r="A1102" s="111" t="s">
        <v>4680</v>
      </c>
      <c r="B1102" s="112">
        <v>11</v>
      </c>
      <c r="C1102" s="113" t="s">
        <v>4690</v>
      </c>
      <c r="D1102" s="50" t="s">
        <v>7192</v>
      </c>
      <c r="E1102" s="113"/>
      <c r="F1102" s="113"/>
      <c r="G1102" s="50" t="s">
        <v>6203</v>
      </c>
      <c r="H1102" s="50" t="s">
        <v>6204</v>
      </c>
      <c r="I1102" s="113"/>
      <c r="J1102" s="103" t="s">
        <v>7595</v>
      </c>
      <c r="K1102" s="103"/>
      <c r="L1102" s="113" t="s">
        <v>7575</v>
      </c>
      <c r="M1102" s="114">
        <v>0</v>
      </c>
      <c r="N1102" s="113" t="s">
        <v>8705</v>
      </c>
      <c r="O1102" s="113" t="s">
        <v>8710</v>
      </c>
      <c r="P1102" s="113" t="s">
        <v>100</v>
      </c>
      <c r="Q1102" s="113" t="s">
        <v>80</v>
      </c>
      <c r="R1102" s="113"/>
      <c r="S1102" s="113"/>
    </row>
    <row r="1103" spans="1:19" x14ac:dyDescent="0.35">
      <c r="A1103" s="111" t="s">
        <v>4680</v>
      </c>
      <c r="B1103" s="112">
        <v>12</v>
      </c>
      <c r="C1103" s="113" t="s">
        <v>4684</v>
      </c>
      <c r="D1103" s="50" t="s">
        <v>7197</v>
      </c>
      <c r="E1103" s="113"/>
      <c r="F1103" s="113"/>
      <c r="G1103" s="50" t="s">
        <v>6191</v>
      </c>
      <c r="H1103" s="50" t="s">
        <v>6192</v>
      </c>
      <c r="I1103" s="113"/>
      <c r="J1103" s="103" t="s">
        <v>7595</v>
      </c>
      <c r="K1103" s="103"/>
      <c r="L1103" s="50" t="s">
        <v>7574</v>
      </c>
      <c r="M1103" s="160">
        <v>0</v>
      </c>
      <c r="N1103" s="50" t="s">
        <v>8705</v>
      </c>
      <c r="O1103" s="50" t="s">
        <v>8710</v>
      </c>
      <c r="P1103" s="113" t="s">
        <v>262</v>
      </c>
      <c r="Q1103" s="113" t="s">
        <v>80</v>
      </c>
      <c r="R1103" s="113"/>
      <c r="S1103" s="113"/>
    </row>
    <row r="1104" spans="1:19" x14ac:dyDescent="0.35">
      <c r="A1104" s="111" t="s">
        <v>4680</v>
      </c>
      <c r="B1104" s="112">
        <v>13</v>
      </c>
      <c r="C1104" s="113" t="s">
        <v>4686</v>
      </c>
      <c r="D1104" s="50" t="s">
        <v>7196</v>
      </c>
      <c r="E1104" s="113"/>
      <c r="F1104" s="113"/>
      <c r="G1104" s="50" t="s">
        <v>6195</v>
      </c>
      <c r="H1104" s="50" t="s">
        <v>6196</v>
      </c>
      <c r="I1104" s="113"/>
      <c r="J1104" s="103" t="s">
        <v>7595</v>
      </c>
      <c r="K1104" s="103"/>
      <c r="L1104" s="50" t="s">
        <v>7574</v>
      </c>
      <c r="M1104" s="160">
        <v>0</v>
      </c>
      <c r="N1104" s="50" t="s">
        <v>8705</v>
      </c>
      <c r="O1104" s="50" t="s">
        <v>8710</v>
      </c>
      <c r="P1104" s="113" t="s">
        <v>262</v>
      </c>
      <c r="Q1104" s="113" t="s">
        <v>80</v>
      </c>
      <c r="R1104" s="113"/>
      <c r="S1104" s="113"/>
    </row>
    <row r="1105" spans="1:19" x14ac:dyDescent="0.35">
      <c r="A1105" s="111" t="s">
        <v>4680</v>
      </c>
      <c r="B1105" s="112">
        <v>14</v>
      </c>
      <c r="C1105" s="113" t="s">
        <v>4685</v>
      </c>
      <c r="D1105" s="50" t="s">
        <v>7195</v>
      </c>
      <c r="E1105" s="113"/>
      <c r="F1105" s="113"/>
      <c r="G1105" s="50" t="s">
        <v>6193</v>
      </c>
      <c r="H1105" s="50" t="s">
        <v>6194</v>
      </c>
      <c r="I1105" s="113"/>
      <c r="J1105" s="103" t="s">
        <v>7595</v>
      </c>
      <c r="K1105" s="103"/>
      <c r="L1105" s="50" t="s">
        <v>7574</v>
      </c>
      <c r="M1105" s="160">
        <v>0</v>
      </c>
      <c r="N1105" s="50" t="s">
        <v>8705</v>
      </c>
      <c r="O1105" s="50" t="s">
        <v>8710</v>
      </c>
      <c r="P1105" s="113" t="s">
        <v>262</v>
      </c>
      <c r="Q1105" s="113" t="s">
        <v>80</v>
      </c>
      <c r="R1105" s="113"/>
      <c r="S1105" s="113"/>
    </row>
    <row r="1106" spans="1:19" x14ac:dyDescent="0.35">
      <c r="A1106" s="111" t="s">
        <v>4680</v>
      </c>
      <c r="B1106" s="112">
        <v>15</v>
      </c>
      <c r="C1106" s="113" t="s">
        <v>4681</v>
      </c>
      <c r="D1106" s="50" t="s">
        <v>7194</v>
      </c>
      <c r="E1106" s="113"/>
      <c r="F1106" s="113"/>
      <c r="G1106" s="50" t="s">
        <v>6185</v>
      </c>
      <c r="H1106" s="50" t="s">
        <v>6186</v>
      </c>
      <c r="I1106" s="113"/>
      <c r="J1106" s="103" t="s">
        <v>7595</v>
      </c>
      <c r="K1106" s="103"/>
      <c r="L1106" s="50" t="s">
        <v>7574</v>
      </c>
      <c r="M1106" s="160">
        <v>0</v>
      </c>
      <c r="N1106" s="50" t="s">
        <v>8705</v>
      </c>
      <c r="O1106" s="50" t="s">
        <v>8710</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7595</v>
      </c>
      <c r="K1107" s="113"/>
      <c r="L1107" s="121" t="s">
        <v>91</v>
      </c>
      <c r="M1107" s="144" t="s">
        <v>8704</v>
      </c>
      <c r="N1107" s="121" t="s">
        <v>8706</v>
      </c>
      <c r="O1107" s="121"/>
      <c r="P1107" s="113"/>
      <c r="Q1107" s="113" t="s">
        <v>80</v>
      </c>
      <c r="R1107" s="113"/>
      <c r="S1107" s="113"/>
    </row>
    <row r="1108" spans="1:19" x14ac:dyDescent="0.35">
      <c r="A1108" s="115" t="s">
        <v>4419</v>
      </c>
      <c r="B1108" s="100">
        <v>1</v>
      </c>
      <c r="C1108" s="101" t="s">
        <v>93</v>
      </c>
      <c r="D1108" s="101" t="s">
        <v>1923</v>
      </c>
      <c r="E1108" s="102"/>
      <c r="F1108" s="101" t="s">
        <v>7853</v>
      </c>
      <c r="G1108" s="101" t="s">
        <v>277</v>
      </c>
      <c r="H1108" s="101" t="s">
        <v>278</v>
      </c>
      <c r="I1108" s="101" t="s">
        <v>2311</v>
      </c>
      <c r="J1108" s="103" t="s">
        <v>7595</v>
      </c>
      <c r="K1108" s="103"/>
      <c r="L1108" s="101" t="s">
        <v>91</v>
      </c>
      <c r="M1108" s="161" t="s">
        <v>8704</v>
      </c>
      <c r="N1108" s="103" t="s">
        <v>8706</v>
      </c>
      <c r="O1108" s="103" t="s">
        <v>8709</v>
      </c>
      <c r="P1108" s="115" t="s">
        <v>91</v>
      </c>
      <c r="Q1108" s="115" t="s">
        <v>80</v>
      </c>
      <c r="R1108" s="115"/>
      <c r="S1108" s="113"/>
    </row>
    <row r="1109" spans="1:19" x14ac:dyDescent="0.35">
      <c r="A1109" s="111" t="s">
        <v>4419</v>
      </c>
      <c r="B1109" s="112">
        <v>2</v>
      </c>
      <c r="C1109" s="113" t="s">
        <v>4114</v>
      </c>
      <c r="D1109" s="54" t="s">
        <v>7745</v>
      </c>
      <c r="E1109" s="113"/>
      <c r="F1109" s="113"/>
      <c r="G1109" s="50" t="s">
        <v>465</v>
      </c>
      <c r="H1109" s="50" t="s">
        <v>5053</v>
      </c>
      <c r="I1109" s="113"/>
      <c r="J1109" s="113" t="s">
        <v>7595</v>
      </c>
      <c r="K1109" s="113"/>
      <c r="L1109" s="99" t="s">
        <v>7575</v>
      </c>
      <c r="M1109" s="167" t="s">
        <v>8704</v>
      </c>
      <c r="N1109" s="99" t="s">
        <v>8706</v>
      </c>
      <c r="O1109" s="99" t="s">
        <v>8709</v>
      </c>
      <c r="P1109" s="113" t="s">
        <v>100</v>
      </c>
      <c r="Q1109" s="113" t="s">
        <v>80</v>
      </c>
      <c r="R1109" s="113"/>
      <c r="S1109" s="113"/>
    </row>
    <row r="1110" spans="1:19" x14ac:dyDescent="0.35">
      <c r="A1110" s="115" t="s">
        <v>4419</v>
      </c>
      <c r="B1110" s="100">
        <v>3</v>
      </c>
      <c r="C1110" s="101" t="s">
        <v>116</v>
      </c>
      <c r="D1110" s="101" t="s">
        <v>6680</v>
      </c>
      <c r="E1110" s="102"/>
      <c r="F1110" s="101"/>
      <c r="G1110" s="101" t="s">
        <v>318</v>
      </c>
      <c r="H1110" s="101"/>
      <c r="I1110" s="101"/>
      <c r="J1110" s="103" t="s">
        <v>7595</v>
      </c>
      <c r="K1110" s="103"/>
      <c r="L1110" s="55" t="s">
        <v>91</v>
      </c>
      <c r="M1110" s="165" t="s">
        <v>8704</v>
      </c>
      <c r="N1110" s="57" t="s">
        <v>8706</v>
      </c>
      <c r="O1110" s="57" t="s">
        <v>8709</v>
      </c>
      <c r="P1110" s="115" t="s">
        <v>100</v>
      </c>
      <c r="Q1110" s="115" t="s">
        <v>80</v>
      </c>
      <c r="R1110" s="113" t="s">
        <v>7579</v>
      </c>
      <c r="S1110" s="113"/>
    </row>
    <row r="1111" spans="1:19" x14ac:dyDescent="0.35">
      <c r="A1111" s="115" t="s">
        <v>4419</v>
      </c>
      <c r="B1111" s="100">
        <v>4</v>
      </c>
      <c r="C1111" s="115" t="s">
        <v>2591</v>
      </c>
      <c r="D1111" s="102" t="s">
        <v>7696</v>
      </c>
      <c r="E1111" s="115"/>
      <c r="F1111" s="115"/>
      <c r="G1111" s="102" t="s">
        <v>3015</v>
      </c>
      <c r="H1111" s="102" t="s">
        <v>2796</v>
      </c>
      <c r="I1111" s="115"/>
      <c r="J1111" s="115" t="s">
        <v>7595</v>
      </c>
      <c r="K1111" s="115"/>
      <c r="L1111" s="115" t="s">
        <v>7575</v>
      </c>
      <c r="M1111" s="116" t="s">
        <v>8704</v>
      </c>
      <c r="N1111" s="115" t="s">
        <v>8705</v>
      </c>
      <c r="O1111" s="115" t="s">
        <v>8709</v>
      </c>
      <c r="P1111" s="115" t="s">
        <v>100</v>
      </c>
      <c r="Q1111" s="115" t="s">
        <v>80</v>
      </c>
      <c r="R1111" s="115"/>
      <c r="S1111" s="115"/>
    </row>
    <row r="1112" spans="1:19" x14ac:dyDescent="0.35">
      <c r="A1112" s="115" t="s">
        <v>4419</v>
      </c>
      <c r="B1112" s="100">
        <v>5</v>
      </c>
      <c r="C1112" s="101" t="s">
        <v>267</v>
      </c>
      <c r="D1112" s="101" t="s">
        <v>6456</v>
      </c>
      <c r="E1112" s="102"/>
      <c r="F1112" s="101" t="s">
        <v>7787</v>
      </c>
      <c r="G1112" s="101" t="s">
        <v>480</v>
      </c>
      <c r="H1112" s="101" t="s">
        <v>481</v>
      </c>
      <c r="I1112" s="101" t="s">
        <v>2223</v>
      </c>
      <c r="J1112" s="103" t="s">
        <v>7595</v>
      </c>
      <c r="K1112" s="103"/>
      <c r="L1112" s="101" t="s">
        <v>153</v>
      </c>
      <c r="M1112" s="161" t="s">
        <v>8704</v>
      </c>
      <c r="N1112" s="103" t="s">
        <v>8705</v>
      </c>
      <c r="O1112" s="103" t="s">
        <v>8709</v>
      </c>
      <c r="P1112" s="115" t="s">
        <v>153</v>
      </c>
      <c r="Q1112" s="115" t="s">
        <v>80</v>
      </c>
      <c r="R1112" s="115"/>
      <c r="S1112" s="113"/>
    </row>
    <row r="1113" spans="1:19" x14ac:dyDescent="0.35">
      <c r="A1113" s="111" t="s">
        <v>4419</v>
      </c>
      <c r="B1113" s="112"/>
      <c r="C1113" s="113" t="s">
        <v>4420</v>
      </c>
      <c r="D1113" s="113" t="s">
        <v>7061</v>
      </c>
      <c r="E1113" s="113"/>
      <c r="F1113" s="113"/>
      <c r="G1113" s="50" t="s">
        <v>5675</v>
      </c>
      <c r="H1113" s="50" t="s">
        <v>5676</v>
      </c>
      <c r="I1113" s="113"/>
      <c r="J1113" s="103" t="s">
        <v>7595</v>
      </c>
      <c r="K1113" s="103"/>
      <c r="L1113" s="50" t="s">
        <v>7574</v>
      </c>
      <c r="M1113" s="160">
        <v>0</v>
      </c>
      <c r="N1113" s="50" t="s">
        <v>8705</v>
      </c>
      <c r="O1113" s="50" t="s">
        <v>8710</v>
      </c>
      <c r="P1113" s="113" t="s">
        <v>195</v>
      </c>
      <c r="Q1113" s="113" t="s">
        <v>80</v>
      </c>
      <c r="R1113" s="113"/>
      <c r="S1113" s="113"/>
    </row>
    <row r="1114" spans="1:19" x14ac:dyDescent="0.35">
      <c r="A1114" s="111" t="s">
        <v>4419</v>
      </c>
      <c r="B1114" s="112"/>
      <c r="C1114" s="113" t="s">
        <v>4446</v>
      </c>
      <c r="D1114" s="113" t="s">
        <v>7062</v>
      </c>
      <c r="E1114" s="113"/>
      <c r="F1114" s="113"/>
      <c r="G1114" s="50" t="s">
        <v>5726</v>
      </c>
      <c r="H1114" s="50" t="s">
        <v>5727</v>
      </c>
      <c r="I1114" s="113"/>
      <c r="J1114" s="103" t="s">
        <v>7595</v>
      </c>
      <c r="K1114" s="103"/>
      <c r="L1114" s="50" t="s">
        <v>7574</v>
      </c>
      <c r="M1114" s="160">
        <v>0</v>
      </c>
      <c r="N1114" s="50" t="s">
        <v>8705</v>
      </c>
      <c r="O1114" s="50" t="s">
        <v>8710</v>
      </c>
      <c r="P1114" s="113" t="s">
        <v>262</v>
      </c>
      <c r="Q1114" s="113" t="s">
        <v>80</v>
      </c>
      <c r="R1114" s="113"/>
      <c r="S1114" s="113"/>
    </row>
    <row r="1115" spans="1:19" x14ac:dyDescent="0.35">
      <c r="A1115" s="111" t="s">
        <v>4419</v>
      </c>
      <c r="B1115" s="112"/>
      <c r="C1115" s="113" t="s">
        <v>4466</v>
      </c>
      <c r="D1115" s="113" t="s">
        <v>7063</v>
      </c>
      <c r="E1115" s="113"/>
      <c r="F1115" s="113"/>
      <c r="G1115" s="50" t="s">
        <v>5766</v>
      </c>
      <c r="H1115" s="50" t="s">
        <v>5767</v>
      </c>
      <c r="I1115" s="113"/>
      <c r="J1115" s="103" t="s">
        <v>7595</v>
      </c>
      <c r="K1115" s="103"/>
      <c r="L1115" s="50" t="s">
        <v>7574</v>
      </c>
      <c r="M1115" s="160">
        <v>0</v>
      </c>
      <c r="N1115" s="50" t="s">
        <v>8705</v>
      </c>
      <c r="O1115" s="50" t="s">
        <v>8710</v>
      </c>
      <c r="P1115" s="113" t="s">
        <v>195</v>
      </c>
      <c r="Q1115" s="113" t="s">
        <v>80</v>
      </c>
      <c r="R1115" s="113"/>
      <c r="S1115" s="113"/>
    </row>
    <row r="1116" spans="1:19" x14ac:dyDescent="0.35">
      <c r="A1116" s="111" t="s">
        <v>4419</v>
      </c>
      <c r="B1116" s="112"/>
      <c r="C1116" s="113" t="s">
        <v>4479</v>
      </c>
      <c r="D1116" s="113" t="s">
        <v>7287</v>
      </c>
      <c r="E1116" s="113"/>
      <c r="F1116" s="113"/>
      <c r="G1116" s="50" t="s">
        <v>5792</v>
      </c>
      <c r="H1116" s="50" t="s">
        <v>5793</v>
      </c>
      <c r="I1116" s="113"/>
      <c r="J1116" s="103" t="s">
        <v>7595</v>
      </c>
      <c r="K1116" s="103"/>
      <c r="L1116" s="50" t="s">
        <v>7574</v>
      </c>
      <c r="M1116" s="160">
        <v>0</v>
      </c>
      <c r="N1116" s="50" t="s">
        <v>8705</v>
      </c>
      <c r="O1116" s="50" t="s">
        <v>8710</v>
      </c>
      <c r="P1116" s="113" t="s">
        <v>262</v>
      </c>
      <c r="Q1116" s="113" t="s">
        <v>80</v>
      </c>
      <c r="R1116" s="113"/>
      <c r="S1116" s="113"/>
    </row>
    <row r="1117" spans="1:19" x14ac:dyDescent="0.35">
      <c r="A1117" s="111" t="s">
        <v>4419</v>
      </c>
      <c r="B1117" s="112"/>
      <c r="C1117" s="113" t="s">
        <v>4450</v>
      </c>
      <c r="D1117" s="113" t="s">
        <v>7288</v>
      </c>
      <c r="E1117" s="113"/>
      <c r="F1117" s="113"/>
      <c r="G1117" s="50" t="s">
        <v>5734</v>
      </c>
      <c r="H1117" s="50" t="s">
        <v>5735</v>
      </c>
      <c r="I1117" s="113"/>
      <c r="J1117" s="103" t="s">
        <v>7595</v>
      </c>
      <c r="K1117" s="103"/>
      <c r="L1117" s="50" t="s">
        <v>7574</v>
      </c>
      <c r="M1117" s="160">
        <v>0</v>
      </c>
      <c r="N1117" s="50" t="s">
        <v>8705</v>
      </c>
      <c r="O1117" s="50" t="s">
        <v>8710</v>
      </c>
      <c r="P1117" s="113" t="s">
        <v>262</v>
      </c>
      <c r="Q1117" s="113" t="s">
        <v>80</v>
      </c>
      <c r="R1117" s="113"/>
      <c r="S1117" s="113"/>
    </row>
    <row r="1118" spans="1:19" x14ac:dyDescent="0.35">
      <c r="A1118" s="121" t="s">
        <v>4419</v>
      </c>
      <c r="B1118" s="144"/>
      <c r="C1118" s="121" t="s">
        <v>4453</v>
      </c>
      <c r="D1118" s="121" t="s">
        <v>7289</v>
      </c>
      <c r="E1118" s="121"/>
      <c r="F1118" s="121"/>
      <c r="G1118" s="62" t="s">
        <v>5740</v>
      </c>
      <c r="H1118" s="62" t="s">
        <v>5741</v>
      </c>
      <c r="I1118" s="121"/>
      <c r="J1118" s="121" t="s">
        <v>7595</v>
      </c>
      <c r="K1118" s="121"/>
      <c r="L1118" s="50" t="s">
        <v>7574</v>
      </c>
      <c r="M1118" s="160">
        <v>0</v>
      </c>
      <c r="N1118" s="50" t="s">
        <v>8705</v>
      </c>
      <c r="O1118" s="50" t="s">
        <v>8710</v>
      </c>
      <c r="P1118" s="121" t="s">
        <v>6343</v>
      </c>
      <c r="Q1118" s="121" t="s">
        <v>80</v>
      </c>
      <c r="R1118" s="121"/>
      <c r="S1118" s="121"/>
    </row>
    <row r="1119" spans="1:19" x14ac:dyDescent="0.35">
      <c r="A1119" s="111" t="s">
        <v>4419</v>
      </c>
      <c r="B1119" s="112"/>
      <c r="C1119" s="113" t="s">
        <v>4495</v>
      </c>
      <c r="D1119" s="113" t="s">
        <v>7290</v>
      </c>
      <c r="E1119" s="113"/>
      <c r="F1119" s="113"/>
      <c r="G1119" s="50" t="s">
        <v>5824</v>
      </c>
      <c r="H1119" s="50" t="s">
        <v>5825</v>
      </c>
      <c r="I1119" s="113"/>
      <c r="J1119" s="103" t="s">
        <v>7595</v>
      </c>
      <c r="K1119" s="103"/>
      <c r="L1119" s="50" t="s">
        <v>7574</v>
      </c>
      <c r="M1119" s="160">
        <v>0</v>
      </c>
      <c r="N1119" s="50" t="s">
        <v>8705</v>
      </c>
      <c r="O1119" s="50" t="s">
        <v>8710</v>
      </c>
      <c r="P1119" s="113" t="s">
        <v>6343</v>
      </c>
      <c r="Q1119" s="113" t="s">
        <v>80</v>
      </c>
      <c r="R1119" s="113"/>
      <c r="S1119" s="113"/>
    </row>
    <row r="1120" spans="1:19" x14ac:dyDescent="0.35">
      <c r="A1120" s="111" t="s">
        <v>4419</v>
      </c>
      <c r="B1120" s="112"/>
      <c r="C1120" s="113" t="s">
        <v>4445</v>
      </c>
      <c r="D1120" s="113" t="s">
        <v>7292</v>
      </c>
      <c r="E1120" s="113"/>
      <c r="F1120" s="113"/>
      <c r="G1120" s="50" t="s">
        <v>5724</v>
      </c>
      <c r="H1120" s="50" t="s">
        <v>5725</v>
      </c>
      <c r="I1120" s="113"/>
      <c r="J1120" s="103" t="s">
        <v>7595</v>
      </c>
      <c r="K1120" s="103"/>
      <c r="L1120" s="50" t="s">
        <v>7574</v>
      </c>
      <c r="M1120" s="160">
        <v>0</v>
      </c>
      <c r="N1120" s="50" t="s">
        <v>8705</v>
      </c>
      <c r="O1120" s="50" t="s">
        <v>8710</v>
      </c>
      <c r="P1120" s="113" t="s">
        <v>158</v>
      </c>
      <c r="Q1120" s="113" t="s">
        <v>80</v>
      </c>
      <c r="R1120" s="113"/>
      <c r="S1120" s="113"/>
    </row>
    <row r="1121" spans="1:19" x14ac:dyDescent="0.35">
      <c r="A1121" s="111" t="s">
        <v>4419</v>
      </c>
      <c r="B1121" s="112"/>
      <c r="C1121" s="113" t="s">
        <v>4502</v>
      </c>
      <c r="D1121" s="113" t="s">
        <v>7291</v>
      </c>
      <c r="E1121" s="113"/>
      <c r="F1121" s="113"/>
      <c r="G1121" s="50" t="s">
        <v>5838</v>
      </c>
      <c r="H1121" s="50" t="s">
        <v>5839</v>
      </c>
      <c r="I1121" s="113"/>
      <c r="J1121" s="103" t="s">
        <v>7595</v>
      </c>
      <c r="K1121" s="103"/>
      <c r="L1121" s="50" t="s">
        <v>7574</v>
      </c>
      <c r="M1121" s="160">
        <v>0</v>
      </c>
      <c r="N1121" s="50" t="s">
        <v>8705</v>
      </c>
      <c r="O1121" s="50" t="s">
        <v>8710</v>
      </c>
      <c r="P1121" s="113" t="s">
        <v>262</v>
      </c>
      <c r="Q1121" s="113" t="s">
        <v>80</v>
      </c>
      <c r="R1121" s="113"/>
      <c r="S1121" s="113"/>
    </row>
    <row r="1122" spans="1:19" x14ac:dyDescent="0.35">
      <c r="A1122" s="111" t="s">
        <v>4419</v>
      </c>
      <c r="B1122" s="112"/>
      <c r="C1122" s="113" t="s">
        <v>4447</v>
      </c>
      <c r="D1122" s="113" t="s">
        <v>7293</v>
      </c>
      <c r="E1122" s="113"/>
      <c r="F1122" s="113"/>
      <c r="G1122" s="50" t="s">
        <v>5728</v>
      </c>
      <c r="H1122" s="50" t="s">
        <v>5729</v>
      </c>
      <c r="I1122" s="113"/>
      <c r="J1122" s="103" t="s">
        <v>7595</v>
      </c>
      <c r="K1122" s="103"/>
      <c r="L1122" s="50" t="s">
        <v>7574</v>
      </c>
      <c r="M1122" s="160">
        <v>0</v>
      </c>
      <c r="N1122" s="50" t="s">
        <v>8705</v>
      </c>
      <c r="O1122" s="50" t="s">
        <v>8710</v>
      </c>
      <c r="P1122" s="113" t="s">
        <v>262</v>
      </c>
      <c r="Q1122" s="113" t="s">
        <v>80</v>
      </c>
      <c r="R1122" s="113"/>
      <c r="S1122" s="113"/>
    </row>
    <row r="1123" spans="1:19" x14ac:dyDescent="0.35">
      <c r="A1123" s="111" t="s">
        <v>4419</v>
      </c>
      <c r="B1123" s="112"/>
      <c r="C1123" s="113" t="s">
        <v>4423</v>
      </c>
      <c r="D1123" s="113" t="s">
        <v>7294</v>
      </c>
      <c r="E1123" s="113"/>
      <c r="F1123" s="113"/>
      <c r="G1123" s="50" t="s">
        <v>5681</v>
      </c>
      <c r="H1123" s="50" t="s">
        <v>5682</v>
      </c>
      <c r="I1123" s="113"/>
      <c r="J1123" s="103" t="s">
        <v>7595</v>
      </c>
      <c r="K1123" s="103"/>
      <c r="L1123" s="50" t="s">
        <v>7574</v>
      </c>
      <c r="M1123" s="160">
        <v>0</v>
      </c>
      <c r="N1123" s="50" t="s">
        <v>8705</v>
      </c>
      <c r="O1123" s="50" t="s">
        <v>8710</v>
      </c>
      <c r="P1123" s="113" t="s">
        <v>195</v>
      </c>
      <c r="Q1123" s="113" t="s">
        <v>80</v>
      </c>
      <c r="R1123" s="113"/>
      <c r="S1123" s="113"/>
    </row>
    <row r="1124" spans="1:19" x14ac:dyDescent="0.35">
      <c r="A1124" s="111" t="s">
        <v>4419</v>
      </c>
      <c r="B1124" s="112"/>
      <c r="C1124" s="113" t="s">
        <v>4481</v>
      </c>
      <c r="D1124" s="113" t="s">
        <v>7295</v>
      </c>
      <c r="E1124" s="113"/>
      <c r="F1124" s="113"/>
      <c r="G1124" s="50" t="s">
        <v>5796</v>
      </c>
      <c r="H1124" s="50" t="s">
        <v>5797</v>
      </c>
      <c r="I1124" s="113"/>
      <c r="J1124" s="103" t="s">
        <v>7595</v>
      </c>
      <c r="K1124" s="103"/>
      <c r="L1124" s="50" t="s">
        <v>7574</v>
      </c>
      <c r="M1124" s="160">
        <v>0</v>
      </c>
      <c r="N1124" s="50" t="s">
        <v>8705</v>
      </c>
      <c r="O1124" s="50" t="s">
        <v>8710</v>
      </c>
      <c r="P1124" s="113" t="s">
        <v>262</v>
      </c>
      <c r="Q1124" s="113" t="s">
        <v>80</v>
      </c>
      <c r="R1124" s="113"/>
      <c r="S1124" s="113"/>
    </row>
    <row r="1125" spans="1:19" x14ac:dyDescent="0.35">
      <c r="A1125" s="111" t="s">
        <v>4419</v>
      </c>
      <c r="B1125" s="112"/>
      <c r="C1125" s="113" t="s">
        <v>4468</v>
      </c>
      <c r="D1125" s="113" t="s">
        <v>7296</v>
      </c>
      <c r="E1125" s="113"/>
      <c r="F1125" s="113"/>
      <c r="G1125" s="50" t="s">
        <v>5770</v>
      </c>
      <c r="H1125" s="50" t="s">
        <v>5771</v>
      </c>
      <c r="I1125" s="113"/>
      <c r="J1125" s="103" t="s">
        <v>7595</v>
      </c>
      <c r="K1125" s="103"/>
      <c r="L1125" s="50" t="s">
        <v>7574</v>
      </c>
      <c r="M1125" s="160">
        <v>0</v>
      </c>
      <c r="N1125" s="50" t="s">
        <v>8705</v>
      </c>
      <c r="O1125" s="50" t="s">
        <v>8710</v>
      </c>
      <c r="P1125" s="113" t="s">
        <v>195</v>
      </c>
      <c r="Q1125" s="113" t="s">
        <v>80</v>
      </c>
      <c r="R1125" s="113"/>
      <c r="S1125" s="113"/>
    </row>
    <row r="1126" spans="1:19" x14ac:dyDescent="0.35">
      <c r="A1126" s="111" t="s">
        <v>4419</v>
      </c>
      <c r="B1126" s="112"/>
      <c r="C1126" s="113" t="s">
        <v>4424</v>
      </c>
      <c r="D1126" s="113" t="s">
        <v>7064</v>
      </c>
      <c r="E1126" s="113"/>
      <c r="F1126" s="113"/>
      <c r="G1126" s="50" t="s">
        <v>5683</v>
      </c>
      <c r="H1126" s="50" t="s">
        <v>5684</v>
      </c>
      <c r="I1126" s="113"/>
      <c r="J1126" s="103" t="s">
        <v>7595</v>
      </c>
      <c r="K1126" s="103"/>
      <c r="L1126" s="50" t="s">
        <v>7574</v>
      </c>
      <c r="M1126" s="160">
        <v>0</v>
      </c>
      <c r="N1126" s="50" t="s">
        <v>8705</v>
      </c>
      <c r="O1126" s="50" t="s">
        <v>8710</v>
      </c>
      <c r="P1126" s="113" t="s">
        <v>195</v>
      </c>
      <c r="Q1126" s="113" t="s">
        <v>80</v>
      </c>
      <c r="R1126" s="113"/>
      <c r="S1126" s="113"/>
    </row>
    <row r="1127" spans="1:19" x14ac:dyDescent="0.35">
      <c r="A1127" s="111" t="s">
        <v>4419</v>
      </c>
      <c r="B1127" s="112"/>
      <c r="C1127" s="113" t="s">
        <v>4503</v>
      </c>
      <c r="D1127" s="113" t="s">
        <v>7297</v>
      </c>
      <c r="E1127" s="113"/>
      <c r="F1127" s="113"/>
      <c r="G1127" s="50" t="s">
        <v>5840</v>
      </c>
      <c r="H1127" s="50" t="s">
        <v>5841</v>
      </c>
      <c r="I1127" s="113"/>
      <c r="J1127" s="103" t="s">
        <v>7595</v>
      </c>
      <c r="K1127" s="103"/>
      <c r="L1127" s="50" t="s">
        <v>7574</v>
      </c>
      <c r="M1127" s="160">
        <v>0</v>
      </c>
      <c r="N1127" s="50" t="s">
        <v>8705</v>
      </c>
      <c r="O1127" s="50" t="s">
        <v>8710</v>
      </c>
      <c r="P1127" s="113" t="s">
        <v>262</v>
      </c>
      <c r="Q1127" s="113" t="s">
        <v>80</v>
      </c>
      <c r="R1127" s="113"/>
      <c r="S1127" s="113"/>
    </row>
    <row r="1128" spans="1:19" x14ac:dyDescent="0.35">
      <c r="A1128" s="111" t="s">
        <v>4419</v>
      </c>
      <c r="B1128" s="112"/>
      <c r="C1128" s="113" t="s">
        <v>4449</v>
      </c>
      <c r="D1128" s="113" t="s">
        <v>7298</v>
      </c>
      <c r="E1128" s="113"/>
      <c r="F1128" s="113"/>
      <c r="G1128" s="50" t="s">
        <v>5732</v>
      </c>
      <c r="H1128" s="50" t="s">
        <v>5733</v>
      </c>
      <c r="I1128" s="113"/>
      <c r="J1128" s="103" t="s">
        <v>7595</v>
      </c>
      <c r="K1128" s="103"/>
      <c r="L1128" s="50" t="s">
        <v>7574</v>
      </c>
      <c r="M1128" s="160">
        <v>0</v>
      </c>
      <c r="N1128" s="50" t="s">
        <v>8705</v>
      </c>
      <c r="O1128" s="50" t="s">
        <v>8710</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7595</v>
      </c>
      <c r="K1129" s="103"/>
      <c r="L1129" s="50" t="s">
        <v>7574</v>
      </c>
      <c r="M1129" s="160">
        <v>0</v>
      </c>
      <c r="N1129" s="50" t="s">
        <v>8705</v>
      </c>
      <c r="O1129" s="50" t="s">
        <v>8710</v>
      </c>
      <c r="P1129" s="113" t="s">
        <v>6350</v>
      </c>
      <c r="Q1129" s="113" t="s">
        <v>80</v>
      </c>
      <c r="R1129" s="113"/>
      <c r="S1129" s="113"/>
    </row>
    <row r="1130" spans="1:19" x14ac:dyDescent="0.35">
      <c r="A1130" s="111" t="s">
        <v>4419</v>
      </c>
      <c r="B1130" s="112"/>
      <c r="C1130" s="113" t="s">
        <v>4448</v>
      </c>
      <c r="D1130" s="113" t="s">
        <v>7299</v>
      </c>
      <c r="E1130" s="113"/>
      <c r="F1130" s="113"/>
      <c r="G1130" s="50" t="s">
        <v>5730</v>
      </c>
      <c r="H1130" s="50" t="s">
        <v>5731</v>
      </c>
      <c r="I1130" s="113"/>
      <c r="J1130" s="103" t="s">
        <v>7595</v>
      </c>
      <c r="K1130" s="103"/>
      <c r="L1130" s="50" t="s">
        <v>7574</v>
      </c>
      <c r="M1130" s="160">
        <v>0</v>
      </c>
      <c r="N1130" s="50" t="s">
        <v>8705</v>
      </c>
      <c r="O1130" s="50" t="s">
        <v>8710</v>
      </c>
      <c r="P1130" s="113" t="s">
        <v>262</v>
      </c>
      <c r="Q1130" s="113" t="s">
        <v>80</v>
      </c>
      <c r="R1130" s="113"/>
      <c r="S1130" s="113"/>
    </row>
    <row r="1131" spans="1:19" x14ac:dyDescent="0.35">
      <c r="A1131" s="111" t="s">
        <v>4419</v>
      </c>
      <c r="B1131" s="112"/>
      <c r="C1131" s="113" t="s">
        <v>4425</v>
      </c>
      <c r="D1131" s="113" t="s">
        <v>7065</v>
      </c>
      <c r="E1131" s="113"/>
      <c r="F1131" s="113"/>
      <c r="G1131" s="50" t="s">
        <v>5685</v>
      </c>
      <c r="H1131" s="50" t="s">
        <v>5686</v>
      </c>
      <c r="I1131" s="113"/>
      <c r="J1131" s="103" t="s">
        <v>7595</v>
      </c>
      <c r="K1131" s="103"/>
      <c r="L1131" s="50" t="s">
        <v>7574</v>
      </c>
      <c r="M1131" s="160">
        <v>0</v>
      </c>
      <c r="N1131" s="50" t="s">
        <v>8705</v>
      </c>
      <c r="O1131" s="50" t="s">
        <v>8710</v>
      </c>
      <c r="P1131" s="113" t="s">
        <v>195</v>
      </c>
      <c r="Q1131" s="113" t="s">
        <v>80</v>
      </c>
      <c r="R1131" s="113"/>
      <c r="S1131" s="113"/>
    </row>
    <row r="1132" spans="1:19" x14ac:dyDescent="0.35">
      <c r="A1132" s="111" t="s">
        <v>4419</v>
      </c>
      <c r="B1132" s="112"/>
      <c r="C1132" s="113" t="s">
        <v>4482</v>
      </c>
      <c r="D1132" s="113" t="s">
        <v>7300</v>
      </c>
      <c r="E1132" s="113"/>
      <c r="F1132" s="113"/>
      <c r="G1132" s="50" t="s">
        <v>5798</v>
      </c>
      <c r="H1132" s="50" t="s">
        <v>5799</v>
      </c>
      <c r="I1132" s="113"/>
      <c r="J1132" s="103" t="s">
        <v>7595</v>
      </c>
      <c r="K1132" s="103"/>
      <c r="L1132" s="50" t="s">
        <v>7574</v>
      </c>
      <c r="M1132" s="160">
        <v>0</v>
      </c>
      <c r="N1132" s="50" t="s">
        <v>8705</v>
      </c>
      <c r="O1132" s="50" t="s">
        <v>8710</v>
      </c>
      <c r="P1132" s="113" t="s">
        <v>262</v>
      </c>
      <c r="Q1132" s="113" t="s">
        <v>80</v>
      </c>
      <c r="R1132" s="113"/>
      <c r="S1132" s="113"/>
    </row>
    <row r="1133" spans="1:19" x14ac:dyDescent="0.35">
      <c r="A1133" s="111" t="s">
        <v>4419</v>
      </c>
      <c r="B1133" s="112"/>
      <c r="C1133" s="113" t="s">
        <v>4469</v>
      </c>
      <c r="D1133" s="113" t="s">
        <v>7301</v>
      </c>
      <c r="E1133" s="113"/>
      <c r="F1133" s="113"/>
      <c r="G1133" s="50" t="s">
        <v>5772</v>
      </c>
      <c r="H1133" s="50" t="s">
        <v>5773</v>
      </c>
      <c r="I1133" s="113"/>
      <c r="J1133" s="103" t="s">
        <v>7595</v>
      </c>
      <c r="K1133" s="103"/>
      <c r="L1133" s="50" t="s">
        <v>7574</v>
      </c>
      <c r="M1133" s="160">
        <v>0</v>
      </c>
      <c r="N1133" s="50" t="s">
        <v>8705</v>
      </c>
      <c r="O1133" s="50" t="s">
        <v>8710</v>
      </c>
      <c r="P1133" s="113" t="s">
        <v>195</v>
      </c>
      <c r="Q1133" s="113" t="s">
        <v>80</v>
      </c>
      <c r="R1133" s="113"/>
      <c r="S1133" s="113"/>
    </row>
    <row r="1134" spans="1:19" x14ac:dyDescent="0.35">
      <c r="A1134" s="111" t="s">
        <v>4419</v>
      </c>
      <c r="B1134" s="112"/>
      <c r="C1134" s="113" t="s">
        <v>4456</v>
      </c>
      <c r="D1134" s="113" t="s">
        <v>7302</v>
      </c>
      <c r="E1134" s="113"/>
      <c r="F1134" s="113"/>
      <c r="G1134" s="50" t="s">
        <v>5746</v>
      </c>
      <c r="H1134" s="50" t="s">
        <v>5747</v>
      </c>
      <c r="I1134" s="113"/>
      <c r="J1134" s="103" t="s">
        <v>7595</v>
      </c>
      <c r="K1134" s="103"/>
      <c r="L1134" s="113" t="s">
        <v>7574</v>
      </c>
      <c r="M1134" s="114">
        <v>0</v>
      </c>
      <c r="N1134" s="113" t="s">
        <v>8705</v>
      </c>
      <c r="O1134" s="113" t="s">
        <v>8710</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7595</v>
      </c>
      <c r="K1135" s="103"/>
      <c r="L1135" s="50" t="s">
        <v>7574</v>
      </c>
      <c r="M1135" s="160">
        <v>0</v>
      </c>
      <c r="N1135" s="50" t="s">
        <v>8705</v>
      </c>
      <c r="O1135" s="50" t="s">
        <v>8710</v>
      </c>
      <c r="P1135" s="113" t="s">
        <v>157</v>
      </c>
      <c r="Q1135" s="113" t="s">
        <v>80</v>
      </c>
      <c r="R1135" s="113"/>
      <c r="S1135" s="113"/>
    </row>
    <row r="1136" spans="1:19" x14ac:dyDescent="0.35">
      <c r="A1136" s="111" t="s">
        <v>4419</v>
      </c>
      <c r="B1136" s="112"/>
      <c r="C1136" s="113" t="s">
        <v>4458</v>
      </c>
      <c r="D1136" s="113" t="s">
        <v>7303</v>
      </c>
      <c r="E1136" s="113"/>
      <c r="F1136" s="113"/>
      <c r="G1136" s="50" t="s">
        <v>5750</v>
      </c>
      <c r="H1136" s="50" t="s">
        <v>5751</v>
      </c>
      <c r="I1136" s="113"/>
      <c r="J1136" s="103" t="s">
        <v>7595</v>
      </c>
      <c r="K1136" s="103"/>
      <c r="L1136" s="113" t="s">
        <v>7574</v>
      </c>
      <c r="M1136" s="114">
        <v>0</v>
      </c>
      <c r="N1136" s="113" t="s">
        <v>8705</v>
      </c>
      <c r="O1136" s="113" t="s">
        <v>8710</v>
      </c>
      <c r="P1136" s="113" t="s">
        <v>100</v>
      </c>
      <c r="Q1136" s="113" t="s">
        <v>80</v>
      </c>
      <c r="R1136" s="113"/>
      <c r="S1136" s="113"/>
    </row>
    <row r="1137" spans="1:19" x14ac:dyDescent="0.35">
      <c r="A1137" s="111" t="s">
        <v>4419</v>
      </c>
      <c r="B1137" s="112"/>
      <c r="C1137" s="113" t="s">
        <v>4459</v>
      </c>
      <c r="D1137" s="113" t="s">
        <v>7304</v>
      </c>
      <c r="E1137" s="113"/>
      <c r="F1137" s="113"/>
      <c r="G1137" s="50" t="s">
        <v>5752</v>
      </c>
      <c r="H1137" s="50" t="s">
        <v>5753</v>
      </c>
      <c r="I1137" s="113"/>
      <c r="J1137" s="103" t="s">
        <v>7595</v>
      </c>
      <c r="K1137" s="103"/>
      <c r="L1137" s="113" t="s">
        <v>7574</v>
      </c>
      <c r="M1137" s="114">
        <v>0</v>
      </c>
      <c r="N1137" s="113" t="s">
        <v>8705</v>
      </c>
      <c r="O1137" s="113" t="s">
        <v>8710</v>
      </c>
      <c r="P1137" s="113" t="s">
        <v>100</v>
      </c>
      <c r="Q1137" s="113" t="s">
        <v>80</v>
      </c>
      <c r="R1137" s="113"/>
      <c r="S1137" s="113"/>
    </row>
    <row r="1138" spans="1:19" x14ac:dyDescent="0.35">
      <c r="A1138" s="111" t="s">
        <v>4419</v>
      </c>
      <c r="B1138" s="112"/>
      <c r="C1138" s="113" t="s">
        <v>4457</v>
      </c>
      <c r="D1138" s="113" t="s">
        <v>7305</v>
      </c>
      <c r="E1138" s="113"/>
      <c r="F1138" s="113"/>
      <c r="G1138" s="50" t="s">
        <v>5748</v>
      </c>
      <c r="H1138" s="50" t="s">
        <v>5749</v>
      </c>
      <c r="I1138" s="113"/>
      <c r="J1138" s="103" t="s">
        <v>7595</v>
      </c>
      <c r="K1138" s="103"/>
      <c r="L1138" s="113" t="s">
        <v>7574</v>
      </c>
      <c r="M1138" s="114">
        <v>0</v>
      </c>
      <c r="N1138" s="113" t="s">
        <v>8705</v>
      </c>
      <c r="O1138" s="113" t="s">
        <v>8710</v>
      </c>
      <c r="P1138" s="113" t="s">
        <v>100</v>
      </c>
      <c r="Q1138" s="113" t="s">
        <v>80</v>
      </c>
      <c r="R1138" s="113"/>
      <c r="S1138" s="113"/>
    </row>
    <row r="1139" spans="1:19" x14ac:dyDescent="0.35">
      <c r="A1139" s="111" t="s">
        <v>4419</v>
      </c>
      <c r="B1139" s="112"/>
      <c r="C1139" s="113" t="s">
        <v>4454</v>
      </c>
      <c r="D1139" s="113" t="s">
        <v>7306</v>
      </c>
      <c r="E1139" s="113"/>
      <c r="F1139" s="113"/>
      <c r="G1139" s="50" t="s">
        <v>5742</v>
      </c>
      <c r="H1139" s="50" t="s">
        <v>5743</v>
      </c>
      <c r="I1139" s="113"/>
      <c r="J1139" s="103" t="s">
        <v>7595</v>
      </c>
      <c r="K1139" s="103"/>
      <c r="L1139" s="50" t="s">
        <v>7574</v>
      </c>
      <c r="M1139" s="160">
        <v>0</v>
      </c>
      <c r="N1139" s="50" t="s">
        <v>8705</v>
      </c>
      <c r="O1139" s="50" t="s">
        <v>8710</v>
      </c>
      <c r="P1139" s="113" t="s">
        <v>6343</v>
      </c>
      <c r="Q1139" s="113" t="s">
        <v>80</v>
      </c>
      <c r="R1139" s="113"/>
      <c r="S1139" s="113"/>
    </row>
    <row r="1140" spans="1:19" x14ac:dyDescent="0.35">
      <c r="A1140" s="111" t="s">
        <v>4419</v>
      </c>
      <c r="B1140" s="112"/>
      <c r="C1140" s="113" t="s">
        <v>4437</v>
      </c>
      <c r="D1140" s="113" t="s">
        <v>7307</v>
      </c>
      <c r="E1140" s="113"/>
      <c r="F1140" s="113"/>
      <c r="G1140" s="50" t="s">
        <v>5709</v>
      </c>
      <c r="H1140" s="50" t="s">
        <v>5710</v>
      </c>
      <c r="I1140" s="113"/>
      <c r="J1140" s="103" t="s">
        <v>7595</v>
      </c>
      <c r="K1140" s="103"/>
      <c r="L1140" s="50" t="s">
        <v>7574</v>
      </c>
      <c r="M1140" s="160">
        <v>0</v>
      </c>
      <c r="N1140" s="50" t="s">
        <v>8705</v>
      </c>
      <c r="O1140" s="50" t="s">
        <v>8710</v>
      </c>
      <c r="P1140" s="113" t="s">
        <v>158</v>
      </c>
      <c r="Q1140" s="113" t="s">
        <v>80</v>
      </c>
      <c r="R1140" s="113"/>
      <c r="S1140" s="113"/>
    </row>
    <row r="1141" spans="1:19" x14ac:dyDescent="0.35">
      <c r="A1141" s="111" t="s">
        <v>4419</v>
      </c>
      <c r="B1141" s="112"/>
      <c r="C1141" s="113" t="s">
        <v>4439</v>
      </c>
      <c r="D1141" s="113" t="s">
        <v>7308</v>
      </c>
      <c r="E1141" s="113"/>
      <c r="F1141" s="113"/>
      <c r="G1141" s="50" t="s">
        <v>5713</v>
      </c>
      <c r="H1141" s="50" t="s">
        <v>5714</v>
      </c>
      <c r="I1141" s="113"/>
      <c r="J1141" s="103" t="s">
        <v>7595</v>
      </c>
      <c r="K1141" s="103"/>
      <c r="L1141" s="50" t="s">
        <v>7574</v>
      </c>
      <c r="M1141" s="160">
        <v>0</v>
      </c>
      <c r="N1141" s="50" t="s">
        <v>8705</v>
      </c>
      <c r="O1141" s="50" t="s">
        <v>8710</v>
      </c>
      <c r="P1141" s="113" t="s">
        <v>158</v>
      </c>
      <c r="Q1141" s="113" t="s">
        <v>80</v>
      </c>
      <c r="R1141" s="113"/>
      <c r="S1141" s="113"/>
    </row>
    <row r="1142" spans="1:19" x14ac:dyDescent="0.35">
      <c r="A1142" s="111" t="s">
        <v>4419</v>
      </c>
      <c r="B1142" s="112"/>
      <c r="C1142" s="113" t="s">
        <v>4438</v>
      </c>
      <c r="D1142" s="113" t="s">
        <v>7309</v>
      </c>
      <c r="E1142" s="113"/>
      <c r="F1142" s="113"/>
      <c r="G1142" s="50" t="s">
        <v>5711</v>
      </c>
      <c r="H1142" s="50" t="s">
        <v>5712</v>
      </c>
      <c r="I1142" s="113"/>
      <c r="J1142" s="103" t="s">
        <v>7595</v>
      </c>
      <c r="K1142" s="103"/>
      <c r="L1142" s="50" t="s">
        <v>7574</v>
      </c>
      <c r="M1142" s="160">
        <v>0</v>
      </c>
      <c r="N1142" s="50" t="s">
        <v>8705</v>
      </c>
      <c r="O1142" s="50" t="s">
        <v>8710</v>
      </c>
      <c r="P1142" s="113" t="s">
        <v>158</v>
      </c>
      <c r="Q1142" s="113" t="s">
        <v>80</v>
      </c>
      <c r="R1142" s="113"/>
      <c r="S1142" s="113"/>
    </row>
    <row r="1143" spans="1:19" x14ac:dyDescent="0.35">
      <c r="A1143" s="111" t="s">
        <v>4419</v>
      </c>
      <c r="B1143" s="112"/>
      <c r="C1143" s="113" t="s">
        <v>4455</v>
      </c>
      <c r="D1143" s="113" t="s">
        <v>7310</v>
      </c>
      <c r="E1143" s="113"/>
      <c r="F1143" s="113"/>
      <c r="G1143" s="50" t="s">
        <v>5744</v>
      </c>
      <c r="H1143" s="50" t="s">
        <v>5745</v>
      </c>
      <c r="I1143" s="113"/>
      <c r="J1143" s="103" t="s">
        <v>7595</v>
      </c>
      <c r="K1143" s="103"/>
      <c r="L1143" s="50" t="s">
        <v>7574</v>
      </c>
      <c r="M1143" s="160">
        <v>0</v>
      </c>
      <c r="N1143" s="50" t="s">
        <v>8705</v>
      </c>
      <c r="O1143" s="50" t="s">
        <v>8710</v>
      </c>
      <c r="P1143" s="113" t="s">
        <v>6343</v>
      </c>
      <c r="Q1143" s="113" t="s">
        <v>80</v>
      </c>
      <c r="R1143" s="113"/>
      <c r="S1143" s="113"/>
    </row>
    <row r="1144" spans="1:19" x14ac:dyDescent="0.35">
      <c r="A1144" s="111" t="s">
        <v>4419</v>
      </c>
      <c r="B1144" s="112"/>
      <c r="C1144" s="113" t="s">
        <v>4460</v>
      </c>
      <c r="D1144" s="113" t="s">
        <v>7311</v>
      </c>
      <c r="E1144" s="113"/>
      <c r="F1144" s="113"/>
      <c r="G1144" s="50" t="s">
        <v>5754</v>
      </c>
      <c r="H1144" s="50" t="s">
        <v>5755</v>
      </c>
      <c r="I1144" s="113"/>
      <c r="J1144" s="103" t="s">
        <v>7595</v>
      </c>
      <c r="K1144" s="103"/>
      <c r="L1144" s="113" t="s">
        <v>7574</v>
      </c>
      <c r="M1144" s="114">
        <v>0</v>
      </c>
      <c r="N1144" s="113" t="s">
        <v>8705</v>
      </c>
      <c r="O1144" s="113" t="s">
        <v>8710</v>
      </c>
      <c r="P1144" s="113" t="s">
        <v>100</v>
      </c>
      <c r="Q1144" s="113" t="s">
        <v>80</v>
      </c>
      <c r="R1144" s="113"/>
      <c r="S1144" s="113"/>
    </row>
    <row r="1145" spans="1:19" x14ac:dyDescent="0.35">
      <c r="A1145" s="111" t="s">
        <v>4419</v>
      </c>
      <c r="B1145" s="112"/>
      <c r="C1145" s="113" t="s">
        <v>4465</v>
      </c>
      <c r="D1145" s="113" t="s">
        <v>7312</v>
      </c>
      <c r="E1145" s="113"/>
      <c r="F1145" s="113"/>
      <c r="G1145" s="50" t="s">
        <v>5764</v>
      </c>
      <c r="H1145" s="50" t="s">
        <v>5765</v>
      </c>
      <c r="I1145" s="113"/>
      <c r="J1145" s="103" t="s">
        <v>7595</v>
      </c>
      <c r="K1145" s="103"/>
      <c r="L1145" s="50" t="s">
        <v>7574</v>
      </c>
      <c r="M1145" s="160">
        <v>0</v>
      </c>
      <c r="N1145" s="50" t="s">
        <v>8705</v>
      </c>
      <c r="O1145" s="50" t="s">
        <v>8710</v>
      </c>
      <c r="P1145" s="113" t="s">
        <v>157</v>
      </c>
      <c r="Q1145" s="113" t="s">
        <v>80</v>
      </c>
      <c r="R1145" s="113"/>
      <c r="S1145" s="113"/>
    </row>
    <row r="1146" spans="1:19" x14ac:dyDescent="0.35">
      <c r="A1146" s="111" t="s">
        <v>4419</v>
      </c>
      <c r="B1146" s="112"/>
      <c r="C1146" s="113" t="s">
        <v>4485</v>
      </c>
      <c r="D1146" s="113" t="s">
        <v>7314</v>
      </c>
      <c r="E1146" s="113"/>
      <c r="F1146" s="113"/>
      <c r="G1146" s="50" t="s">
        <v>5804</v>
      </c>
      <c r="H1146" s="50" t="s">
        <v>5805</v>
      </c>
      <c r="I1146" s="113"/>
      <c r="J1146" s="103" t="s">
        <v>7595</v>
      </c>
      <c r="K1146" s="103"/>
      <c r="L1146" s="50" t="s">
        <v>7574</v>
      </c>
      <c r="M1146" s="160">
        <v>0</v>
      </c>
      <c r="N1146" s="50" t="s">
        <v>8705</v>
      </c>
      <c r="O1146" s="50" t="s">
        <v>8710</v>
      </c>
      <c r="P1146" s="113" t="s">
        <v>262</v>
      </c>
      <c r="Q1146" s="113" t="s">
        <v>80</v>
      </c>
      <c r="R1146" s="113"/>
      <c r="S1146" s="113"/>
    </row>
    <row r="1147" spans="1:19" x14ac:dyDescent="0.35">
      <c r="A1147" s="111" t="s">
        <v>4419</v>
      </c>
      <c r="B1147" s="112"/>
      <c r="C1147" s="113" t="s">
        <v>4496</v>
      </c>
      <c r="D1147" s="113" t="s">
        <v>7313</v>
      </c>
      <c r="E1147" s="113"/>
      <c r="F1147" s="113"/>
      <c r="G1147" s="50" t="s">
        <v>5826</v>
      </c>
      <c r="H1147" s="50" t="s">
        <v>5827</v>
      </c>
      <c r="I1147" s="113"/>
      <c r="J1147" s="103" t="s">
        <v>7595</v>
      </c>
      <c r="K1147" s="103"/>
      <c r="L1147" s="50" t="s">
        <v>7574</v>
      </c>
      <c r="M1147" s="160">
        <v>0</v>
      </c>
      <c r="N1147" s="50" t="s">
        <v>8705</v>
      </c>
      <c r="O1147" s="50" t="s">
        <v>8710</v>
      </c>
      <c r="P1147" s="113" t="s">
        <v>6343</v>
      </c>
      <c r="Q1147" s="113" t="s">
        <v>80</v>
      </c>
      <c r="R1147" s="113"/>
      <c r="S1147" s="113"/>
    </row>
    <row r="1148" spans="1:19" x14ac:dyDescent="0.35">
      <c r="A1148" s="111" t="s">
        <v>4419</v>
      </c>
      <c r="B1148" s="112"/>
      <c r="C1148" s="113" t="s">
        <v>4497</v>
      </c>
      <c r="D1148" s="113" t="s">
        <v>7312</v>
      </c>
      <c r="E1148" s="113"/>
      <c r="F1148" s="113"/>
      <c r="G1148" s="50" t="s">
        <v>5828</v>
      </c>
      <c r="H1148" s="50" t="s">
        <v>5829</v>
      </c>
      <c r="I1148" s="113"/>
      <c r="J1148" s="103" t="s">
        <v>7595</v>
      </c>
      <c r="K1148" s="103"/>
      <c r="L1148" s="50" t="s">
        <v>7574</v>
      </c>
      <c r="M1148" s="160">
        <v>0</v>
      </c>
      <c r="N1148" s="50" t="s">
        <v>8705</v>
      </c>
      <c r="O1148" s="50" t="s">
        <v>8710</v>
      </c>
      <c r="P1148" s="113" t="s">
        <v>157</v>
      </c>
      <c r="Q1148" s="113" t="s">
        <v>80</v>
      </c>
      <c r="R1148" s="113"/>
      <c r="S1148" s="113"/>
    </row>
    <row r="1149" spans="1:19" x14ac:dyDescent="0.35">
      <c r="A1149" s="111" t="s">
        <v>4419</v>
      </c>
      <c r="B1149" s="112"/>
      <c r="C1149" s="113" t="s">
        <v>4477</v>
      </c>
      <c r="D1149" s="113" t="s">
        <v>7361</v>
      </c>
      <c r="E1149" s="113"/>
      <c r="F1149" s="113"/>
      <c r="G1149" s="50" t="s">
        <v>5788</v>
      </c>
      <c r="H1149" s="50" t="s">
        <v>5789</v>
      </c>
      <c r="I1149" s="113"/>
      <c r="J1149" s="103" t="s">
        <v>7595</v>
      </c>
      <c r="K1149" s="103"/>
      <c r="L1149" s="50" t="s">
        <v>7574</v>
      </c>
      <c r="M1149" s="160">
        <v>0</v>
      </c>
      <c r="N1149" s="50" t="s">
        <v>8705</v>
      </c>
      <c r="O1149" s="50" t="s">
        <v>8710</v>
      </c>
      <c r="P1149" s="113" t="s">
        <v>235</v>
      </c>
      <c r="Q1149" s="113" t="s">
        <v>80</v>
      </c>
      <c r="R1149" s="113"/>
      <c r="S1149" s="113"/>
    </row>
    <row r="1150" spans="1:19" x14ac:dyDescent="0.35">
      <c r="A1150" s="111" t="s">
        <v>4419</v>
      </c>
      <c r="B1150" s="112"/>
      <c r="C1150" s="113" t="s">
        <v>4483</v>
      </c>
      <c r="D1150" s="113" t="s">
        <v>7315</v>
      </c>
      <c r="E1150" s="113"/>
      <c r="F1150" s="113"/>
      <c r="G1150" s="50" t="s">
        <v>5800</v>
      </c>
      <c r="H1150" s="50" t="s">
        <v>5801</v>
      </c>
      <c r="I1150" s="113"/>
      <c r="J1150" s="103" t="s">
        <v>7595</v>
      </c>
      <c r="K1150" s="103"/>
      <c r="L1150" s="50" t="s">
        <v>7574</v>
      </c>
      <c r="M1150" s="160">
        <v>0</v>
      </c>
      <c r="N1150" s="50" t="s">
        <v>8705</v>
      </c>
      <c r="O1150" s="50" t="s">
        <v>8710</v>
      </c>
      <c r="P1150" s="113" t="s">
        <v>262</v>
      </c>
      <c r="Q1150" s="113" t="s">
        <v>80</v>
      </c>
      <c r="R1150" s="113"/>
      <c r="S1150" s="113"/>
    </row>
    <row r="1151" spans="1:19" x14ac:dyDescent="0.35">
      <c r="A1151" s="111" t="s">
        <v>4419</v>
      </c>
      <c r="B1151" s="112"/>
      <c r="C1151" s="113" t="s">
        <v>4470</v>
      </c>
      <c r="D1151" s="113" t="s">
        <v>7316</v>
      </c>
      <c r="E1151" s="113"/>
      <c r="F1151" s="113"/>
      <c r="G1151" s="50" t="s">
        <v>5774</v>
      </c>
      <c r="H1151" s="50" t="s">
        <v>5775</v>
      </c>
      <c r="I1151" s="113"/>
      <c r="J1151" s="103" t="s">
        <v>7595</v>
      </c>
      <c r="K1151" s="103"/>
      <c r="L1151" s="50" t="s">
        <v>7574</v>
      </c>
      <c r="M1151" s="160">
        <v>0</v>
      </c>
      <c r="N1151" s="50" t="s">
        <v>8705</v>
      </c>
      <c r="O1151" s="50" t="s">
        <v>8710</v>
      </c>
      <c r="P1151" s="113" t="s">
        <v>195</v>
      </c>
      <c r="Q1151" s="113" t="s">
        <v>80</v>
      </c>
      <c r="R1151" s="113"/>
      <c r="S1151" s="113"/>
    </row>
    <row r="1152" spans="1:19" x14ac:dyDescent="0.35">
      <c r="A1152" s="111" t="s">
        <v>4419</v>
      </c>
      <c r="B1152" s="112"/>
      <c r="C1152" s="113" t="s">
        <v>4429</v>
      </c>
      <c r="D1152" s="113" t="s">
        <v>7285</v>
      </c>
      <c r="E1152" s="113"/>
      <c r="F1152" s="113"/>
      <c r="G1152" s="50" t="s">
        <v>5693</v>
      </c>
      <c r="H1152" s="50" t="s">
        <v>5694</v>
      </c>
      <c r="I1152" s="113"/>
      <c r="J1152" s="103" t="s">
        <v>7595</v>
      </c>
      <c r="K1152" s="103"/>
      <c r="L1152" s="50" t="s">
        <v>7574</v>
      </c>
      <c r="M1152" s="160">
        <v>0</v>
      </c>
      <c r="N1152" s="50" t="s">
        <v>8705</v>
      </c>
      <c r="O1152" s="50" t="s">
        <v>8710</v>
      </c>
      <c r="P1152" s="113" t="s">
        <v>195</v>
      </c>
      <c r="Q1152" s="113" t="s">
        <v>80</v>
      </c>
      <c r="R1152" s="113"/>
      <c r="S1152" s="113"/>
    </row>
    <row r="1153" spans="1:19" x14ac:dyDescent="0.35">
      <c r="A1153" s="111" t="s">
        <v>4419</v>
      </c>
      <c r="B1153" s="112"/>
      <c r="C1153" s="113" t="s">
        <v>4440</v>
      </c>
      <c r="D1153" s="113" t="s">
        <v>7318</v>
      </c>
      <c r="E1153" s="113"/>
      <c r="F1153" s="113"/>
      <c r="G1153" s="50" t="s">
        <v>5715</v>
      </c>
      <c r="H1153" s="50" t="s">
        <v>5706</v>
      </c>
      <c r="I1153" s="113"/>
      <c r="J1153" s="103" t="s">
        <v>7595</v>
      </c>
      <c r="K1153" s="103"/>
      <c r="L1153" s="50" t="s">
        <v>7574</v>
      </c>
      <c r="M1153" s="160">
        <v>0</v>
      </c>
      <c r="N1153" s="50" t="s">
        <v>8705</v>
      </c>
      <c r="O1153" s="50" t="s">
        <v>8710</v>
      </c>
      <c r="P1153" s="113" t="s">
        <v>158</v>
      </c>
      <c r="Q1153" s="113" t="s">
        <v>80</v>
      </c>
      <c r="R1153" s="113"/>
      <c r="S1153" s="113"/>
    </row>
    <row r="1154" spans="1:19" x14ac:dyDescent="0.35">
      <c r="A1154" s="111" t="s">
        <v>4419</v>
      </c>
      <c r="B1154" s="112"/>
      <c r="C1154" s="113" t="s">
        <v>4435</v>
      </c>
      <c r="D1154" s="113" t="s">
        <v>7319</v>
      </c>
      <c r="E1154" s="113"/>
      <c r="F1154" s="113"/>
      <c r="G1154" s="50" t="s">
        <v>5705</v>
      </c>
      <c r="H1154" s="50" t="s">
        <v>5706</v>
      </c>
      <c r="I1154" s="113"/>
      <c r="J1154" s="103" t="s">
        <v>7595</v>
      </c>
      <c r="K1154" s="103"/>
      <c r="L1154" s="50" t="s">
        <v>7574</v>
      </c>
      <c r="M1154" s="160">
        <v>0</v>
      </c>
      <c r="N1154" s="50" t="s">
        <v>8705</v>
      </c>
      <c r="O1154" s="50" t="s">
        <v>8710</v>
      </c>
      <c r="P1154" s="113" t="s">
        <v>6322</v>
      </c>
      <c r="Q1154" s="113" t="s">
        <v>80</v>
      </c>
      <c r="R1154" s="113"/>
      <c r="S1154" s="113"/>
    </row>
    <row r="1155" spans="1:19" x14ac:dyDescent="0.35">
      <c r="A1155" s="111" t="s">
        <v>4419</v>
      </c>
      <c r="B1155" s="112"/>
      <c r="C1155" s="113" t="s">
        <v>4486</v>
      </c>
      <c r="D1155" s="113" t="s">
        <v>7320</v>
      </c>
      <c r="E1155" s="113"/>
      <c r="F1155" s="113"/>
      <c r="G1155" s="50" t="s">
        <v>5806</v>
      </c>
      <c r="H1155" s="50" t="s">
        <v>5807</v>
      </c>
      <c r="I1155" s="113"/>
      <c r="J1155" s="103" t="s">
        <v>7595</v>
      </c>
      <c r="K1155" s="103"/>
      <c r="L1155" s="50" t="s">
        <v>7574</v>
      </c>
      <c r="M1155" s="160">
        <v>0</v>
      </c>
      <c r="N1155" s="50" t="s">
        <v>8705</v>
      </c>
      <c r="O1155" s="50" t="s">
        <v>8710</v>
      </c>
      <c r="P1155" s="113" t="s">
        <v>262</v>
      </c>
      <c r="Q1155" s="113" t="s">
        <v>80</v>
      </c>
      <c r="R1155" s="113"/>
      <c r="S1155" s="113"/>
    </row>
    <row r="1156" spans="1:19" x14ac:dyDescent="0.35">
      <c r="A1156" s="111" t="s">
        <v>4419</v>
      </c>
      <c r="B1156" s="112"/>
      <c r="C1156" s="113" t="s">
        <v>4478</v>
      </c>
      <c r="D1156" s="113" t="s">
        <v>7321</v>
      </c>
      <c r="E1156" s="113"/>
      <c r="F1156" s="113"/>
      <c r="G1156" s="50" t="s">
        <v>5790</v>
      </c>
      <c r="H1156" s="50" t="s">
        <v>5791</v>
      </c>
      <c r="I1156" s="113"/>
      <c r="J1156" s="103" t="s">
        <v>7595</v>
      </c>
      <c r="K1156" s="103"/>
      <c r="L1156" s="50" t="s">
        <v>7574</v>
      </c>
      <c r="M1156" s="160">
        <v>0</v>
      </c>
      <c r="N1156" s="50" t="s">
        <v>8705</v>
      </c>
      <c r="O1156" s="50" t="s">
        <v>8710</v>
      </c>
      <c r="P1156" s="113" t="s">
        <v>6322</v>
      </c>
      <c r="Q1156" s="113" t="s">
        <v>80</v>
      </c>
      <c r="R1156" s="113"/>
      <c r="S1156" s="113"/>
    </row>
    <row r="1157" spans="1:19" x14ac:dyDescent="0.35">
      <c r="A1157" s="111" t="s">
        <v>4419</v>
      </c>
      <c r="B1157" s="112"/>
      <c r="C1157" s="113" t="s">
        <v>4451</v>
      </c>
      <c r="D1157" s="113" t="s">
        <v>7317</v>
      </c>
      <c r="E1157" s="113"/>
      <c r="F1157" s="113"/>
      <c r="G1157" s="50" t="s">
        <v>5736</v>
      </c>
      <c r="H1157" s="50" t="s">
        <v>5737</v>
      </c>
      <c r="I1157" s="113"/>
      <c r="J1157" s="103" t="s">
        <v>7595</v>
      </c>
      <c r="K1157" s="103"/>
      <c r="L1157" s="50" t="s">
        <v>7574</v>
      </c>
      <c r="M1157" s="160">
        <v>0</v>
      </c>
      <c r="N1157" s="50" t="s">
        <v>8705</v>
      </c>
      <c r="O1157" s="50" t="s">
        <v>8710</v>
      </c>
      <c r="P1157" s="113" t="s">
        <v>262</v>
      </c>
      <c r="Q1157" s="113" t="s">
        <v>80</v>
      </c>
      <c r="R1157" s="113"/>
      <c r="S1157" s="113"/>
    </row>
    <row r="1158" spans="1:19" x14ac:dyDescent="0.35">
      <c r="A1158" s="111" t="s">
        <v>4419</v>
      </c>
      <c r="B1158" s="112"/>
      <c r="C1158" s="113" t="s">
        <v>4428</v>
      </c>
      <c r="D1158" s="113" t="s">
        <v>7322</v>
      </c>
      <c r="E1158" s="113"/>
      <c r="F1158" s="113"/>
      <c r="G1158" s="50" t="s">
        <v>5691</v>
      </c>
      <c r="H1158" s="50" t="s">
        <v>5692</v>
      </c>
      <c r="I1158" s="113"/>
      <c r="J1158" s="103" t="s">
        <v>7595</v>
      </c>
      <c r="K1158" s="103"/>
      <c r="L1158" s="50" t="s">
        <v>7574</v>
      </c>
      <c r="M1158" s="160">
        <v>0</v>
      </c>
      <c r="N1158" s="50" t="s">
        <v>8705</v>
      </c>
      <c r="O1158" s="50" t="s">
        <v>8710</v>
      </c>
      <c r="P1158" s="113" t="s">
        <v>195</v>
      </c>
      <c r="Q1158" s="113" t="s">
        <v>80</v>
      </c>
      <c r="R1158" s="113"/>
      <c r="S1158" s="113"/>
    </row>
    <row r="1159" spans="1:19" x14ac:dyDescent="0.35">
      <c r="A1159" s="111" t="s">
        <v>4419</v>
      </c>
      <c r="B1159" s="112"/>
      <c r="C1159" s="113" t="s">
        <v>4487</v>
      </c>
      <c r="D1159" s="113" t="s">
        <v>7323</v>
      </c>
      <c r="E1159" s="113"/>
      <c r="F1159" s="113"/>
      <c r="G1159" s="50" t="s">
        <v>5808</v>
      </c>
      <c r="H1159" s="50" t="s">
        <v>5809</v>
      </c>
      <c r="I1159" s="113"/>
      <c r="J1159" s="103" t="s">
        <v>7595</v>
      </c>
      <c r="K1159" s="103"/>
      <c r="L1159" s="50" t="s">
        <v>7574</v>
      </c>
      <c r="M1159" s="160">
        <v>0</v>
      </c>
      <c r="N1159" s="50" t="s">
        <v>8705</v>
      </c>
      <c r="O1159" s="50" t="s">
        <v>8710</v>
      </c>
      <c r="P1159" s="113" t="s">
        <v>262</v>
      </c>
      <c r="Q1159" s="113" t="s">
        <v>80</v>
      </c>
      <c r="R1159" s="113"/>
      <c r="S1159" s="113"/>
    </row>
    <row r="1160" spans="1:19" x14ac:dyDescent="0.35">
      <c r="A1160" s="111" t="s">
        <v>4419</v>
      </c>
      <c r="B1160" s="112"/>
      <c r="C1160" s="113" t="s">
        <v>4471</v>
      </c>
      <c r="D1160" s="113" t="s">
        <v>7066</v>
      </c>
      <c r="E1160" s="113"/>
      <c r="F1160" s="113"/>
      <c r="G1160" s="50" t="s">
        <v>5776</v>
      </c>
      <c r="H1160" s="50" t="s">
        <v>5777</v>
      </c>
      <c r="I1160" s="113"/>
      <c r="J1160" s="103" t="s">
        <v>7595</v>
      </c>
      <c r="K1160" s="103"/>
      <c r="L1160" s="50" t="s">
        <v>7574</v>
      </c>
      <c r="M1160" s="160">
        <v>0</v>
      </c>
      <c r="N1160" s="50" t="s">
        <v>8705</v>
      </c>
      <c r="O1160" s="50" t="s">
        <v>8710</v>
      </c>
      <c r="P1160" s="113" t="s">
        <v>195</v>
      </c>
      <c r="Q1160" s="113" t="s">
        <v>80</v>
      </c>
      <c r="R1160" s="113"/>
      <c r="S1160" s="113"/>
    </row>
    <row r="1161" spans="1:19" x14ac:dyDescent="0.35">
      <c r="A1161" s="111" t="s">
        <v>4419</v>
      </c>
      <c r="B1161" s="112"/>
      <c r="C1161" s="113" t="s">
        <v>4462</v>
      </c>
      <c r="D1161" s="113" t="s">
        <v>7324</v>
      </c>
      <c r="E1161" s="113"/>
      <c r="F1161" s="113"/>
      <c r="G1161" s="50" t="s">
        <v>5758</v>
      </c>
      <c r="H1161" s="50" t="s">
        <v>5759</v>
      </c>
      <c r="I1161" s="113"/>
      <c r="J1161" s="103" t="s">
        <v>7595</v>
      </c>
      <c r="K1161" s="103"/>
      <c r="L1161" s="50" t="s">
        <v>7574</v>
      </c>
      <c r="M1161" s="160">
        <v>0</v>
      </c>
      <c r="N1161" s="50" t="s">
        <v>8705</v>
      </c>
      <c r="O1161" s="50" t="s">
        <v>8710</v>
      </c>
      <c r="P1161" s="113" t="s">
        <v>6350</v>
      </c>
      <c r="Q1161" s="113" t="s">
        <v>80</v>
      </c>
      <c r="R1161" s="113"/>
      <c r="S1161" s="113"/>
    </row>
    <row r="1162" spans="1:19" x14ac:dyDescent="0.35">
      <c r="A1162" s="111" t="s">
        <v>4419</v>
      </c>
      <c r="B1162" s="112"/>
      <c r="C1162" s="113" t="s">
        <v>4426</v>
      </c>
      <c r="D1162" s="113" t="s">
        <v>7325</v>
      </c>
      <c r="E1162" s="113"/>
      <c r="F1162" s="113"/>
      <c r="G1162" s="50" t="s">
        <v>5687</v>
      </c>
      <c r="H1162" s="50" t="s">
        <v>5688</v>
      </c>
      <c r="I1162" s="113"/>
      <c r="J1162" s="103" t="s">
        <v>7595</v>
      </c>
      <c r="K1162" s="103"/>
      <c r="L1162" s="50" t="s">
        <v>7574</v>
      </c>
      <c r="M1162" s="160">
        <v>0</v>
      </c>
      <c r="N1162" s="50" t="s">
        <v>8705</v>
      </c>
      <c r="O1162" s="50" t="s">
        <v>8710</v>
      </c>
      <c r="P1162" s="113" t="s">
        <v>195</v>
      </c>
      <c r="Q1162" s="113" t="s">
        <v>80</v>
      </c>
      <c r="R1162" s="113"/>
      <c r="S1162" s="113"/>
    </row>
    <row r="1163" spans="1:19" x14ac:dyDescent="0.35">
      <c r="A1163" s="111" t="s">
        <v>4419</v>
      </c>
      <c r="B1163" s="112"/>
      <c r="C1163" s="113" t="s">
        <v>4430</v>
      </c>
      <c r="D1163" s="113" t="s">
        <v>7286</v>
      </c>
      <c r="E1163" s="113"/>
      <c r="F1163" s="113"/>
      <c r="G1163" s="50" t="s">
        <v>5695</v>
      </c>
      <c r="H1163" s="50" t="s">
        <v>5696</v>
      </c>
      <c r="I1163" s="113"/>
      <c r="J1163" s="103" t="s">
        <v>7595</v>
      </c>
      <c r="K1163" s="103"/>
      <c r="L1163" s="50" t="s">
        <v>7574</v>
      </c>
      <c r="M1163" s="160">
        <v>0</v>
      </c>
      <c r="N1163" s="50" t="s">
        <v>8705</v>
      </c>
      <c r="O1163" s="50" t="s">
        <v>8710</v>
      </c>
      <c r="P1163" s="113" t="s">
        <v>195</v>
      </c>
      <c r="Q1163" s="113" t="s">
        <v>80</v>
      </c>
      <c r="R1163" s="113"/>
      <c r="S1163" s="113"/>
    </row>
    <row r="1164" spans="1:19" x14ac:dyDescent="0.35">
      <c r="A1164" s="111" t="s">
        <v>4419</v>
      </c>
      <c r="B1164" s="112"/>
      <c r="C1164" s="113" t="s">
        <v>4488</v>
      </c>
      <c r="D1164" s="113" t="s">
        <v>7326</v>
      </c>
      <c r="E1164" s="113"/>
      <c r="F1164" s="113"/>
      <c r="G1164" s="50" t="s">
        <v>5810</v>
      </c>
      <c r="H1164" s="62" t="s">
        <v>5811</v>
      </c>
      <c r="I1164" s="113"/>
      <c r="J1164" s="103" t="s">
        <v>7595</v>
      </c>
      <c r="K1164" s="103"/>
      <c r="L1164" s="50" t="s">
        <v>7574</v>
      </c>
      <c r="M1164" s="160">
        <v>0</v>
      </c>
      <c r="N1164" s="50" t="s">
        <v>8705</v>
      </c>
      <c r="O1164" s="50" t="s">
        <v>8710</v>
      </c>
      <c r="P1164" s="113" t="s">
        <v>262</v>
      </c>
      <c r="Q1164" s="113" t="s">
        <v>80</v>
      </c>
      <c r="R1164" s="113"/>
      <c r="S1164" s="113"/>
    </row>
    <row r="1165" spans="1:19" x14ac:dyDescent="0.35">
      <c r="A1165" s="111" t="s">
        <v>4419</v>
      </c>
      <c r="B1165" s="112"/>
      <c r="C1165" s="113" t="s">
        <v>4473</v>
      </c>
      <c r="D1165" s="113" t="s">
        <v>7067</v>
      </c>
      <c r="E1165" s="113"/>
      <c r="F1165" s="113"/>
      <c r="G1165" s="50" t="s">
        <v>5780</v>
      </c>
      <c r="H1165" s="50" t="s">
        <v>5781</v>
      </c>
      <c r="I1165" s="113"/>
      <c r="J1165" s="103" t="s">
        <v>7595</v>
      </c>
      <c r="K1165" s="103"/>
      <c r="L1165" s="50" t="s">
        <v>7574</v>
      </c>
      <c r="M1165" s="160">
        <v>0</v>
      </c>
      <c r="N1165" s="50" t="s">
        <v>8705</v>
      </c>
      <c r="O1165" s="50" t="s">
        <v>8710</v>
      </c>
      <c r="P1165" s="113" t="s">
        <v>195</v>
      </c>
      <c r="Q1165" s="113" t="s">
        <v>80</v>
      </c>
      <c r="R1165" s="113"/>
      <c r="S1165" s="113"/>
    </row>
    <row r="1166" spans="1:19" x14ac:dyDescent="0.35">
      <c r="A1166" s="111" t="s">
        <v>4419</v>
      </c>
      <c r="B1166" s="112"/>
      <c r="C1166" s="113" t="s">
        <v>4489</v>
      </c>
      <c r="D1166" s="113" t="s">
        <v>7327</v>
      </c>
      <c r="E1166" s="113"/>
      <c r="F1166" s="113"/>
      <c r="G1166" s="50" t="s">
        <v>5812</v>
      </c>
      <c r="H1166" s="62" t="s">
        <v>5813</v>
      </c>
      <c r="I1166" s="113"/>
      <c r="J1166" s="103" t="s">
        <v>7595</v>
      </c>
      <c r="K1166" s="103"/>
      <c r="L1166" s="50" t="s">
        <v>7574</v>
      </c>
      <c r="M1166" s="160">
        <v>0</v>
      </c>
      <c r="N1166" s="50" t="s">
        <v>8705</v>
      </c>
      <c r="O1166" s="50" t="s">
        <v>8710</v>
      </c>
      <c r="P1166" s="113" t="s">
        <v>262</v>
      </c>
      <c r="Q1166" s="113" t="s">
        <v>80</v>
      </c>
      <c r="R1166" s="113"/>
      <c r="S1166" s="113"/>
    </row>
    <row r="1167" spans="1:19" x14ac:dyDescent="0.35">
      <c r="A1167" s="111" t="s">
        <v>4419</v>
      </c>
      <c r="B1167" s="112"/>
      <c r="C1167" s="113" t="s">
        <v>4472</v>
      </c>
      <c r="D1167" s="113" t="s">
        <v>7328</v>
      </c>
      <c r="E1167" s="113"/>
      <c r="F1167" s="113"/>
      <c r="G1167" s="50" t="s">
        <v>5778</v>
      </c>
      <c r="H1167" s="50" t="s">
        <v>5779</v>
      </c>
      <c r="I1167" s="113"/>
      <c r="J1167" s="103" t="s">
        <v>7595</v>
      </c>
      <c r="K1167" s="103"/>
      <c r="L1167" s="50" t="s">
        <v>7574</v>
      </c>
      <c r="M1167" s="160">
        <v>0</v>
      </c>
      <c r="N1167" s="50" t="s">
        <v>8705</v>
      </c>
      <c r="O1167" s="50" t="s">
        <v>8710</v>
      </c>
      <c r="P1167" s="113" t="s">
        <v>195</v>
      </c>
      <c r="Q1167" s="113" t="s">
        <v>80</v>
      </c>
      <c r="R1167" s="113"/>
      <c r="S1167" s="113"/>
    </row>
    <row r="1168" spans="1:19" x14ac:dyDescent="0.35">
      <c r="A1168" s="111" t="s">
        <v>4419</v>
      </c>
      <c r="B1168" s="112"/>
      <c r="C1168" s="113" t="s">
        <v>4434</v>
      </c>
      <c r="D1168" s="113" t="s">
        <v>7068</v>
      </c>
      <c r="E1168" s="113"/>
      <c r="F1168" s="113"/>
      <c r="G1168" s="50" t="s">
        <v>5703</v>
      </c>
      <c r="H1168" s="50" t="s">
        <v>5704</v>
      </c>
      <c r="I1168" s="113"/>
      <c r="J1168" s="103" t="s">
        <v>7595</v>
      </c>
      <c r="K1168" s="103"/>
      <c r="L1168" s="50" t="s">
        <v>7574</v>
      </c>
      <c r="M1168" s="160">
        <v>0</v>
      </c>
      <c r="N1168" s="50" t="s">
        <v>8705</v>
      </c>
      <c r="O1168" s="50" t="s">
        <v>8710</v>
      </c>
      <c r="P1168" s="113" t="s">
        <v>6351</v>
      </c>
      <c r="Q1168" s="113" t="s">
        <v>80</v>
      </c>
      <c r="R1168" s="113"/>
      <c r="S1168" s="113"/>
    </row>
    <row r="1169" spans="1:19" x14ac:dyDescent="0.35">
      <c r="A1169" s="111" t="s">
        <v>4419</v>
      </c>
      <c r="B1169" s="112"/>
      <c r="C1169" s="121" t="s">
        <v>4484</v>
      </c>
      <c r="D1169" s="113" t="s">
        <v>7329</v>
      </c>
      <c r="E1169" s="113"/>
      <c r="F1169" s="113"/>
      <c r="G1169" s="50" t="s">
        <v>5802</v>
      </c>
      <c r="H1169" s="62" t="s">
        <v>5803</v>
      </c>
      <c r="I1169" s="113"/>
      <c r="J1169" s="103" t="s">
        <v>7595</v>
      </c>
      <c r="K1169" s="103"/>
      <c r="L1169" s="50" t="s">
        <v>7574</v>
      </c>
      <c r="M1169" s="160">
        <v>0</v>
      </c>
      <c r="N1169" s="50" t="s">
        <v>8705</v>
      </c>
      <c r="O1169" s="50" t="s">
        <v>8710</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7595</v>
      </c>
      <c r="K1170" s="103"/>
      <c r="L1170" s="50" t="s">
        <v>7574</v>
      </c>
      <c r="M1170" s="160">
        <v>0</v>
      </c>
      <c r="N1170" s="50" t="s">
        <v>8705</v>
      </c>
      <c r="O1170" s="50" t="s">
        <v>8710</v>
      </c>
      <c r="P1170" s="113" t="s">
        <v>6350</v>
      </c>
      <c r="Q1170" s="113" t="s">
        <v>80</v>
      </c>
      <c r="R1170" s="113"/>
      <c r="S1170" s="113"/>
    </row>
    <row r="1171" spans="1:19" x14ac:dyDescent="0.35">
      <c r="A1171" s="111" t="s">
        <v>4419</v>
      </c>
      <c r="B1171" s="112"/>
      <c r="C1171" s="113" t="s">
        <v>4452</v>
      </c>
      <c r="D1171" s="113" t="s">
        <v>7330</v>
      </c>
      <c r="E1171" s="113"/>
      <c r="F1171" s="113"/>
      <c r="G1171" s="50" t="s">
        <v>5738</v>
      </c>
      <c r="H1171" s="50" t="s">
        <v>5739</v>
      </c>
      <c r="I1171" s="113"/>
      <c r="J1171" s="103" t="s">
        <v>7595</v>
      </c>
      <c r="K1171" s="103"/>
      <c r="L1171" s="50" t="s">
        <v>7574</v>
      </c>
      <c r="M1171" s="160">
        <v>0</v>
      </c>
      <c r="N1171" s="50" t="s">
        <v>8705</v>
      </c>
      <c r="O1171" s="50" t="s">
        <v>8710</v>
      </c>
      <c r="P1171" s="113" t="s">
        <v>262</v>
      </c>
      <c r="Q1171" s="113" t="s">
        <v>80</v>
      </c>
      <c r="R1171" s="113"/>
      <c r="S1171" s="113"/>
    </row>
    <row r="1172" spans="1:19" x14ac:dyDescent="0.35">
      <c r="A1172" s="111" t="s">
        <v>4419</v>
      </c>
      <c r="B1172" s="112"/>
      <c r="C1172" s="113" t="s">
        <v>4431</v>
      </c>
      <c r="D1172" s="113" t="s">
        <v>7069</v>
      </c>
      <c r="E1172" s="113"/>
      <c r="F1172" s="113"/>
      <c r="G1172" s="50" t="s">
        <v>5697</v>
      </c>
      <c r="H1172" s="50" t="s">
        <v>5698</v>
      </c>
      <c r="I1172" s="113"/>
      <c r="J1172" s="103" t="s">
        <v>7595</v>
      </c>
      <c r="K1172" s="103"/>
      <c r="L1172" s="50" t="s">
        <v>7574</v>
      </c>
      <c r="M1172" s="160">
        <v>0</v>
      </c>
      <c r="N1172" s="50" t="s">
        <v>8705</v>
      </c>
      <c r="O1172" s="50" t="s">
        <v>8710</v>
      </c>
      <c r="P1172" s="113" t="s">
        <v>195</v>
      </c>
      <c r="Q1172" s="113" t="s">
        <v>80</v>
      </c>
      <c r="R1172" s="113"/>
      <c r="S1172" s="113"/>
    </row>
    <row r="1173" spans="1:19" x14ac:dyDescent="0.35">
      <c r="A1173" s="111" t="s">
        <v>4419</v>
      </c>
      <c r="B1173" s="112"/>
      <c r="C1173" s="113" t="s">
        <v>4490</v>
      </c>
      <c r="D1173" s="113" t="s">
        <v>7331</v>
      </c>
      <c r="E1173" s="113"/>
      <c r="F1173" s="113"/>
      <c r="G1173" s="50" t="s">
        <v>5814</v>
      </c>
      <c r="H1173" s="50" t="s">
        <v>5815</v>
      </c>
      <c r="I1173" s="113"/>
      <c r="J1173" s="103" t="s">
        <v>7595</v>
      </c>
      <c r="K1173" s="103"/>
      <c r="L1173" s="50" t="s">
        <v>7574</v>
      </c>
      <c r="M1173" s="160">
        <v>0</v>
      </c>
      <c r="N1173" s="50" t="s">
        <v>8705</v>
      </c>
      <c r="O1173" s="50" t="s">
        <v>8710</v>
      </c>
      <c r="P1173" s="113" t="s">
        <v>262</v>
      </c>
      <c r="Q1173" s="113" t="s">
        <v>80</v>
      </c>
      <c r="R1173" s="113"/>
      <c r="S1173" s="113"/>
    </row>
    <row r="1174" spans="1:19" x14ac:dyDescent="0.35">
      <c r="A1174" s="111" t="s">
        <v>4419</v>
      </c>
      <c r="B1174" s="112"/>
      <c r="C1174" s="113" t="s">
        <v>4474</v>
      </c>
      <c r="D1174" s="113" t="s">
        <v>7332</v>
      </c>
      <c r="E1174" s="113"/>
      <c r="F1174" s="113"/>
      <c r="G1174" s="50" t="s">
        <v>5782</v>
      </c>
      <c r="H1174" s="50" t="s">
        <v>5783</v>
      </c>
      <c r="I1174" s="113"/>
      <c r="J1174" s="103" t="s">
        <v>7595</v>
      </c>
      <c r="K1174" s="103"/>
      <c r="L1174" s="50" t="s">
        <v>7574</v>
      </c>
      <c r="M1174" s="160">
        <v>0</v>
      </c>
      <c r="N1174" s="50" t="s">
        <v>8705</v>
      </c>
      <c r="O1174" s="50" t="s">
        <v>8710</v>
      </c>
      <c r="P1174" s="113" t="s">
        <v>195</v>
      </c>
      <c r="Q1174" s="113" t="s">
        <v>80</v>
      </c>
      <c r="R1174" s="113"/>
      <c r="S1174" s="113"/>
    </row>
    <row r="1175" spans="1:19" x14ac:dyDescent="0.35">
      <c r="A1175" s="111" t="s">
        <v>4419</v>
      </c>
      <c r="B1175" s="112"/>
      <c r="C1175" s="113" t="s">
        <v>4427</v>
      </c>
      <c r="D1175" s="113" t="s">
        <v>7333</v>
      </c>
      <c r="E1175" s="113"/>
      <c r="F1175" s="113"/>
      <c r="G1175" s="50" t="s">
        <v>5689</v>
      </c>
      <c r="H1175" s="50" t="s">
        <v>5690</v>
      </c>
      <c r="I1175" s="113"/>
      <c r="J1175" s="103" t="s">
        <v>7595</v>
      </c>
      <c r="K1175" s="103"/>
      <c r="L1175" s="50" t="s">
        <v>7574</v>
      </c>
      <c r="M1175" s="160">
        <v>0</v>
      </c>
      <c r="N1175" s="50" t="s">
        <v>8705</v>
      </c>
      <c r="O1175" s="50" t="s">
        <v>8710</v>
      </c>
      <c r="P1175" s="113" t="s">
        <v>195</v>
      </c>
      <c r="Q1175" s="113" t="s">
        <v>80</v>
      </c>
      <c r="R1175" s="113"/>
      <c r="S1175" s="113"/>
    </row>
    <row r="1176" spans="1:19" x14ac:dyDescent="0.35">
      <c r="A1176" s="111" t="s">
        <v>4419</v>
      </c>
      <c r="B1176" s="112"/>
      <c r="C1176" s="121" t="s">
        <v>4441</v>
      </c>
      <c r="D1176" s="121" t="s">
        <v>7338</v>
      </c>
      <c r="E1176" s="113"/>
      <c r="F1176" s="113"/>
      <c r="G1176" s="50" t="s">
        <v>5716</v>
      </c>
      <c r="H1176" s="50" t="s">
        <v>5717</v>
      </c>
      <c r="I1176" s="113"/>
      <c r="J1176" s="103" t="s">
        <v>7595</v>
      </c>
      <c r="K1176" s="103"/>
      <c r="L1176" s="50" t="s">
        <v>7574</v>
      </c>
      <c r="M1176" s="160">
        <v>0</v>
      </c>
      <c r="N1176" s="50" t="s">
        <v>8705</v>
      </c>
      <c r="O1176" s="50" t="s">
        <v>8710</v>
      </c>
      <c r="P1176" s="113" t="s">
        <v>158</v>
      </c>
      <c r="Q1176" s="113" t="s">
        <v>80</v>
      </c>
      <c r="R1176" s="113"/>
      <c r="S1176" s="113"/>
    </row>
    <row r="1177" spans="1:19" x14ac:dyDescent="0.35">
      <c r="A1177" s="111" t="s">
        <v>4419</v>
      </c>
      <c r="B1177" s="112"/>
      <c r="C1177" s="121" t="s">
        <v>4491</v>
      </c>
      <c r="D1177" s="121" t="s">
        <v>7339</v>
      </c>
      <c r="E1177" s="113"/>
      <c r="F1177" s="113"/>
      <c r="G1177" s="50" t="s">
        <v>5816</v>
      </c>
      <c r="H1177" s="50" t="s">
        <v>5817</v>
      </c>
      <c r="I1177" s="113"/>
      <c r="J1177" s="103" t="s">
        <v>7595</v>
      </c>
      <c r="K1177" s="103"/>
      <c r="L1177" s="50" t="s">
        <v>7574</v>
      </c>
      <c r="M1177" s="160">
        <v>0</v>
      </c>
      <c r="N1177" s="50" t="s">
        <v>8705</v>
      </c>
      <c r="O1177" s="50" t="s">
        <v>8710</v>
      </c>
      <c r="P1177" s="113" t="s">
        <v>262</v>
      </c>
      <c r="Q1177" s="113" t="s">
        <v>80</v>
      </c>
      <c r="R1177" s="113"/>
      <c r="S1177" s="113"/>
    </row>
    <row r="1178" spans="1:19" x14ac:dyDescent="0.35">
      <c r="A1178" s="111" t="s">
        <v>4419</v>
      </c>
      <c r="B1178" s="112"/>
      <c r="C1178" s="113" t="s">
        <v>4500</v>
      </c>
      <c r="D1178" s="113" t="s">
        <v>7336</v>
      </c>
      <c r="E1178" s="113"/>
      <c r="F1178" s="113"/>
      <c r="G1178" s="50" t="s">
        <v>5834</v>
      </c>
      <c r="H1178" s="50" t="s">
        <v>5835</v>
      </c>
      <c r="I1178" s="113"/>
      <c r="J1178" s="103" t="s">
        <v>7595</v>
      </c>
      <c r="K1178" s="103"/>
      <c r="L1178" s="50" t="s">
        <v>7574</v>
      </c>
      <c r="M1178" s="160">
        <v>0</v>
      </c>
      <c r="N1178" s="50" t="s">
        <v>8705</v>
      </c>
      <c r="O1178" s="50" t="s">
        <v>8710</v>
      </c>
      <c r="P1178" s="113" t="s">
        <v>262</v>
      </c>
      <c r="Q1178" s="113" t="s">
        <v>80</v>
      </c>
      <c r="R1178" s="113"/>
      <c r="S1178" s="113"/>
    </row>
    <row r="1179" spans="1:19" x14ac:dyDescent="0.35">
      <c r="A1179" s="111" t="s">
        <v>4419</v>
      </c>
      <c r="B1179" s="112"/>
      <c r="C1179" s="113" t="s">
        <v>4498</v>
      </c>
      <c r="D1179" s="113" t="s">
        <v>7337</v>
      </c>
      <c r="E1179" s="113"/>
      <c r="F1179" s="113"/>
      <c r="G1179" s="50" t="s">
        <v>5830</v>
      </c>
      <c r="H1179" s="50" t="s">
        <v>5831</v>
      </c>
      <c r="I1179" s="113"/>
      <c r="J1179" s="103" t="s">
        <v>7595</v>
      </c>
      <c r="K1179" s="103"/>
      <c r="L1179" s="50" t="s">
        <v>7574</v>
      </c>
      <c r="M1179" s="160">
        <v>0</v>
      </c>
      <c r="N1179" s="50" t="s">
        <v>8705</v>
      </c>
      <c r="O1179" s="50" t="s">
        <v>8710</v>
      </c>
      <c r="P1179" s="113" t="s">
        <v>262</v>
      </c>
      <c r="Q1179" s="113" t="s">
        <v>80</v>
      </c>
      <c r="R1179" s="113"/>
      <c r="S1179" s="113"/>
    </row>
    <row r="1180" spans="1:19" x14ac:dyDescent="0.35">
      <c r="A1180" s="111" t="s">
        <v>4419</v>
      </c>
      <c r="B1180" s="112"/>
      <c r="C1180" s="121" t="s">
        <v>4436</v>
      </c>
      <c r="D1180" s="113" t="s">
        <v>7334</v>
      </c>
      <c r="E1180" s="113"/>
      <c r="F1180" s="113"/>
      <c r="G1180" s="50" t="s">
        <v>5707</v>
      </c>
      <c r="H1180" s="50" t="s">
        <v>5708</v>
      </c>
      <c r="I1180" s="113"/>
      <c r="J1180" s="103" t="s">
        <v>7595</v>
      </c>
      <c r="K1180" s="103"/>
      <c r="L1180" s="50" t="s">
        <v>7574</v>
      </c>
      <c r="M1180" s="160">
        <v>0</v>
      </c>
      <c r="N1180" s="50" t="s">
        <v>8705</v>
      </c>
      <c r="O1180" s="50" t="s">
        <v>8710</v>
      </c>
      <c r="P1180" s="113" t="s">
        <v>158</v>
      </c>
      <c r="Q1180" s="113" t="s">
        <v>80</v>
      </c>
      <c r="R1180" s="113"/>
      <c r="S1180" s="113"/>
    </row>
    <row r="1181" spans="1:19" x14ac:dyDescent="0.35">
      <c r="A1181" s="111" t="s">
        <v>4419</v>
      </c>
      <c r="B1181" s="112"/>
      <c r="C1181" s="113" t="s">
        <v>4421</v>
      </c>
      <c r="D1181" s="113" t="s">
        <v>7341</v>
      </c>
      <c r="E1181" s="113"/>
      <c r="F1181" s="113"/>
      <c r="G1181" s="50" t="s">
        <v>5677</v>
      </c>
      <c r="H1181" s="50" t="s">
        <v>5678</v>
      </c>
      <c r="I1181" s="113"/>
      <c r="J1181" s="103" t="s">
        <v>7595</v>
      </c>
      <c r="K1181" s="103"/>
      <c r="L1181" s="50" t="s">
        <v>7574</v>
      </c>
      <c r="M1181" s="160">
        <v>0</v>
      </c>
      <c r="N1181" s="50" t="s">
        <v>8705</v>
      </c>
      <c r="O1181" s="50" t="s">
        <v>8710</v>
      </c>
      <c r="P1181" s="113" t="s">
        <v>195</v>
      </c>
      <c r="Q1181" s="113" t="s">
        <v>80</v>
      </c>
      <c r="R1181" s="113"/>
      <c r="S1181" s="113"/>
    </row>
    <row r="1182" spans="1:19" x14ac:dyDescent="0.35">
      <c r="A1182" s="111" t="s">
        <v>4419</v>
      </c>
      <c r="B1182" s="112"/>
      <c r="C1182" s="121" t="s">
        <v>4480</v>
      </c>
      <c r="D1182" s="113" t="s">
        <v>7335</v>
      </c>
      <c r="E1182" s="113"/>
      <c r="F1182" s="113"/>
      <c r="G1182" s="50" t="s">
        <v>5794</v>
      </c>
      <c r="H1182" s="50" t="s">
        <v>5795</v>
      </c>
      <c r="I1182" s="113"/>
      <c r="J1182" s="103" t="s">
        <v>7595</v>
      </c>
      <c r="K1182" s="103"/>
      <c r="L1182" s="50" t="s">
        <v>7574</v>
      </c>
      <c r="M1182" s="160">
        <v>0</v>
      </c>
      <c r="N1182" s="50" t="s">
        <v>8705</v>
      </c>
      <c r="O1182" s="50" t="s">
        <v>8710</v>
      </c>
      <c r="P1182" s="113" t="s">
        <v>262</v>
      </c>
      <c r="Q1182" s="113" t="s">
        <v>80</v>
      </c>
      <c r="R1182" s="113"/>
      <c r="S1182" s="113"/>
    </row>
    <row r="1183" spans="1:19" x14ac:dyDescent="0.35">
      <c r="A1183" s="111" t="s">
        <v>4419</v>
      </c>
      <c r="B1183" s="112"/>
      <c r="C1183" s="113" t="s">
        <v>4467</v>
      </c>
      <c r="D1183" s="113" t="s">
        <v>7340</v>
      </c>
      <c r="E1183" s="113"/>
      <c r="F1183" s="113"/>
      <c r="G1183" s="50" t="s">
        <v>5768</v>
      </c>
      <c r="H1183" s="50" t="s">
        <v>5769</v>
      </c>
      <c r="I1183" s="113"/>
      <c r="J1183" s="103" t="s">
        <v>7595</v>
      </c>
      <c r="K1183" s="103"/>
      <c r="L1183" s="50" t="s">
        <v>7574</v>
      </c>
      <c r="M1183" s="160">
        <v>0</v>
      </c>
      <c r="N1183" s="50" t="s">
        <v>8705</v>
      </c>
      <c r="O1183" s="50" t="s">
        <v>8710</v>
      </c>
      <c r="P1183" s="113" t="s">
        <v>195</v>
      </c>
      <c r="Q1183" s="113" t="s">
        <v>80</v>
      </c>
      <c r="R1183" s="113"/>
      <c r="S1183" s="113"/>
    </row>
    <row r="1184" spans="1:19" x14ac:dyDescent="0.35">
      <c r="A1184" s="111" t="s">
        <v>4419</v>
      </c>
      <c r="B1184" s="112"/>
      <c r="C1184" s="113" t="s">
        <v>4422</v>
      </c>
      <c r="D1184" s="113" t="s">
        <v>7342</v>
      </c>
      <c r="E1184" s="113"/>
      <c r="F1184" s="113"/>
      <c r="G1184" s="50" t="s">
        <v>5679</v>
      </c>
      <c r="H1184" s="50" t="s">
        <v>5680</v>
      </c>
      <c r="I1184" s="113"/>
      <c r="J1184" s="103" t="s">
        <v>7595</v>
      </c>
      <c r="K1184" s="103"/>
      <c r="L1184" s="50" t="s">
        <v>7574</v>
      </c>
      <c r="M1184" s="160">
        <v>0</v>
      </c>
      <c r="N1184" s="50" t="s">
        <v>8705</v>
      </c>
      <c r="O1184" s="50" t="s">
        <v>8710</v>
      </c>
      <c r="P1184" s="113" t="s">
        <v>195</v>
      </c>
      <c r="Q1184" s="113" t="s">
        <v>80</v>
      </c>
      <c r="R1184" s="113"/>
      <c r="S1184" s="113"/>
    </row>
    <row r="1185" spans="1:19" x14ac:dyDescent="0.35">
      <c r="A1185" s="111" t="s">
        <v>4419</v>
      </c>
      <c r="B1185" s="112"/>
      <c r="C1185" s="113" t="s">
        <v>4499</v>
      </c>
      <c r="D1185" s="113" t="s">
        <v>7343</v>
      </c>
      <c r="E1185" s="113"/>
      <c r="F1185" s="113"/>
      <c r="G1185" s="50" t="s">
        <v>5832</v>
      </c>
      <c r="H1185" s="50" t="s">
        <v>5833</v>
      </c>
      <c r="I1185" s="113"/>
      <c r="J1185" s="103" t="s">
        <v>7595</v>
      </c>
      <c r="K1185" s="103"/>
      <c r="L1185" s="50" t="s">
        <v>7574</v>
      </c>
      <c r="M1185" s="160">
        <v>0</v>
      </c>
      <c r="N1185" s="50" t="s">
        <v>8705</v>
      </c>
      <c r="O1185" s="50" t="s">
        <v>8710</v>
      </c>
      <c r="P1185" s="113" t="s">
        <v>262</v>
      </c>
      <c r="Q1185" s="113" t="s">
        <v>80</v>
      </c>
      <c r="R1185" s="113"/>
      <c r="S1185" s="113"/>
    </row>
    <row r="1186" spans="1:19" x14ac:dyDescent="0.35">
      <c r="A1186" s="111" t="s">
        <v>4419</v>
      </c>
      <c r="B1186" s="112"/>
      <c r="C1186" s="113" t="s">
        <v>4501</v>
      </c>
      <c r="D1186" s="113" t="s">
        <v>7344</v>
      </c>
      <c r="E1186" s="113"/>
      <c r="F1186" s="113"/>
      <c r="G1186" s="50" t="s">
        <v>5836</v>
      </c>
      <c r="H1186" s="50" t="s">
        <v>5837</v>
      </c>
      <c r="I1186" s="113"/>
      <c r="J1186" s="103" t="s">
        <v>7595</v>
      </c>
      <c r="K1186" s="103"/>
      <c r="L1186" s="50" t="s">
        <v>7574</v>
      </c>
      <c r="M1186" s="160">
        <v>0</v>
      </c>
      <c r="N1186" s="50" t="s">
        <v>8705</v>
      </c>
      <c r="O1186" s="50" t="s">
        <v>8710</v>
      </c>
      <c r="P1186" s="113" t="s">
        <v>262</v>
      </c>
      <c r="Q1186" s="113" t="s">
        <v>80</v>
      </c>
      <c r="R1186" s="113"/>
      <c r="S1186" s="113"/>
    </row>
    <row r="1187" spans="1:19" x14ac:dyDescent="0.35">
      <c r="A1187" s="111" t="s">
        <v>4419</v>
      </c>
      <c r="B1187" s="112"/>
      <c r="C1187" s="113" t="s">
        <v>4443</v>
      </c>
      <c r="D1187" s="113" t="s">
        <v>7345</v>
      </c>
      <c r="E1187" s="113"/>
      <c r="F1187" s="113"/>
      <c r="G1187" s="50" t="s">
        <v>5720</v>
      </c>
      <c r="H1187" s="50" t="s">
        <v>5721</v>
      </c>
      <c r="I1187" s="113"/>
      <c r="J1187" s="103" t="s">
        <v>7595</v>
      </c>
      <c r="K1187" s="103"/>
      <c r="L1187" s="50" t="s">
        <v>7574</v>
      </c>
      <c r="M1187" s="160">
        <v>0</v>
      </c>
      <c r="N1187" s="50" t="s">
        <v>8705</v>
      </c>
      <c r="O1187" s="50" t="s">
        <v>8710</v>
      </c>
      <c r="P1187" s="113" t="s">
        <v>158</v>
      </c>
      <c r="Q1187" s="113" t="s">
        <v>80</v>
      </c>
      <c r="R1187" s="113"/>
      <c r="S1187" s="113"/>
    </row>
    <row r="1188" spans="1:19" x14ac:dyDescent="0.35">
      <c r="A1188" s="111" t="s">
        <v>4419</v>
      </c>
      <c r="B1188" s="112"/>
      <c r="C1188" s="113" t="s">
        <v>4432</v>
      </c>
      <c r="D1188" s="113" t="s">
        <v>7070</v>
      </c>
      <c r="E1188" s="113"/>
      <c r="F1188" s="113"/>
      <c r="G1188" s="50" t="s">
        <v>5699</v>
      </c>
      <c r="H1188" s="50" t="s">
        <v>5700</v>
      </c>
      <c r="I1188" s="113"/>
      <c r="J1188" s="103" t="s">
        <v>7595</v>
      </c>
      <c r="K1188" s="103"/>
      <c r="L1188" s="50" t="s">
        <v>7574</v>
      </c>
      <c r="M1188" s="160">
        <v>0</v>
      </c>
      <c r="N1188" s="50" t="s">
        <v>8705</v>
      </c>
      <c r="O1188" s="50" t="s">
        <v>8710</v>
      </c>
      <c r="P1188" s="113" t="s">
        <v>195</v>
      </c>
      <c r="Q1188" s="113" t="s">
        <v>80</v>
      </c>
      <c r="R1188" s="113"/>
      <c r="S1188" s="113"/>
    </row>
    <row r="1189" spans="1:19" x14ac:dyDescent="0.35">
      <c r="A1189" s="111" t="s">
        <v>4419</v>
      </c>
      <c r="B1189" s="112"/>
      <c r="C1189" s="113" t="s">
        <v>4493</v>
      </c>
      <c r="D1189" s="113" t="s">
        <v>7346</v>
      </c>
      <c r="E1189" s="113"/>
      <c r="F1189" s="113"/>
      <c r="G1189" s="50" t="s">
        <v>5820</v>
      </c>
      <c r="H1189" s="50" t="s">
        <v>5821</v>
      </c>
      <c r="I1189" s="113"/>
      <c r="J1189" s="103" t="s">
        <v>7595</v>
      </c>
      <c r="K1189" s="103"/>
      <c r="L1189" s="50" t="s">
        <v>7574</v>
      </c>
      <c r="M1189" s="160">
        <v>0</v>
      </c>
      <c r="N1189" s="50" t="s">
        <v>8705</v>
      </c>
      <c r="O1189" s="50" t="s">
        <v>8710</v>
      </c>
      <c r="P1189" s="113" t="s">
        <v>262</v>
      </c>
      <c r="Q1189" s="113" t="s">
        <v>80</v>
      </c>
      <c r="R1189" s="113"/>
      <c r="S1189" s="113"/>
    </row>
    <row r="1190" spans="1:19" x14ac:dyDescent="0.35">
      <c r="A1190" s="111" t="s">
        <v>4419</v>
      </c>
      <c r="B1190" s="112"/>
      <c r="C1190" s="113" t="s">
        <v>4475</v>
      </c>
      <c r="D1190" s="113" t="s">
        <v>7347</v>
      </c>
      <c r="E1190" s="113"/>
      <c r="F1190" s="113"/>
      <c r="G1190" s="50" t="s">
        <v>5784</v>
      </c>
      <c r="H1190" s="50" t="s">
        <v>5785</v>
      </c>
      <c r="I1190" s="113"/>
      <c r="J1190" s="103" t="s">
        <v>7595</v>
      </c>
      <c r="K1190" s="103"/>
      <c r="L1190" s="50" t="s">
        <v>7574</v>
      </c>
      <c r="M1190" s="160">
        <v>0</v>
      </c>
      <c r="N1190" s="50" t="s">
        <v>8705</v>
      </c>
      <c r="O1190" s="50" t="s">
        <v>8710</v>
      </c>
      <c r="P1190" s="113" t="s">
        <v>195</v>
      </c>
      <c r="Q1190" s="113" t="s">
        <v>80</v>
      </c>
      <c r="R1190" s="113"/>
      <c r="S1190" s="113"/>
    </row>
    <row r="1191" spans="1:19" x14ac:dyDescent="0.35">
      <c r="A1191" s="111" t="s">
        <v>4419</v>
      </c>
      <c r="B1191" s="112"/>
      <c r="C1191" s="113" t="s">
        <v>4442</v>
      </c>
      <c r="D1191" s="113" t="s">
        <v>7348</v>
      </c>
      <c r="E1191" s="113"/>
      <c r="F1191" s="113"/>
      <c r="G1191" s="50" t="s">
        <v>5718</v>
      </c>
      <c r="H1191" s="50" t="s">
        <v>5719</v>
      </c>
      <c r="I1191" s="113"/>
      <c r="J1191" s="103" t="s">
        <v>7595</v>
      </c>
      <c r="K1191" s="103"/>
      <c r="L1191" s="50" t="s">
        <v>7574</v>
      </c>
      <c r="M1191" s="160">
        <v>0</v>
      </c>
      <c r="N1191" s="50" t="s">
        <v>8705</v>
      </c>
      <c r="O1191" s="50" t="s">
        <v>8710</v>
      </c>
      <c r="P1191" s="113" t="s">
        <v>158</v>
      </c>
      <c r="Q1191" s="113" t="s">
        <v>80</v>
      </c>
      <c r="R1191" s="113"/>
      <c r="S1191" s="113"/>
    </row>
    <row r="1192" spans="1:19" x14ac:dyDescent="0.35">
      <c r="A1192" s="111" t="s">
        <v>4419</v>
      </c>
      <c r="B1192" s="112"/>
      <c r="C1192" s="113" t="s">
        <v>4492</v>
      </c>
      <c r="D1192" s="113" t="s">
        <v>7349</v>
      </c>
      <c r="E1192" s="113"/>
      <c r="F1192" s="113"/>
      <c r="G1192" s="50" t="s">
        <v>5818</v>
      </c>
      <c r="H1192" s="50" t="s">
        <v>5819</v>
      </c>
      <c r="I1192" s="113"/>
      <c r="J1192" s="103" t="s">
        <v>7595</v>
      </c>
      <c r="K1192" s="103"/>
      <c r="L1192" s="50" t="s">
        <v>7574</v>
      </c>
      <c r="M1192" s="160">
        <v>0</v>
      </c>
      <c r="N1192" s="50" t="s">
        <v>8705</v>
      </c>
      <c r="O1192" s="50" t="s">
        <v>8710</v>
      </c>
      <c r="P1192" s="113" t="s">
        <v>262</v>
      </c>
      <c r="Q1192" s="113" t="s">
        <v>80</v>
      </c>
      <c r="R1192" s="113"/>
      <c r="S1192" s="113"/>
    </row>
    <row r="1193" spans="1:19" x14ac:dyDescent="0.35">
      <c r="A1193" s="111" t="s">
        <v>4419</v>
      </c>
      <c r="B1193" s="112"/>
      <c r="C1193" s="113" t="s">
        <v>4433</v>
      </c>
      <c r="D1193" s="113" t="s">
        <v>7350</v>
      </c>
      <c r="E1193" s="113"/>
      <c r="F1193" s="113"/>
      <c r="G1193" s="50" t="s">
        <v>5701</v>
      </c>
      <c r="H1193" s="50" t="s">
        <v>5702</v>
      </c>
      <c r="I1193" s="113"/>
      <c r="J1193" s="103" t="s">
        <v>7595</v>
      </c>
      <c r="K1193" s="103"/>
      <c r="L1193" s="50" t="s">
        <v>7574</v>
      </c>
      <c r="M1193" s="160">
        <v>0</v>
      </c>
      <c r="N1193" s="50" t="s">
        <v>8705</v>
      </c>
      <c r="O1193" s="50" t="s">
        <v>8710</v>
      </c>
      <c r="P1193" s="113" t="s">
        <v>195</v>
      </c>
      <c r="Q1193" s="113" t="s">
        <v>80</v>
      </c>
      <c r="R1193" s="113"/>
      <c r="S1193" s="113"/>
    </row>
    <row r="1194" spans="1:19" x14ac:dyDescent="0.35">
      <c r="A1194" s="111" t="s">
        <v>4419</v>
      </c>
      <c r="B1194" s="112"/>
      <c r="C1194" s="113" t="s">
        <v>4476</v>
      </c>
      <c r="D1194" s="113" t="s">
        <v>7351</v>
      </c>
      <c r="E1194" s="113"/>
      <c r="F1194" s="113"/>
      <c r="G1194" s="50" t="s">
        <v>5786</v>
      </c>
      <c r="H1194" s="50" t="s">
        <v>5787</v>
      </c>
      <c r="I1194" s="113"/>
      <c r="J1194" s="103" t="s">
        <v>7595</v>
      </c>
      <c r="K1194" s="103"/>
      <c r="L1194" s="50" t="s">
        <v>7574</v>
      </c>
      <c r="M1194" s="160">
        <v>0</v>
      </c>
      <c r="N1194" s="50" t="s">
        <v>8705</v>
      </c>
      <c r="O1194" s="50" t="s">
        <v>8710</v>
      </c>
      <c r="P1194" s="113" t="s">
        <v>195</v>
      </c>
      <c r="Q1194" s="113" t="s">
        <v>80</v>
      </c>
      <c r="R1194" s="113"/>
      <c r="S1194" s="113"/>
    </row>
    <row r="1195" spans="1:19" x14ac:dyDescent="0.35">
      <c r="A1195" s="111" t="s">
        <v>4419</v>
      </c>
      <c r="B1195" s="112"/>
      <c r="C1195" s="113" t="s">
        <v>4444</v>
      </c>
      <c r="D1195" s="113" t="s">
        <v>7352</v>
      </c>
      <c r="E1195" s="113"/>
      <c r="F1195" s="113"/>
      <c r="G1195" s="50" t="s">
        <v>5722</v>
      </c>
      <c r="H1195" s="50" t="s">
        <v>5723</v>
      </c>
      <c r="I1195" s="113"/>
      <c r="J1195" s="103" t="s">
        <v>7595</v>
      </c>
      <c r="K1195" s="103"/>
      <c r="L1195" s="50" t="s">
        <v>7574</v>
      </c>
      <c r="M1195" s="160">
        <v>0</v>
      </c>
      <c r="N1195" s="50" t="s">
        <v>8705</v>
      </c>
      <c r="O1195" s="50" t="s">
        <v>8710</v>
      </c>
      <c r="P1195" s="113" t="s">
        <v>158</v>
      </c>
      <c r="Q1195" s="113" t="s">
        <v>80</v>
      </c>
      <c r="R1195" s="113"/>
      <c r="S1195" s="113"/>
    </row>
    <row r="1196" spans="1:19" x14ac:dyDescent="0.35">
      <c r="A1196" s="111" t="s">
        <v>4419</v>
      </c>
      <c r="B1196" s="112"/>
      <c r="C1196" s="113" t="s">
        <v>4494</v>
      </c>
      <c r="D1196" s="113" t="s">
        <v>7071</v>
      </c>
      <c r="E1196" s="113"/>
      <c r="F1196" s="113"/>
      <c r="G1196" s="50" t="s">
        <v>5822</v>
      </c>
      <c r="H1196" s="50" t="s">
        <v>5823</v>
      </c>
      <c r="I1196" s="113"/>
      <c r="J1196" s="103" t="s">
        <v>7595</v>
      </c>
      <c r="K1196" s="103"/>
      <c r="L1196" s="50" t="s">
        <v>7574</v>
      </c>
      <c r="M1196" s="160">
        <v>0</v>
      </c>
      <c r="N1196" s="50" t="s">
        <v>8705</v>
      </c>
      <c r="O1196" s="50" t="s">
        <v>8710</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7595</v>
      </c>
      <c r="K1197" s="103"/>
      <c r="L1197" s="101" t="s">
        <v>91</v>
      </c>
      <c r="M1197" s="161" t="s">
        <v>8704</v>
      </c>
      <c r="N1197" s="103" t="s">
        <v>8706</v>
      </c>
      <c r="O1197" s="103"/>
      <c r="P1197" s="115"/>
      <c r="Q1197" s="115" t="s">
        <v>80</v>
      </c>
      <c r="R1197" s="115"/>
      <c r="S1197" s="113"/>
    </row>
    <row r="1198" spans="1:19" x14ac:dyDescent="0.35">
      <c r="A1198" s="115" t="s">
        <v>4708</v>
      </c>
      <c r="B1198" s="100">
        <v>1</v>
      </c>
      <c r="C1198" s="101" t="s">
        <v>93</v>
      </c>
      <c r="D1198" s="101" t="s">
        <v>1923</v>
      </c>
      <c r="E1198" s="102"/>
      <c r="F1198" s="101" t="s">
        <v>7853</v>
      </c>
      <c r="G1198" s="101" t="s">
        <v>277</v>
      </c>
      <c r="H1198" s="101" t="s">
        <v>278</v>
      </c>
      <c r="I1198" s="101" t="s">
        <v>2311</v>
      </c>
      <c r="J1198" s="103" t="s">
        <v>7595</v>
      </c>
      <c r="K1198" s="103"/>
      <c r="L1198" s="101" t="s">
        <v>91</v>
      </c>
      <c r="M1198" s="161" t="s">
        <v>8704</v>
      </c>
      <c r="N1198" s="103" t="s">
        <v>8706</v>
      </c>
      <c r="O1198" s="103" t="s">
        <v>8709</v>
      </c>
      <c r="P1198" s="115" t="s">
        <v>91</v>
      </c>
      <c r="Q1198" s="115" t="s">
        <v>80</v>
      </c>
      <c r="R1198" s="115"/>
      <c r="S1198" s="113"/>
    </row>
    <row r="1199" spans="1:19" x14ac:dyDescent="0.35">
      <c r="A1199" s="111" t="s">
        <v>4708</v>
      </c>
      <c r="B1199" s="112">
        <v>2</v>
      </c>
      <c r="C1199" s="113" t="s">
        <v>4114</v>
      </c>
      <c r="D1199" s="54" t="s">
        <v>7745</v>
      </c>
      <c r="E1199" s="113"/>
      <c r="F1199" s="113"/>
      <c r="G1199" s="50" t="s">
        <v>465</v>
      </c>
      <c r="H1199" s="50" t="s">
        <v>5053</v>
      </c>
      <c r="I1199" s="113"/>
      <c r="J1199" s="103" t="s">
        <v>7595</v>
      </c>
      <c r="K1199" s="103"/>
      <c r="L1199" s="99" t="s">
        <v>7575</v>
      </c>
      <c r="M1199" s="167" t="s">
        <v>8704</v>
      </c>
      <c r="N1199" s="99" t="s">
        <v>8706</v>
      </c>
      <c r="O1199" s="99" t="s">
        <v>8709</v>
      </c>
      <c r="P1199" s="113" t="s">
        <v>100</v>
      </c>
      <c r="Q1199" s="113" t="s">
        <v>80</v>
      </c>
      <c r="R1199" s="113"/>
      <c r="S1199" s="113"/>
    </row>
    <row r="1200" spans="1:19" x14ac:dyDescent="0.35">
      <c r="A1200" s="115" t="s">
        <v>4708</v>
      </c>
      <c r="B1200" s="100">
        <v>3</v>
      </c>
      <c r="C1200" s="101" t="s">
        <v>116</v>
      </c>
      <c r="D1200" s="103" t="s">
        <v>6680</v>
      </c>
      <c r="E1200" s="102"/>
      <c r="F1200" s="101"/>
      <c r="G1200" s="101" t="s">
        <v>318</v>
      </c>
      <c r="H1200" s="101"/>
      <c r="I1200" s="101"/>
      <c r="J1200" s="103" t="s">
        <v>7595</v>
      </c>
      <c r="K1200" s="103"/>
      <c r="L1200" s="55" t="s">
        <v>91</v>
      </c>
      <c r="M1200" s="165" t="s">
        <v>8704</v>
      </c>
      <c r="N1200" s="57" t="s">
        <v>8706</v>
      </c>
      <c r="O1200" s="57" t="s">
        <v>8709</v>
      </c>
      <c r="P1200" s="115" t="s">
        <v>100</v>
      </c>
      <c r="Q1200" s="115" t="s">
        <v>80</v>
      </c>
      <c r="R1200" s="113" t="s">
        <v>7579</v>
      </c>
      <c r="S1200" s="113"/>
    </row>
    <row r="1201" spans="1:19" x14ac:dyDescent="0.35">
      <c r="A1201" s="115" t="s">
        <v>4708</v>
      </c>
      <c r="B1201" s="100">
        <v>4</v>
      </c>
      <c r="C1201" s="101" t="s">
        <v>2591</v>
      </c>
      <c r="D1201" s="103" t="s">
        <v>7696</v>
      </c>
      <c r="E1201" s="102"/>
      <c r="F1201" s="101"/>
      <c r="G1201" s="101" t="s">
        <v>3015</v>
      </c>
      <c r="H1201" s="101" t="s">
        <v>2796</v>
      </c>
      <c r="I1201" s="101"/>
      <c r="J1201" s="103" t="s">
        <v>7595</v>
      </c>
      <c r="K1201" s="103"/>
      <c r="L1201" s="55" t="s">
        <v>7575</v>
      </c>
      <c r="M1201" s="165" t="s">
        <v>8704</v>
      </c>
      <c r="N1201" s="121" t="s">
        <v>8705</v>
      </c>
      <c r="O1201" s="57" t="s">
        <v>8709</v>
      </c>
      <c r="P1201" s="115" t="s">
        <v>100</v>
      </c>
      <c r="Q1201" s="115" t="s">
        <v>80</v>
      </c>
      <c r="R1201" s="113"/>
      <c r="S1201" s="115"/>
    </row>
    <row r="1202" spans="1:19" x14ac:dyDescent="0.35">
      <c r="A1202" s="115" t="s">
        <v>4708</v>
      </c>
      <c r="B1202" s="100">
        <v>5</v>
      </c>
      <c r="C1202" s="101" t="s">
        <v>267</v>
      </c>
      <c r="D1202" s="101" t="s">
        <v>6456</v>
      </c>
      <c r="E1202" s="102"/>
      <c r="F1202" s="101" t="s">
        <v>7787</v>
      </c>
      <c r="G1202" s="101" t="s">
        <v>480</v>
      </c>
      <c r="H1202" s="101" t="s">
        <v>481</v>
      </c>
      <c r="I1202" s="101" t="s">
        <v>2223</v>
      </c>
      <c r="J1202" s="103" t="s">
        <v>7595</v>
      </c>
      <c r="K1202" s="103"/>
      <c r="L1202" s="101" t="s">
        <v>153</v>
      </c>
      <c r="M1202" s="161" t="s">
        <v>8704</v>
      </c>
      <c r="N1202" s="103" t="s">
        <v>8705</v>
      </c>
      <c r="O1202" s="103" t="s">
        <v>8709</v>
      </c>
      <c r="P1202" s="115" t="s">
        <v>153</v>
      </c>
      <c r="Q1202" s="115" t="s">
        <v>80</v>
      </c>
      <c r="R1202" s="115"/>
      <c r="S1202" s="113"/>
    </row>
    <row r="1203" spans="1:19" x14ac:dyDescent="0.35">
      <c r="A1203" s="111" t="s">
        <v>4708</v>
      </c>
      <c r="B1203" s="112"/>
      <c r="C1203" s="113" t="s">
        <v>4729</v>
      </c>
      <c r="D1203" s="50" t="s">
        <v>7385</v>
      </c>
      <c r="E1203" s="113"/>
      <c r="F1203" s="113"/>
      <c r="G1203" s="50" t="s">
        <v>6275</v>
      </c>
      <c r="H1203" s="50" t="s">
        <v>6276</v>
      </c>
      <c r="I1203" s="113"/>
      <c r="J1203" s="103" t="s">
        <v>7595</v>
      </c>
      <c r="K1203" s="103"/>
      <c r="L1203" s="113" t="s">
        <v>7574</v>
      </c>
      <c r="M1203" s="114">
        <v>0</v>
      </c>
      <c r="N1203" s="113" t="s">
        <v>8705</v>
      </c>
      <c r="O1203" s="113" t="s">
        <v>8710</v>
      </c>
      <c r="P1203" s="113" t="s">
        <v>6362</v>
      </c>
      <c r="Q1203" s="113" t="s">
        <v>80</v>
      </c>
      <c r="R1203" s="113"/>
      <c r="S1203" s="113"/>
    </row>
    <row r="1204" spans="1:19" x14ac:dyDescent="0.35">
      <c r="A1204" s="111" t="s">
        <v>4708</v>
      </c>
      <c r="B1204" s="112"/>
      <c r="C1204" s="113" t="s">
        <v>4734</v>
      </c>
      <c r="D1204" s="50" t="s">
        <v>7355</v>
      </c>
      <c r="E1204" s="113"/>
      <c r="F1204" s="113"/>
      <c r="G1204" s="50" t="s">
        <v>6285</v>
      </c>
      <c r="H1204" s="50" t="s">
        <v>6286</v>
      </c>
      <c r="I1204" s="113"/>
      <c r="J1204" s="103" t="s">
        <v>7595</v>
      </c>
      <c r="K1204" s="103"/>
      <c r="L1204" s="113" t="s">
        <v>7574</v>
      </c>
      <c r="M1204" s="114">
        <v>0</v>
      </c>
      <c r="N1204" s="113" t="s">
        <v>8705</v>
      </c>
      <c r="O1204" s="113" t="s">
        <v>8710</v>
      </c>
      <c r="P1204" s="113" t="s">
        <v>163</v>
      </c>
      <c r="Q1204" s="113" t="s">
        <v>80</v>
      </c>
      <c r="R1204" s="113"/>
      <c r="S1204" s="113"/>
    </row>
    <row r="1205" spans="1:19" x14ac:dyDescent="0.35">
      <c r="A1205" s="111" t="s">
        <v>4708</v>
      </c>
      <c r="B1205" s="112"/>
      <c r="C1205" s="113" t="s">
        <v>4719</v>
      </c>
      <c r="D1205" s="50" t="s">
        <v>7366</v>
      </c>
      <c r="E1205" s="113"/>
      <c r="F1205" s="113"/>
      <c r="G1205" s="50" t="s">
        <v>6255</v>
      </c>
      <c r="H1205" s="50" t="s">
        <v>6256</v>
      </c>
      <c r="I1205" s="113"/>
      <c r="J1205" s="103" t="s">
        <v>7595</v>
      </c>
      <c r="K1205" s="103"/>
      <c r="L1205" s="50" t="s">
        <v>7574</v>
      </c>
      <c r="M1205" s="160">
        <v>0</v>
      </c>
      <c r="N1205" s="50" t="s">
        <v>8705</v>
      </c>
      <c r="O1205" s="50" t="s">
        <v>8710</v>
      </c>
      <c r="P1205" s="113" t="s">
        <v>262</v>
      </c>
      <c r="Q1205" s="113" t="s">
        <v>80</v>
      </c>
      <c r="R1205" s="113"/>
      <c r="S1205" s="113"/>
    </row>
    <row r="1206" spans="1:19" x14ac:dyDescent="0.35">
      <c r="A1206" s="111" t="s">
        <v>4708</v>
      </c>
      <c r="B1206" s="112"/>
      <c r="C1206" s="113" t="s">
        <v>4722</v>
      </c>
      <c r="D1206" s="50" t="s">
        <v>7365</v>
      </c>
      <c r="E1206" s="113"/>
      <c r="F1206" s="113"/>
      <c r="G1206" s="50" t="s">
        <v>6261</v>
      </c>
      <c r="H1206" s="50" t="s">
        <v>6262</v>
      </c>
      <c r="I1206" s="113"/>
      <c r="J1206" s="103" t="s">
        <v>7595</v>
      </c>
      <c r="K1206" s="103"/>
      <c r="L1206" s="50" t="s">
        <v>7574</v>
      </c>
      <c r="M1206" s="160">
        <v>0</v>
      </c>
      <c r="N1206" s="50" t="s">
        <v>8705</v>
      </c>
      <c r="O1206" s="50" t="s">
        <v>8710</v>
      </c>
      <c r="P1206" s="113" t="s">
        <v>262</v>
      </c>
      <c r="Q1206" s="113" t="s">
        <v>80</v>
      </c>
      <c r="R1206" s="113"/>
      <c r="S1206" s="113"/>
    </row>
    <row r="1207" spans="1:19" x14ac:dyDescent="0.35">
      <c r="A1207" s="111" t="s">
        <v>4708</v>
      </c>
      <c r="B1207" s="112"/>
      <c r="C1207" s="113" t="s">
        <v>4732</v>
      </c>
      <c r="D1207" s="50" t="s">
        <v>7364</v>
      </c>
      <c r="E1207" s="113"/>
      <c r="F1207" s="113"/>
      <c r="G1207" s="50" t="s">
        <v>6281</v>
      </c>
      <c r="H1207" s="50" t="s">
        <v>6282</v>
      </c>
      <c r="I1207" s="113"/>
      <c r="J1207" s="103" t="s">
        <v>7595</v>
      </c>
      <c r="K1207" s="103"/>
      <c r="L1207" s="113" t="s">
        <v>7574</v>
      </c>
      <c r="M1207" s="114">
        <v>0</v>
      </c>
      <c r="N1207" s="113" t="s">
        <v>8705</v>
      </c>
      <c r="O1207" s="113" t="s">
        <v>8710</v>
      </c>
      <c r="P1207" s="113" t="s">
        <v>163</v>
      </c>
      <c r="Q1207" s="113" t="s">
        <v>80</v>
      </c>
      <c r="R1207" s="113"/>
      <c r="S1207" s="113"/>
    </row>
    <row r="1208" spans="1:19" x14ac:dyDescent="0.35">
      <c r="A1208" s="111" t="s">
        <v>4708</v>
      </c>
      <c r="B1208" s="112"/>
      <c r="C1208" s="113" t="s">
        <v>4738</v>
      </c>
      <c r="D1208" s="50" t="s">
        <v>7359</v>
      </c>
      <c r="E1208" s="113"/>
      <c r="F1208" s="113"/>
      <c r="G1208" s="50" t="s">
        <v>6293</v>
      </c>
      <c r="H1208" s="50" t="s">
        <v>6294</v>
      </c>
      <c r="I1208" s="113"/>
      <c r="J1208" s="103" t="s">
        <v>7595</v>
      </c>
      <c r="K1208" s="103"/>
      <c r="L1208" s="113" t="s">
        <v>7574</v>
      </c>
      <c r="M1208" s="114">
        <v>0</v>
      </c>
      <c r="N1208" s="113" t="s">
        <v>8705</v>
      </c>
      <c r="O1208" s="113" t="s">
        <v>8710</v>
      </c>
      <c r="P1208" s="113" t="s">
        <v>6363</v>
      </c>
      <c r="Q1208" s="113" t="s">
        <v>80</v>
      </c>
      <c r="R1208" s="113"/>
      <c r="S1208" s="113"/>
    </row>
    <row r="1209" spans="1:19" x14ac:dyDescent="0.35">
      <c r="A1209" s="111" t="s">
        <v>4708</v>
      </c>
      <c r="B1209" s="112"/>
      <c r="C1209" s="113" t="s">
        <v>4710</v>
      </c>
      <c r="D1209" s="50" t="s">
        <v>7356</v>
      </c>
      <c r="E1209" s="113"/>
      <c r="F1209" s="113"/>
      <c r="G1209" s="50" t="s">
        <v>6237</v>
      </c>
      <c r="H1209" s="50" t="s">
        <v>6238</v>
      </c>
      <c r="I1209" s="113"/>
      <c r="J1209" s="103" t="s">
        <v>7595</v>
      </c>
      <c r="K1209" s="103"/>
      <c r="L1209" s="50" t="s">
        <v>7574</v>
      </c>
      <c r="M1209" s="160">
        <v>0</v>
      </c>
      <c r="N1209" s="50" t="s">
        <v>8705</v>
      </c>
      <c r="O1209" s="50" t="s">
        <v>8710</v>
      </c>
      <c r="P1209" s="113" t="s">
        <v>6330</v>
      </c>
      <c r="Q1209" s="113" t="s">
        <v>80</v>
      </c>
      <c r="R1209" s="113"/>
      <c r="S1209" s="113"/>
    </row>
    <row r="1210" spans="1:19" x14ac:dyDescent="0.35">
      <c r="A1210" s="111" t="s">
        <v>4708</v>
      </c>
      <c r="B1210" s="112"/>
      <c r="C1210" s="113" t="s">
        <v>4716</v>
      </c>
      <c r="D1210" s="50" t="s">
        <v>7357</v>
      </c>
      <c r="E1210" s="113"/>
      <c r="F1210" s="113"/>
      <c r="G1210" s="50" t="s">
        <v>6249</v>
      </c>
      <c r="H1210" s="50" t="s">
        <v>6250</v>
      </c>
      <c r="I1210" s="113"/>
      <c r="J1210" s="103" t="s">
        <v>7595</v>
      </c>
      <c r="K1210" s="103"/>
      <c r="L1210" s="50" t="s">
        <v>7574</v>
      </c>
      <c r="M1210" s="160">
        <v>0</v>
      </c>
      <c r="N1210" s="50" t="s">
        <v>8705</v>
      </c>
      <c r="O1210" s="50" t="s">
        <v>8710</v>
      </c>
      <c r="P1210" s="113" t="s">
        <v>6360</v>
      </c>
      <c r="Q1210" s="113" t="s">
        <v>80</v>
      </c>
      <c r="R1210" s="113"/>
      <c r="S1210" s="113"/>
    </row>
    <row r="1211" spans="1:19" x14ac:dyDescent="0.35">
      <c r="A1211" s="111" t="s">
        <v>4708</v>
      </c>
      <c r="B1211" s="112"/>
      <c r="C1211" s="113" t="s">
        <v>4727</v>
      </c>
      <c r="D1211" s="50" t="s">
        <v>7358</v>
      </c>
      <c r="E1211" s="113"/>
      <c r="F1211" s="113"/>
      <c r="G1211" s="50" t="s">
        <v>6271</v>
      </c>
      <c r="H1211" s="50" t="s">
        <v>6272</v>
      </c>
      <c r="I1211" s="113"/>
      <c r="J1211" s="103" t="s">
        <v>7595</v>
      </c>
      <c r="K1211" s="103"/>
      <c r="L1211" s="50" t="s">
        <v>7574</v>
      </c>
      <c r="M1211" s="160">
        <v>0</v>
      </c>
      <c r="N1211" s="50" t="s">
        <v>8705</v>
      </c>
      <c r="O1211" s="50" t="s">
        <v>8710</v>
      </c>
      <c r="P1211" s="113" t="s">
        <v>266</v>
      </c>
      <c r="Q1211" s="113" t="s">
        <v>80</v>
      </c>
      <c r="R1211" s="113"/>
      <c r="S1211" s="113"/>
    </row>
    <row r="1212" spans="1:19" x14ac:dyDescent="0.35">
      <c r="A1212" s="111" t="s">
        <v>4708</v>
      </c>
      <c r="B1212" s="112"/>
      <c r="C1212" s="113" t="s">
        <v>4728</v>
      </c>
      <c r="D1212" s="50" t="s">
        <v>7360</v>
      </c>
      <c r="E1212" s="113"/>
      <c r="F1212" s="113"/>
      <c r="G1212" s="50" t="s">
        <v>6273</v>
      </c>
      <c r="H1212" s="50" t="s">
        <v>6274</v>
      </c>
      <c r="I1212" s="113"/>
      <c r="J1212" s="103" t="s">
        <v>7595</v>
      </c>
      <c r="K1212" s="103"/>
      <c r="L1212" s="50" t="s">
        <v>7574</v>
      </c>
      <c r="M1212" s="160">
        <v>0</v>
      </c>
      <c r="N1212" s="50" t="s">
        <v>8705</v>
      </c>
      <c r="O1212" s="50" t="s">
        <v>8710</v>
      </c>
      <c r="P1212" s="113" t="s">
        <v>6361</v>
      </c>
      <c r="Q1212" s="113" t="s">
        <v>80</v>
      </c>
      <c r="R1212" s="113"/>
      <c r="S1212" s="113"/>
    </row>
    <row r="1213" spans="1:19" x14ac:dyDescent="0.35">
      <c r="A1213" s="111" t="s">
        <v>4708</v>
      </c>
      <c r="B1213" s="112"/>
      <c r="C1213" s="113" t="s">
        <v>4724</v>
      </c>
      <c r="D1213" s="50" t="s">
        <v>7362</v>
      </c>
      <c r="E1213" s="113"/>
      <c r="F1213" s="113"/>
      <c r="G1213" s="50" t="s">
        <v>6265</v>
      </c>
      <c r="H1213" s="50" t="s">
        <v>6266</v>
      </c>
      <c r="I1213" s="113"/>
      <c r="J1213" s="103" t="s">
        <v>7595</v>
      </c>
      <c r="K1213" s="103"/>
      <c r="L1213" s="50" t="s">
        <v>7574</v>
      </c>
      <c r="M1213" s="160">
        <v>0</v>
      </c>
      <c r="N1213" s="50" t="s">
        <v>8705</v>
      </c>
      <c r="O1213" s="50" t="s">
        <v>8710</v>
      </c>
      <c r="P1213" s="113" t="s">
        <v>6343</v>
      </c>
      <c r="Q1213" s="113" t="s">
        <v>80</v>
      </c>
      <c r="R1213" s="113"/>
      <c r="S1213" s="113"/>
    </row>
    <row r="1214" spans="1:19" x14ac:dyDescent="0.35">
      <c r="A1214" s="111" t="s">
        <v>4708</v>
      </c>
      <c r="B1214" s="112"/>
      <c r="C1214" s="113" t="s">
        <v>4717</v>
      </c>
      <c r="D1214" s="50" t="s">
        <v>7363</v>
      </c>
      <c r="E1214" s="113"/>
      <c r="F1214" s="113"/>
      <c r="G1214" s="50" t="s">
        <v>6251</v>
      </c>
      <c r="H1214" s="50" t="s">
        <v>6252</v>
      </c>
      <c r="I1214" s="113"/>
      <c r="J1214" s="103" t="s">
        <v>7595</v>
      </c>
      <c r="K1214" s="103"/>
      <c r="L1214" s="50" t="s">
        <v>7574</v>
      </c>
      <c r="M1214" s="160">
        <v>0</v>
      </c>
      <c r="N1214" s="50" t="s">
        <v>8705</v>
      </c>
      <c r="O1214" s="50" t="s">
        <v>8710</v>
      </c>
      <c r="P1214" s="113" t="s">
        <v>262</v>
      </c>
      <c r="Q1214" s="113" t="s">
        <v>80</v>
      </c>
      <c r="R1214" s="113"/>
      <c r="S1214" s="113"/>
    </row>
    <row r="1215" spans="1:19" x14ac:dyDescent="0.35">
      <c r="A1215" s="111" t="s">
        <v>4708</v>
      </c>
      <c r="B1215" s="112"/>
      <c r="C1215" s="113" t="s">
        <v>4740</v>
      </c>
      <c r="D1215" s="50" t="s">
        <v>7072</v>
      </c>
      <c r="E1215" s="113"/>
      <c r="F1215" s="113"/>
      <c r="G1215" s="50" t="s">
        <v>6297</v>
      </c>
      <c r="H1215" s="50" t="s">
        <v>6298</v>
      </c>
      <c r="I1215" s="113"/>
      <c r="J1215" s="103" t="s">
        <v>7595</v>
      </c>
      <c r="K1215" s="103"/>
      <c r="L1215" s="50" t="s">
        <v>7574</v>
      </c>
      <c r="M1215" s="160">
        <v>0</v>
      </c>
      <c r="N1215" s="50" t="s">
        <v>8705</v>
      </c>
      <c r="O1215" s="50" t="s">
        <v>8710</v>
      </c>
      <c r="P1215" s="113" t="s">
        <v>195</v>
      </c>
      <c r="Q1215" s="113" t="s">
        <v>80</v>
      </c>
      <c r="R1215" s="113"/>
      <c r="S1215" s="113"/>
    </row>
    <row r="1216" spans="1:19" x14ac:dyDescent="0.35">
      <c r="A1216" s="111" t="s">
        <v>4708</v>
      </c>
      <c r="B1216" s="112"/>
      <c r="C1216" s="113" t="s">
        <v>4709</v>
      </c>
      <c r="D1216" s="50" t="s">
        <v>7353</v>
      </c>
      <c r="E1216" s="113"/>
      <c r="F1216" s="113"/>
      <c r="G1216" s="50" t="s">
        <v>6235</v>
      </c>
      <c r="H1216" s="50" t="s">
        <v>6236</v>
      </c>
      <c r="I1216" s="113"/>
      <c r="J1216" s="103" t="s">
        <v>7595</v>
      </c>
      <c r="K1216" s="103"/>
      <c r="L1216" s="50" t="s">
        <v>7574</v>
      </c>
      <c r="M1216" s="160">
        <v>0</v>
      </c>
      <c r="N1216" s="50" t="s">
        <v>8705</v>
      </c>
      <c r="O1216" s="50" t="s">
        <v>8710</v>
      </c>
      <c r="P1216" s="113" t="s">
        <v>195</v>
      </c>
      <c r="Q1216" s="113" t="s">
        <v>80</v>
      </c>
      <c r="R1216" s="113"/>
      <c r="S1216" s="113"/>
    </row>
    <row r="1217" spans="1:19" x14ac:dyDescent="0.35">
      <c r="A1217" s="111" t="s">
        <v>4708</v>
      </c>
      <c r="B1217" s="112"/>
      <c r="C1217" s="113" t="s">
        <v>4711</v>
      </c>
      <c r="D1217" s="50" t="s">
        <v>7354</v>
      </c>
      <c r="E1217" s="113"/>
      <c r="F1217" s="113"/>
      <c r="G1217" s="50" t="s">
        <v>6239</v>
      </c>
      <c r="H1217" s="50" t="s">
        <v>6240</v>
      </c>
      <c r="I1217" s="113"/>
      <c r="J1217" s="103" t="s">
        <v>7595</v>
      </c>
      <c r="K1217" s="103"/>
      <c r="L1217" s="50" t="s">
        <v>7574</v>
      </c>
      <c r="M1217" s="160">
        <v>0</v>
      </c>
      <c r="N1217" s="50" t="s">
        <v>8705</v>
      </c>
      <c r="O1217" s="50" t="s">
        <v>8710</v>
      </c>
      <c r="P1217" s="113" t="s">
        <v>6330</v>
      </c>
      <c r="Q1217" s="113" t="s">
        <v>80</v>
      </c>
      <c r="R1217" s="113"/>
      <c r="S1217" s="113"/>
    </row>
    <row r="1218" spans="1:19" x14ac:dyDescent="0.35">
      <c r="A1218" s="111" t="s">
        <v>4708</v>
      </c>
      <c r="B1218" s="112"/>
      <c r="C1218" s="113" t="s">
        <v>4741</v>
      </c>
      <c r="D1218" s="50" t="s">
        <v>7367</v>
      </c>
      <c r="E1218" s="113"/>
      <c r="F1218" s="113"/>
      <c r="G1218" s="50" t="s">
        <v>6299</v>
      </c>
      <c r="H1218" s="50" t="s">
        <v>6300</v>
      </c>
      <c r="I1218" s="113"/>
      <c r="J1218" s="103" t="s">
        <v>7595</v>
      </c>
      <c r="K1218" s="103"/>
      <c r="L1218" s="113" t="s">
        <v>7574</v>
      </c>
      <c r="M1218" s="114">
        <v>0</v>
      </c>
      <c r="N1218" s="113" t="s">
        <v>8705</v>
      </c>
      <c r="O1218" s="113" t="s">
        <v>8710</v>
      </c>
      <c r="P1218" s="113" t="s">
        <v>6363</v>
      </c>
      <c r="Q1218" s="113" t="s">
        <v>80</v>
      </c>
      <c r="R1218" s="113"/>
      <c r="S1218" s="113"/>
    </row>
    <row r="1219" spans="1:19" x14ac:dyDescent="0.35">
      <c r="A1219" s="111" t="s">
        <v>4708</v>
      </c>
      <c r="B1219" s="112"/>
      <c r="C1219" s="113" t="s">
        <v>4712</v>
      </c>
      <c r="D1219" s="50" t="s">
        <v>7368</v>
      </c>
      <c r="E1219" s="113"/>
      <c r="F1219" s="113"/>
      <c r="G1219" s="50" t="s">
        <v>6241</v>
      </c>
      <c r="H1219" s="50" t="s">
        <v>6242</v>
      </c>
      <c r="I1219" s="113"/>
      <c r="J1219" s="103" t="s">
        <v>7595</v>
      </c>
      <c r="K1219" s="103"/>
      <c r="L1219" s="50" t="s">
        <v>7574</v>
      </c>
      <c r="M1219" s="160">
        <v>0</v>
      </c>
      <c r="N1219" s="50" t="s">
        <v>8705</v>
      </c>
      <c r="O1219" s="50" t="s">
        <v>8710</v>
      </c>
      <c r="P1219" s="113" t="s">
        <v>6331</v>
      </c>
      <c r="Q1219" s="113" t="s">
        <v>80</v>
      </c>
      <c r="R1219" s="113"/>
      <c r="S1219" s="113"/>
    </row>
    <row r="1220" spans="1:19" x14ac:dyDescent="0.35">
      <c r="A1220" s="111" t="s">
        <v>4708</v>
      </c>
      <c r="B1220" s="112"/>
      <c r="C1220" s="113" t="s">
        <v>4713</v>
      </c>
      <c r="D1220" s="50" t="s">
        <v>7369</v>
      </c>
      <c r="E1220" s="113"/>
      <c r="F1220" s="113"/>
      <c r="G1220" s="50" t="s">
        <v>6243</v>
      </c>
      <c r="H1220" s="50" t="s">
        <v>6244</v>
      </c>
      <c r="I1220" s="113"/>
      <c r="J1220" s="103" t="s">
        <v>7595</v>
      </c>
      <c r="K1220" s="103"/>
      <c r="L1220" s="50" t="s">
        <v>7574</v>
      </c>
      <c r="M1220" s="160">
        <v>0</v>
      </c>
      <c r="N1220" s="50" t="s">
        <v>8705</v>
      </c>
      <c r="O1220" s="50" t="s">
        <v>8710</v>
      </c>
      <c r="P1220" s="113" t="s">
        <v>6358</v>
      </c>
      <c r="Q1220" s="113" t="s">
        <v>80</v>
      </c>
      <c r="R1220" s="113"/>
      <c r="S1220" s="113"/>
    </row>
    <row r="1221" spans="1:19" x14ac:dyDescent="0.35">
      <c r="A1221" s="111" t="s">
        <v>4708</v>
      </c>
      <c r="B1221" s="112"/>
      <c r="C1221" s="113" t="s">
        <v>4715</v>
      </c>
      <c r="D1221" s="50" t="s">
        <v>7370</v>
      </c>
      <c r="E1221" s="113"/>
      <c r="F1221" s="113"/>
      <c r="G1221" s="50" t="s">
        <v>6247</v>
      </c>
      <c r="H1221" s="50" t="s">
        <v>6248</v>
      </c>
      <c r="I1221" s="113"/>
      <c r="J1221" s="103" t="s">
        <v>7595</v>
      </c>
      <c r="K1221" s="103"/>
      <c r="L1221" s="50" t="s">
        <v>7574</v>
      </c>
      <c r="M1221" s="160">
        <v>0</v>
      </c>
      <c r="N1221" s="50" t="s">
        <v>8705</v>
      </c>
      <c r="O1221" s="50" t="s">
        <v>8710</v>
      </c>
      <c r="P1221" s="113" t="s">
        <v>6359</v>
      </c>
      <c r="Q1221" s="113" t="s">
        <v>80</v>
      </c>
      <c r="R1221" s="113"/>
      <c r="S1221" s="113"/>
    </row>
    <row r="1222" spans="1:19" x14ac:dyDescent="0.35">
      <c r="A1222" s="111" t="s">
        <v>4708</v>
      </c>
      <c r="B1222" s="112"/>
      <c r="C1222" s="113" t="s">
        <v>4714</v>
      </c>
      <c r="D1222" s="50" t="s">
        <v>7371</v>
      </c>
      <c r="E1222" s="113"/>
      <c r="F1222" s="113"/>
      <c r="G1222" s="50" t="s">
        <v>6245</v>
      </c>
      <c r="H1222" s="50" t="s">
        <v>6246</v>
      </c>
      <c r="I1222" s="113"/>
      <c r="J1222" s="103" t="s">
        <v>7595</v>
      </c>
      <c r="K1222" s="103"/>
      <c r="L1222" s="50" t="s">
        <v>7574</v>
      </c>
      <c r="M1222" s="160">
        <v>0</v>
      </c>
      <c r="N1222" s="50" t="s">
        <v>8705</v>
      </c>
      <c r="O1222" s="50" t="s">
        <v>8710</v>
      </c>
      <c r="P1222" s="113" t="s">
        <v>6352</v>
      </c>
      <c r="Q1222" s="113" t="s">
        <v>80</v>
      </c>
      <c r="R1222" s="113"/>
      <c r="S1222" s="113"/>
    </row>
    <row r="1223" spans="1:19" x14ac:dyDescent="0.35">
      <c r="A1223" s="111" t="s">
        <v>4708</v>
      </c>
      <c r="B1223" s="112"/>
      <c r="C1223" s="113" t="s">
        <v>4718</v>
      </c>
      <c r="D1223" s="50" t="s">
        <v>7372</v>
      </c>
      <c r="E1223" s="113"/>
      <c r="F1223" s="113"/>
      <c r="G1223" s="50" t="s">
        <v>6253</v>
      </c>
      <c r="H1223" s="50" t="s">
        <v>6254</v>
      </c>
      <c r="I1223" s="113"/>
      <c r="J1223" s="103" t="s">
        <v>7595</v>
      </c>
      <c r="K1223" s="103"/>
      <c r="L1223" s="50" t="s">
        <v>7574</v>
      </c>
      <c r="M1223" s="160">
        <v>0</v>
      </c>
      <c r="N1223" s="50" t="s">
        <v>8705</v>
      </c>
      <c r="O1223" s="50" t="s">
        <v>8710</v>
      </c>
      <c r="P1223" s="113" t="s">
        <v>262</v>
      </c>
      <c r="Q1223" s="113" t="s">
        <v>80</v>
      </c>
      <c r="R1223" s="113"/>
      <c r="S1223" s="113"/>
    </row>
    <row r="1224" spans="1:19" x14ac:dyDescent="0.35">
      <c r="A1224" s="111" t="s">
        <v>4708</v>
      </c>
      <c r="B1224" s="112"/>
      <c r="C1224" s="113" t="s">
        <v>4725</v>
      </c>
      <c r="D1224" s="50" t="s">
        <v>7373</v>
      </c>
      <c r="E1224" s="113"/>
      <c r="F1224" s="113"/>
      <c r="G1224" s="50" t="s">
        <v>6267</v>
      </c>
      <c r="H1224" s="50" t="s">
        <v>6268</v>
      </c>
      <c r="I1224" s="113"/>
      <c r="J1224" s="103" t="s">
        <v>7595</v>
      </c>
      <c r="K1224" s="103"/>
      <c r="L1224" s="50" t="s">
        <v>7574</v>
      </c>
      <c r="M1224" s="160">
        <v>0</v>
      </c>
      <c r="N1224" s="50" t="s">
        <v>8705</v>
      </c>
      <c r="O1224" s="50" t="s">
        <v>8710</v>
      </c>
      <c r="P1224" s="113" t="s">
        <v>6343</v>
      </c>
      <c r="Q1224" s="113" t="s">
        <v>80</v>
      </c>
      <c r="R1224" s="113"/>
      <c r="S1224" s="113"/>
    </row>
    <row r="1225" spans="1:19" x14ac:dyDescent="0.35">
      <c r="A1225" s="111" t="s">
        <v>4708</v>
      </c>
      <c r="B1225" s="112"/>
      <c r="C1225" s="113" t="s">
        <v>4735</v>
      </c>
      <c r="D1225" s="50" t="s">
        <v>7374</v>
      </c>
      <c r="E1225" s="113"/>
      <c r="F1225" s="113"/>
      <c r="G1225" s="50" t="s">
        <v>6287</v>
      </c>
      <c r="H1225" s="50" t="s">
        <v>6288</v>
      </c>
      <c r="I1225" s="113"/>
      <c r="J1225" s="103" t="s">
        <v>7595</v>
      </c>
      <c r="K1225" s="103"/>
      <c r="L1225" s="113" t="s">
        <v>7574</v>
      </c>
      <c r="M1225" s="114">
        <v>0</v>
      </c>
      <c r="N1225" s="113" t="s">
        <v>8705</v>
      </c>
      <c r="O1225" s="113" t="s">
        <v>8710</v>
      </c>
      <c r="P1225" s="113" t="s">
        <v>163</v>
      </c>
      <c r="Q1225" s="113" t="s">
        <v>80</v>
      </c>
      <c r="R1225" s="113"/>
      <c r="S1225" s="113"/>
    </row>
    <row r="1226" spans="1:19" x14ac:dyDescent="0.35">
      <c r="A1226" s="111" t="s">
        <v>4708</v>
      </c>
      <c r="B1226" s="112"/>
      <c r="C1226" s="113" t="s">
        <v>4720</v>
      </c>
      <c r="D1226" s="50" t="s">
        <v>7375</v>
      </c>
      <c r="E1226" s="113"/>
      <c r="F1226" s="113"/>
      <c r="G1226" s="50" t="s">
        <v>6257</v>
      </c>
      <c r="H1226" s="50" t="s">
        <v>6258</v>
      </c>
      <c r="I1226" s="113"/>
      <c r="J1226" s="103" t="s">
        <v>7595</v>
      </c>
      <c r="K1226" s="103"/>
      <c r="L1226" s="50" t="s">
        <v>7574</v>
      </c>
      <c r="M1226" s="160">
        <v>0</v>
      </c>
      <c r="N1226" s="50" t="s">
        <v>8705</v>
      </c>
      <c r="O1226" s="50" t="s">
        <v>8710</v>
      </c>
      <c r="P1226" s="113" t="s">
        <v>262</v>
      </c>
      <c r="Q1226" s="113" t="s">
        <v>80</v>
      </c>
      <c r="R1226" s="113"/>
      <c r="S1226" s="113"/>
    </row>
    <row r="1227" spans="1:19" x14ac:dyDescent="0.35">
      <c r="A1227" s="111" t="s">
        <v>4708</v>
      </c>
      <c r="B1227" s="112"/>
      <c r="C1227" s="113" t="s">
        <v>4726</v>
      </c>
      <c r="D1227" s="50" t="s">
        <v>7376</v>
      </c>
      <c r="E1227" s="113"/>
      <c r="F1227" s="113"/>
      <c r="G1227" s="50" t="s">
        <v>6269</v>
      </c>
      <c r="H1227" s="50" t="s">
        <v>6270</v>
      </c>
      <c r="I1227" s="113"/>
      <c r="J1227" s="103" t="s">
        <v>7595</v>
      </c>
      <c r="K1227" s="103"/>
      <c r="L1227" s="50" t="s">
        <v>7574</v>
      </c>
      <c r="M1227" s="160">
        <v>0</v>
      </c>
      <c r="N1227" s="50" t="s">
        <v>8705</v>
      </c>
      <c r="O1227" s="50" t="s">
        <v>8710</v>
      </c>
      <c r="P1227" s="113" t="s">
        <v>6343</v>
      </c>
      <c r="Q1227" s="113" t="s">
        <v>80</v>
      </c>
      <c r="R1227" s="113"/>
      <c r="S1227" s="113"/>
    </row>
    <row r="1228" spans="1:19" x14ac:dyDescent="0.35">
      <c r="A1228" s="111" t="s">
        <v>4708</v>
      </c>
      <c r="B1228" s="112"/>
      <c r="C1228" s="113" t="s">
        <v>4733</v>
      </c>
      <c r="D1228" s="50" t="s">
        <v>7377</v>
      </c>
      <c r="E1228" s="113"/>
      <c r="F1228" s="113"/>
      <c r="G1228" s="50" t="s">
        <v>6283</v>
      </c>
      <c r="H1228" s="50" t="s">
        <v>6284</v>
      </c>
      <c r="I1228" s="113"/>
      <c r="J1228" s="103" t="s">
        <v>7595</v>
      </c>
      <c r="K1228" s="103"/>
      <c r="L1228" s="113" t="s">
        <v>7574</v>
      </c>
      <c r="M1228" s="114">
        <v>0</v>
      </c>
      <c r="N1228" s="113" t="s">
        <v>8705</v>
      </c>
      <c r="O1228" s="113" t="s">
        <v>8710</v>
      </c>
      <c r="P1228" s="113" t="s">
        <v>163</v>
      </c>
      <c r="Q1228" s="113" t="s">
        <v>80</v>
      </c>
      <c r="R1228" s="113"/>
      <c r="S1228" s="113"/>
    </row>
    <row r="1229" spans="1:19" x14ac:dyDescent="0.35">
      <c r="A1229" s="111" t="s">
        <v>4708</v>
      </c>
      <c r="B1229" s="112"/>
      <c r="C1229" s="113" t="s">
        <v>4739</v>
      </c>
      <c r="D1229" s="50" t="s">
        <v>7378</v>
      </c>
      <c r="E1229" s="113"/>
      <c r="F1229" s="113"/>
      <c r="G1229" s="50" t="s">
        <v>6295</v>
      </c>
      <c r="H1229" s="50" t="s">
        <v>6296</v>
      </c>
      <c r="I1229" s="113"/>
      <c r="J1229" s="103" t="s">
        <v>7595</v>
      </c>
      <c r="K1229" s="103"/>
      <c r="L1229" s="113" t="s">
        <v>7574</v>
      </c>
      <c r="M1229" s="114">
        <v>0</v>
      </c>
      <c r="N1229" s="113" t="s">
        <v>8705</v>
      </c>
      <c r="O1229" s="113" t="s">
        <v>8710</v>
      </c>
      <c r="P1229" s="113" t="s">
        <v>6363</v>
      </c>
      <c r="Q1229" s="113" t="s">
        <v>80</v>
      </c>
      <c r="R1229" s="113"/>
      <c r="S1229" s="113"/>
    </row>
    <row r="1230" spans="1:19" x14ac:dyDescent="0.35">
      <c r="A1230" s="111" t="s">
        <v>4708</v>
      </c>
      <c r="B1230" s="112"/>
      <c r="C1230" s="113" t="s">
        <v>4736</v>
      </c>
      <c r="D1230" s="50" t="s">
        <v>7379</v>
      </c>
      <c r="E1230" s="113"/>
      <c r="F1230" s="113"/>
      <c r="G1230" s="50" t="s">
        <v>6289</v>
      </c>
      <c r="H1230" s="50" t="s">
        <v>6290</v>
      </c>
      <c r="I1230" s="113"/>
      <c r="J1230" s="103" t="s">
        <v>7595</v>
      </c>
      <c r="K1230" s="103"/>
      <c r="L1230" s="113" t="s">
        <v>7574</v>
      </c>
      <c r="M1230" s="114">
        <v>0</v>
      </c>
      <c r="N1230" s="113" t="s">
        <v>8705</v>
      </c>
      <c r="O1230" s="113" t="s">
        <v>8710</v>
      </c>
      <c r="P1230" s="113" t="s">
        <v>163</v>
      </c>
      <c r="Q1230" s="113" t="s">
        <v>80</v>
      </c>
      <c r="R1230" s="113"/>
      <c r="S1230" s="113"/>
    </row>
    <row r="1231" spans="1:19" x14ac:dyDescent="0.35">
      <c r="A1231" s="111" t="s">
        <v>4708</v>
      </c>
      <c r="B1231" s="112"/>
      <c r="C1231" s="113" t="s">
        <v>4737</v>
      </c>
      <c r="D1231" s="50" t="s">
        <v>7380</v>
      </c>
      <c r="E1231" s="113"/>
      <c r="F1231" s="113"/>
      <c r="G1231" s="50" t="s">
        <v>6291</v>
      </c>
      <c r="H1231" s="50" t="s">
        <v>6292</v>
      </c>
      <c r="I1231" s="113"/>
      <c r="J1231" s="103" t="s">
        <v>7595</v>
      </c>
      <c r="K1231" s="103"/>
      <c r="L1231" s="113" t="s">
        <v>7574</v>
      </c>
      <c r="M1231" s="114">
        <v>0</v>
      </c>
      <c r="N1231" s="113" t="s">
        <v>8705</v>
      </c>
      <c r="O1231" s="113" t="s">
        <v>8710</v>
      </c>
      <c r="P1231" s="113" t="s">
        <v>163</v>
      </c>
      <c r="Q1231" s="113" t="s">
        <v>80</v>
      </c>
      <c r="R1231" s="113"/>
      <c r="S1231" s="113"/>
    </row>
    <row r="1232" spans="1:19" x14ac:dyDescent="0.35">
      <c r="A1232" s="111" t="s">
        <v>4708</v>
      </c>
      <c r="B1232" s="112"/>
      <c r="C1232" s="113" t="s">
        <v>4721</v>
      </c>
      <c r="D1232" s="50" t="s">
        <v>7381</v>
      </c>
      <c r="E1232" s="113"/>
      <c r="F1232" s="113"/>
      <c r="G1232" s="50" t="s">
        <v>6259</v>
      </c>
      <c r="H1232" s="50" t="s">
        <v>6260</v>
      </c>
      <c r="I1232" s="113"/>
      <c r="J1232" s="103" t="s">
        <v>7595</v>
      </c>
      <c r="K1232" s="103"/>
      <c r="L1232" s="50" t="s">
        <v>7574</v>
      </c>
      <c r="M1232" s="160">
        <v>0</v>
      </c>
      <c r="N1232" s="50" t="s">
        <v>8705</v>
      </c>
      <c r="O1232" s="50" t="s">
        <v>8710</v>
      </c>
      <c r="P1232" s="113" t="s">
        <v>262</v>
      </c>
      <c r="Q1232" s="113" t="s">
        <v>80</v>
      </c>
      <c r="R1232" s="113"/>
      <c r="S1232" s="113"/>
    </row>
    <row r="1233" spans="1:19" x14ac:dyDescent="0.35">
      <c r="A1233" s="111" t="s">
        <v>4708</v>
      </c>
      <c r="B1233" s="112"/>
      <c r="C1233" s="113" t="s">
        <v>4723</v>
      </c>
      <c r="D1233" s="50" t="s">
        <v>7382</v>
      </c>
      <c r="E1233" s="113"/>
      <c r="F1233" s="113"/>
      <c r="G1233" s="50" t="s">
        <v>6263</v>
      </c>
      <c r="H1233" s="50" t="s">
        <v>6264</v>
      </c>
      <c r="I1233" s="113"/>
      <c r="J1233" s="103" t="s">
        <v>7595</v>
      </c>
      <c r="K1233" s="103"/>
      <c r="L1233" s="50" t="s">
        <v>7574</v>
      </c>
      <c r="M1233" s="160">
        <v>0</v>
      </c>
      <c r="N1233" s="50" t="s">
        <v>8705</v>
      </c>
      <c r="O1233" s="50" t="s">
        <v>8710</v>
      </c>
      <c r="P1233" s="113" t="s">
        <v>262</v>
      </c>
      <c r="Q1233" s="113" t="s">
        <v>80</v>
      </c>
      <c r="R1233" s="113"/>
      <c r="S1233" s="113"/>
    </row>
    <row r="1234" spans="1:19" x14ac:dyDescent="0.35">
      <c r="A1234" s="111" t="s">
        <v>4708</v>
      </c>
      <c r="B1234" s="112"/>
      <c r="C1234" s="113" t="s">
        <v>4730</v>
      </c>
      <c r="D1234" s="50" t="s">
        <v>7384</v>
      </c>
      <c r="E1234" s="113"/>
      <c r="F1234" s="113"/>
      <c r="G1234" s="50" t="s">
        <v>6277</v>
      </c>
      <c r="H1234" s="50" t="s">
        <v>6278</v>
      </c>
      <c r="I1234" s="113"/>
      <c r="J1234" s="103" t="s">
        <v>7595</v>
      </c>
      <c r="K1234" s="103"/>
      <c r="L1234" s="113" t="s">
        <v>7574</v>
      </c>
      <c r="M1234" s="114">
        <v>0</v>
      </c>
      <c r="N1234" s="113" t="s">
        <v>8705</v>
      </c>
      <c r="O1234" s="113" t="s">
        <v>8710</v>
      </c>
      <c r="P1234" s="113" t="s">
        <v>6362</v>
      </c>
      <c r="Q1234" s="113" t="s">
        <v>80</v>
      </c>
      <c r="R1234" s="113"/>
      <c r="S1234" s="113"/>
    </row>
    <row r="1235" spans="1:19" x14ac:dyDescent="0.35">
      <c r="A1235" s="111" t="s">
        <v>4708</v>
      </c>
      <c r="B1235" s="112"/>
      <c r="C1235" s="113" t="s">
        <v>4731</v>
      </c>
      <c r="D1235" s="50" t="s">
        <v>7383</v>
      </c>
      <c r="E1235" s="113"/>
      <c r="F1235" s="113"/>
      <c r="G1235" s="50" t="s">
        <v>6279</v>
      </c>
      <c r="H1235" s="50" t="s">
        <v>6280</v>
      </c>
      <c r="I1235" s="113"/>
      <c r="J1235" s="103" t="s">
        <v>7595</v>
      </c>
      <c r="K1235" s="103"/>
      <c r="L1235" s="113" t="s">
        <v>7574</v>
      </c>
      <c r="M1235" s="114">
        <v>0</v>
      </c>
      <c r="N1235" s="113" t="s">
        <v>8705</v>
      </c>
      <c r="O1235" s="113" t="s">
        <v>8710</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7595</v>
      </c>
      <c r="K1236" s="103"/>
      <c r="L1236" s="101" t="s">
        <v>91</v>
      </c>
      <c r="M1236" s="161" t="s">
        <v>8704</v>
      </c>
      <c r="N1236" s="103" t="s">
        <v>8706</v>
      </c>
      <c r="O1236" s="103"/>
      <c r="P1236" s="115"/>
      <c r="Q1236" s="115" t="s">
        <v>80</v>
      </c>
      <c r="R1236" s="115"/>
      <c r="S1236" s="113"/>
    </row>
    <row r="1237" spans="1:19" x14ac:dyDescent="0.35">
      <c r="A1237" s="115" t="s">
        <v>4536</v>
      </c>
      <c r="B1237" s="100">
        <v>1</v>
      </c>
      <c r="C1237" s="101" t="s">
        <v>93</v>
      </c>
      <c r="D1237" s="101" t="s">
        <v>1923</v>
      </c>
      <c r="E1237" s="102"/>
      <c r="F1237" s="101" t="s">
        <v>7853</v>
      </c>
      <c r="G1237" s="101" t="s">
        <v>277</v>
      </c>
      <c r="H1237" s="101" t="s">
        <v>278</v>
      </c>
      <c r="I1237" s="101" t="s">
        <v>2311</v>
      </c>
      <c r="J1237" s="103" t="s">
        <v>7595</v>
      </c>
      <c r="K1237" s="103"/>
      <c r="L1237" s="101" t="s">
        <v>91</v>
      </c>
      <c r="M1237" s="161" t="s">
        <v>8704</v>
      </c>
      <c r="N1237" s="103" t="s">
        <v>8706</v>
      </c>
      <c r="O1237" s="103" t="s">
        <v>8709</v>
      </c>
      <c r="P1237" s="115" t="s">
        <v>91</v>
      </c>
      <c r="Q1237" s="115" t="s">
        <v>80</v>
      </c>
      <c r="R1237" s="115"/>
      <c r="S1237" s="113"/>
    </row>
    <row r="1238" spans="1:19" x14ac:dyDescent="0.35">
      <c r="A1238" s="111" t="s">
        <v>4536</v>
      </c>
      <c r="B1238" s="112">
        <v>2</v>
      </c>
      <c r="C1238" s="113" t="s">
        <v>4114</v>
      </c>
      <c r="D1238" s="54" t="s">
        <v>7745</v>
      </c>
      <c r="E1238" s="113"/>
      <c r="F1238" s="113"/>
      <c r="G1238" s="50" t="s">
        <v>465</v>
      </c>
      <c r="H1238" s="50" t="s">
        <v>5053</v>
      </c>
      <c r="I1238" s="113"/>
      <c r="J1238" s="103" t="s">
        <v>7595</v>
      </c>
      <c r="K1238" s="103"/>
      <c r="L1238" s="99" t="s">
        <v>7575</v>
      </c>
      <c r="M1238" s="167" t="s">
        <v>8704</v>
      </c>
      <c r="N1238" s="99" t="s">
        <v>8706</v>
      </c>
      <c r="O1238" s="99" t="s">
        <v>8709</v>
      </c>
      <c r="P1238" s="113" t="s">
        <v>100</v>
      </c>
      <c r="Q1238" s="113" t="s">
        <v>80</v>
      </c>
      <c r="R1238" s="113"/>
      <c r="S1238" s="113"/>
    </row>
    <row r="1239" spans="1:19" x14ac:dyDescent="0.35">
      <c r="A1239" s="115" t="s">
        <v>4536</v>
      </c>
      <c r="B1239" s="100">
        <v>3</v>
      </c>
      <c r="C1239" s="101" t="s">
        <v>116</v>
      </c>
      <c r="D1239" s="103" t="s">
        <v>6680</v>
      </c>
      <c r="E1239" s="102"/>
      <c r="F1239" s="101"/>
      <c r="G1239" s="101" t="s">
        <v>318</v>
      </c>
      <c r="H1239" s="101"/>
      <c r="I1239" s="101"/>
      <c r="J1239" s="103" t="s">
        <v>7595</v>
      </c>
      <c r="K1239" s="103"/>
      <c r="L1239" s="55" t="s">
        <v>91</v>
      </c>
      <c r="M1239" s="165" t="s">
        <v>8704</v>
      </c>
      <c r="N1239" s="57" t="s">
        <v>8706</v>
      </c>
      <c r="O1239" s="57" t="s">
        <v>8709</v>
      </c>
      <c r="P1239" s="115" t="s">
        <v>100</v>
      </c>
      <c r="Q1239" s="115" t="s">
        <v>80</v>
      </c>
      <c r="R1239" s="113" t="s">
        <v>7579</v>
      </c>
      <c r="S1239" s="113"/>
    </row>
    <row r="1240" spans="1:19" x14ac:dyDescent="0.35">
      <c r="A1240" s="115" t="s">
        <v>4536</v>
      </c>
      <c r="B1240" s="100">
        <v>4</v>
      </c>
      <c r="C1240" s="101" t="s">
        <v>2591</v>
      </c>
      <c r="D1240" s="103" t="s">
        <v>7696</v>
      </c>
      <c r="E1240" s="102"/>
      <c r="F1240" s="101"/>
      <c r="G1240" s="101" t="s">
        <v>3015</v>
      </c>
      <c r="H1240" s="101" t="s">
        <v>2796</v>
      </c>
      <c r="I1240" s="101"/>
      <c r="J1240" s="103" t="s">
        <v>7595</v>
      </c>
      <c r="K1240" s="103"/>
      <c r="L1240" s="55" t="s">
        <v>7575</v>
      </c>
      <c r="M1240" s="165" t="s">
        <v>8704</v>
      </c>
      <c r="N1240" s="121" t="s">
        <v>8705</v>
      </c>
      <c r="O1240" s="57" t="s">
        <v>8709</v>
      </c>
      <c r="P1240" s="115" t="s">
        <v>100</v>
      </c>
      <c r="Q1240" s="115" t="s">
        <v>80</v>
      </c>
      <c r="R1240" s="113" t="s">
        <v>7579</v>
      </c>
      <c r="S1240" s="113"/>
    </row>
    <row r="1241" spans="1:19" x14ac:dyDescent="0.35">
      <c r="A1241" s="115" t="s">
        <v>4536</v>
      </c>
      <c r="B1241" s="100">
        <v>5</v>
      </c>
      <c r="C1241" s="101" t="s">
        <v>267</v>
      </c>
      <c r="D1241" s="101" t="s">
        <v>6456</v>
      </c>
      <c r="E1241" s="102"/>
      <c r="F1241" s="101" t="s">
        <v>7787</v>
      </c>
      <c r="G1241" s="101" t="s">
        <v>480</v>
      </c>
      <c r="H1241" s="101" t="s">
        <v>481</v>
      </c>
      <c r="I1241" s="101" t="s">
        <v>2223</v>
      </c>
      <c r="J1241" s="103" t="s">
        <v>7595</v>
      </c>
      <c r="K1241" s="103"/>
      <c r="L1241" s="101" t="s">
        <v>153</v>
      </c>
      <c r="M1241" s="161" t="s">
        <v>8704</v>
      </c>
      <c r="N1241" s="103" t="s">
        <v>8705</v>
      </c>
      <c r="O1241" s="103" t="s">
        <v>8709</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7595</v>
      </c>
      <c r="K1242" s="103"/>
      <c r="L1242" s="50" t="s">
        <v>7574</v>
      </c>
      <c r="M1242" s="160" t="s">
        <v>8704</v>
      </c>
      <c r="N1242" s="50" t="s">
        <v>8705</v>
      </c>
      <c r="O1242" s="50" t="s">
        <v>8709</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7595</v>
      </c>
      <c r="K1243" s="103"/>
      <c r="L1243" s="50" t="s">
        <v>7574</v>
      </c>
      <c r="M1243" s="160" t="s">
        <v>8704</v>
      </c>
      <c r="N1243" s="50" t="s">
        <v>8705</v>
      </c>
      <c r="O1243" s="50" t="s">
        <v>8709</v>
      </c>
      <c r="P1243" s="113" t="s">
        <v>156</v>
      </c>
      <c r="Q1243" s="113" t="s">
        <v>80</v>
      </c>
      <c r="R1243" s="113"/>
      <c r="S1243" s="113"/>
    </row>
    <row r="1244" spans="1:19" x14ac:dyDescent="0.35">
      <c r="A1244" s="111" t="s">
        <v>4536</v>
      </c>
      <c r="B1244" s="112">
        <v>12</v>
      </c>
      <c r="C1244" s="113" t="s">
        <v>4539</v>
      </c>
      <c r="D1244" s="50" t="s">
        <v>7441</v>
      </c>
      <c r="E1244" s="113"/>
      <c r="F1244" s="113"/>
      <c r="G1244" s="50" t="s">
        <v>5905</v>
      </c>
      <c r="H1244" s="50" t="s">
        <v>5906</v>
      </c>
      <c r="I1244" s="113"/>
      <c r="J1244" s="103" t="s">
        <v>7595</v>
      </c>
      <c r="K1244" s="103"/>
      <c r="L1244" s="50" t="s">
        <v>7574</v>
      </c>
      <c r="M1244" s="160">
        <v>0</v>
      </c>
      <c r="N1244" s="50" t="s">
        <v>8705</v>
      </c>
      <c r="O1244" s="50" t="s">
        <v>8710</v>
      </c>
      <c r="P1244" s="113" t="s">
        <v>221</v>
      </c>
      <c r="Q1244" s="113" t="s">
        <v>80</v>
      </c>
      <c r="R1244" s="113"/>
      <c r="S1244" s="113"/>
    </row>
    <row r="1245" spans="1:19" x14ac:dyDescent="0.35">
      <c r="A1245" s="111" t="s">
        <v>4536</v>
      </c>
      <c r="B1245" s="112">
        <v>13</v>
      </c>
      <c r="C1245" s="113" t="s">
        <v>4540</v>
      </c>
      <c r="D1245" s="50" t="s">
        <v>7440</v>
      </c>
      <c r="E1245" s="113"/>
      <c r="F1245" s="113"/>
      <c r="G1245" s="50" t="s">
        <v>5907</v>
      </c>
      <c r="H1245" s="50" t="s">
        <v>5908</v>
      </c>
      <c r="I1245" s="113"/>
      <c r="J1245" s="103" t="s">
        <v>7595</v>
      </c>
      <c r="K1245" s="103"/>
      <c r="L1245" s="50" t="s">
        <v>7574</v>
      </c>
      <c r="M1245" s="160">
        <v>0</v>
      </c>
      <c r="N1245" s="50" t="s">
        <v>8705</v>
      </c>
      <c r="O1245" s="50" t="s">
        <v>8710</v>
      </c>
      <c r="P1245" s="113" t="s">
        <v>6352</v>
      </c>
      <c r="Q1245" s="113" t="s">
        <v>80</v>
      </c>
      <c r="R1245" s="113"/>
      <c r="S1245" s="113"/>
    </row>
    <row r="1246" spans="1:19" x14ac:dyDescent="0.35">
      <c r="A1246" s="111" t="s">
        <v>4536</v>
      </c>
      <c r="B1246" s="112">
        <v>14</v>
      </c>
      <c r="C1246" s="113" t="s">
        <v>4541</v>
      </c>
      <c r="D1246" s="50" t="s">
        <v>7439</v>
      </c>
      <c r="E1246" s="113"/>
      <c r="F1246" s="113"/>
      <c r="G1246" s="50" t="s">
        <v>5909</v>
      </c>
      <c r="H1246" s="50" t="s">
        <v>5910</v>
      </c>
      <c r="I1246" s="113"/>
      <c r="J1246" s="103" t="s">
        <v>7595</v>
      </c>
      <c r="K1246" s="103"/>
      <c r="L1246" s="50" t="s">
        <v>7574</v>
      </c>
      <c r="M1246" s="160">
        <v>0</v>
      </c>
      <c r="N1246" s="50" t="s">
        <v>8705</v>
      </c>
      <c r="O1246" s="50" t="s">
        <v>8710</v>
      </c>
      <c r="P1246" s="113" t="s">
        <v>2997</v>
      </c>
      <c r="Q1246" s="113" t="s">
        <v>80</v>
      </c>
      <c r="R1246" s="113"/>
      <c r="S1246" s="113"/>
    </row>
    <row r="1247" spans="1:19" x14ac:dyDescent="0.35">
      <c r="A1247" s="111" t="s">
        <v>4536</v>
      </c>
      <c r="B1247" s="112">
        <v>22</v>
      </c>
      <c r="C1247" s="113" t="s">
        <v>4542</v>
      </c>
      <c r="D1247" s="50" t="s">
        <v>7437</v>
      </c>
      <c r="E1247" s="113"/>
      <c r="F1247" s="113"/>
      <c r="G1247" s="50" t="s">
        <v>5911</v>
      </c>
      <c r="H1247" s="50" t="s">
        <v>5912</v>
      </c>
      <c r="I1247" s="113"/>
      <c r="J1247" s="103" t="s">
        <v>7595</v>
      </c>
      <c r="K1247" s="103"/>
      <c r="L1247" s="50" t="s">
        <v>7574</v>
      </c>
      <c r="M1247" s="160">
        <v>0</v>
      </c>
      <c r="N1247" s="50" t="s">
        <v>8705</v>
      </c>
      <c r="O1247" s="50" t="s">
        <v>8710</v>
      </c>
      <c r="P1247" s="113" t="s">
        <v>6304</v>
      </c>
      <c r="Q1247" s="113" t="s">
        <v>80</v>
      </c>
      <c r="R1247" s="113"/>
      <c r="S1247" s="113"/>
    </row>
    <row r="1248" spans="1:19" x14ac:dyDescent="0.35">
      <c r="A1248" s="111" t="s">
        <v>4536</v>
      </c>
      <c r="B1248" s="112">
        <v>23</v>
      </c>
      <c r="C1248" s="113" t="s">
        <v>4543</v>
      </c>
      <c r="D1248" s="50" t="s">
        <v>7438</v>
      </c>
      <c r="E1248" s="113"/>
      <c r="F1248" s="113"/>
      <c r="G1248" s="50" t="s">
        <v>5913</v>
      </c>
      <c r="H1248" s="50" t="s">
        <v>5914</v>
      </c>
      <c r="I1248" s="113"/>
      <c r="J1248" s="103" t="s">
        <v>7595</v>
      </c>
      <c r="K1248" s="103"/>
      <c r="L1248" s="50" t="s">
        <v>7574</v>
      </c>
      <c r="M1248" s="160">
        <v>0</v>
      </c>
      <c r="N1248" s="50" t="s">
        <v>8705</v>
      </c>
      <c r="O1248" s="50" t="s">
        <v>8710</v>
      </c>
      <c r="P1248" s="113" t="s">
        <v>6304</v>
      </c>
      <c r="Q1248" s="113" t="s">
        <v>80</v>
      </c>
      <c r="R1248" s="113"/>
      <c r="S1248" s="113"/>
    </row>
    <row r="1249" spans="1:19" x14ac:dyDescent="0.35">
      <c r="A1249" s="111" t="s">
        <v>4536</v>
      </c>
      <c r="B1249" s="112">
        <v>25</v>
      </c>
      <c r="C1249" s="113" t="s">
        <v>4544</v>
      </c>
      <c r="D1249" s="50" t="s">
        <v>7442</v>
      </c>
      <c r="E1249" s="113"/>
      <c r="F1249" s="113"/>
      <c r="G1249" s="50" t="s">
        <v>5915</v>
      </c>
      <c r="H1249" s="50" t="s">
        <v>5916</v>
      </c>
      <c r="I1249" s="113"/>
      <c r="J1249" s="103" t="s">
        <v>7595</v>
      </c>
      <c r="K1249" s="103"/>
      <c r="L1249" s="50" t="s">
        <v>7574</v>
      </c>
      <c r="M1249" s="160">
        <v>0</v>
      </c>
      <c r="N1249" s="50" t="s">
        <v>8705</v>
      </c>
      <c r="O1249" s="50" t="s">
        <v>8710</v>
      </c>
      <c r="P1249" s="113" t="s">
        <v>6304</v>
      </c>
      <c r="Q1249" s="113" t="s">
        <v>80</v>
      </c>
      <c r="R1249" s="113"/>
      <c r="S1249" s="113"/>
    </row>
    <row r="1250" spans="1:19" x14ac:dyDescent="0.35">
      <c r="A1250" s="111" t="s">
        <v>4536</v>
      </c>
      <c r="B1250" s="112">
        <v>32</v>
      </c>
      <c r="C1250" s="113" t="s">
        <v>4567</v>
      </c>
      <c r="D1250" s="50" t="s">
        <v>7657</v>
      </c>
      <c r="E1250" s="113"/>
      <c r="F1250" s="113"/>
      <c r="G1250" s="50" t="s">
        <v>5961</v>
      </c>
      <c r="H1250" s="50" t="s">
        <v>5962</v>
      </c>
      <c r="I1250" s="113"/>
      <c r="J1250" s="103" t="s">
        <v>7595</v>
      </c>
      <c r="K1250" s="103"/>
      <c r="L1250" s="50" t="s">
        <v>7574</v>
      </c>
      <c r="M1250" s="160">
        <v>0</v>
      </c>
      <c r="N1250" s="50" t="s">
        <v>8705</v>
      </c>
      <c r="O1250" s="50" t="s">
        <v>8710</v>
      </c>
      <c r="P1250" s="113" t="s">
        <v>235</v>
      </c>
      <c r="Q1250" s="113" t="s">
        <v>80</v>
      </c>
      <c r="R1250" s="113"/>
      <c r="S1250" s="113"/>
    </row>
    <row r="1251" spans="1:19" x14ac:dyDescent="0.35">
      <c r="A1251" s="111" t="s">
        <v>4536</v>
      </c>
      <c r="B1251" s="112">
        <v>33</v>
      </c>
      <c r="C1251" s="113" t="s">
        <v>4546</v>
      </c>
      <c r="D1251" s="50" t="s">
        <v>7454</v>
      </c>
      <c r="E1251" s="113"/>
      <c r="F1251" s="113"/>
      <c r="G1251" s="50" t="s">
        <v>5919</v>
      </c>
      <c r="H1251" s="62" t="s">
        <v>5920</v>
      </c>
      <c r="I1251" s="113"/>
      <c r="J1251" s="103" t="s">
        <v>7595</v>
      </c>
      <c r="K1251" s="103"/>
      <c r="L1251" s="50" t="s">
        <v>7574</v>
      </c>
      <c r="M1251" s="160">
        <v>0</v>
      </c>
      <c r="N1251" s="50" t="s">
        <v>8705</v>
      </c>
      <c r="O1251" s="50" t="s">
        <v>8710</v>
      </c>
      <c r="P1251" s="113" t="s">
        <v>3002</v>
      </c>
      <c r="Q1251" s="113" t="s">
        <v>80</v>
      </c>
      <c r="R1251" s="113"/>
      <c r="S1251" s="113"/>
    </row>
    <row r="1252" spans="1:19" x14ac:dyDescent="0.35">
      <c r="A1252" s="111" t="s">
        <v>4536</v>
      </c>
      <c r="B1252" s="112">
        <v>33</v>
      </c>
      <c r="C1252" s="113" t="s">
        <v>4568</v>
      </c>
      <c r="D1252" s="50" t="s">
        <v>7443</v>
      </c>
      <c r="E1252" s="113"/>
      <c r="F1252" s="113"/>
      <c r="G1252" s="50" t="s">
        <v>5963</v>
      </c>
      <c r="H1252" s="50" t="s">
        <v>5964</v>
      </c>
      <c r="I1252" s="113"/>
      <c r="J1252" s="103" t="s">
        <v>7595</v>
      </c>
      <c r="K1252" s="103"/>
      <c r="L1252" s="50" t="s">
        <v>7574</v>
      </c>
      <c r="M1252" s="160">
        <v>0</v>
      </c>
      <c r="N1252" s="50" t="s">
        <v>8705</v>
      </c>
      <c r="O1252" s="50" t="s">
        <v>8710</v>
      </c>
      <c r="P1252" s="113" t="s">
        <v>235</v>
      </c>
      <c r="Q1252" s="113" t="s">
        <v>80</v>
      </c>
      <c r="R1252" s="113"/>
      <c r="S1252" s="113"/>
    </row>
    <row r="1253" spans="1:19" x14ac:dyDescent="0.35">
      <c r="A1253" s="111" t="s">
        <v>4536</v>
      </c>
      <c r="B1253" s="112">
        <v>34</v>
      </c>
      <c r="C1253" s="113" t="s">
        <v>4547</v>
      </c>
      <c r="D1253" s="50" t="s">
        <v>7453</v>
      </c>
      <c r="E1253" s="113"/>
      <c r="F1253" s="113"/>
      <c r="G1253" s="50" t="s">
        <v>5921</v>
      </c>
      <c r="H1253" s="62" t="s">
        <v>5922</v>
      </c>
      <c r="I1253" s="113"/>
      <c r="J1253" s="103" t="s">
        <v>7595</v>
      </c>
      <c r="K1253" s="103"/>
      <c r="L1253" s="50" t="s">
        <v>7574</v>
      </c>
      <c r="M1253" s="160">
        <v>0</v>
      </c>
      <c r="N1253" s="50" t="s">
        <v>8705</v>
      </c>
      <c r="O1253" s="50" t="s">
        <v>8710</v>
      </c>
      <c r="P1253" s="113" t="s">
        <v>3002</v>
      </c>
      <c r="Q1253" s="113" t="s">
        <v>80</v>
      </c>
      <c r="R1253" s="113"/>
      <c r="S1253" s="113"/>
    </row>
    <row r="1254" spans="1:19" x14ac:dyDescent="0.35">
      <c r="A1254" s="111" t="s">
        <v>4536</v>
      </c>
      <c r="B1254" s="112">
        <v>34</v>
      </c>
      <c r="C1254" s="113" t="s">
        <v>4569</v>
      </c>
      <c r="D1254" s="50" t="s">
        <v>7444</v>
      </c>
      <c r="E1254" s="113"/>
      <c r="F1254" s="113"/>
      <c r="G1254" s="50" t="s">
        <v>5965</v>
      </c>
      <c r="H1254" s="50" t="s">
        <v>5966</v>
      </c>
      <c r="I1254" s="113"/>
      <c r="J1254" s="103" t="s">
        <v>7595</v>
      </c>
      <c r="K1254" s="103"/>
      <c r="L1254" s="50" t="s">
        <v>7574</v>
      </c>
      <c r="M1254" s="160">
        <v>0</v>
      </c>
      <c r="N1254" s="50" t="s">
        <v>8705</v>
      </c>
      <c r="O1254" s="50" t="s">
        <v>8710</v>
      </c>
      <c r="P1254" s="113" t="s">
        <v>235</v>
      </c>
      <c r="Q1254" s="113" t="s">
        <v>80</v>
      </c>
      <c r="R1254" s="113"/>
      <c r="S1254" s="113"/>
    </row>
    <row r="1255" spans="1:19" x14ac:dyDescent="0.35">
      <c r="A1255" s="111" t="s">
        <v>4536</v>
      </c>
      <c r="B1255" s="112">
        <v>35</v>
      </c>
      <c r="C1255" s="113" t="s">
        <v>4570</v>
      </c>
      <c r="D1255" s="50" t="s">
        <v>7445</v>
      </c>
      <c r="E1255" s="113"/>
      <c r="F1255" s="113"/>
      <c r="G1255" s="50" t="s">
        <v>5967</v>
      </c>
      <c r="H1255" s="50" t="s">
        <v>5968</v>
      </c>
      <c r="I1255" s="113"/>
      <c r="J1255" s="103" t="s">
        <v>7595</v>
      </c>
      <c r="K1255" s="103"/>
      <c r="L1255" s="50" t="s">
        <v>7574</v>
      </c>
      <c r="M1255" s="160">
        <v>0</v>
      </c>
      <c r="N1255" s="50" t="s">
        <v>8705</v>
      </c>
      <c r="O1255" s="50" t="s">
        <v>8710</v>
      </c>
      <c r="P1255" s="113" t="s">
        <v>235</v>
      </c>
      <c r="Q1255" s="113" t="s">
        <v>80</v>
      </c>
      <c r="R1255" s="113"/>
      <c r="S1255" s="113"/>
    </row>
    <row r="1256" spans="1:19" x14ac:dyDescent="0.35">
      <c r="A1256" s="111" t="s">
        <v>4536</v>
      </c>
      <c r="B1256" s="112">
        <v>35</v>
      </c>
      <c r="C1256" s="113" t="s">
        <v>4548</v>
      </c>
      <c r="D1256" s="50" t="s">
        <v>7452</v>
      </c>
      <c r="E1256" s="113"/>
      <c r="F1256" s="113"/>
      <c r="G1256" s="50" t="s">
        <v>5923</v>
      </c>
      <c r="H1256" s="62" t="s">
        <v>5924</v>
      </c>
      <c r="I1256" s="113"/>
      <c r="J1256" s="103" t="s">
        <v>7595</v>
      </c>
      <c r="K1256" s="103"/>
      <c r="L1256" s="50" t="s">
        <v>7574</v>
      </c>
      <c r="M1256" s="160">
        <v>0</v>
      </c>
      <c r="N1256" s="50" t="s">
        <v>8705</v>
      </c>
      <c r="O1256" s="50" t="s">
        <v>8710</v>
      </c>
      <c r="P1256" s="113" t="s">
        <v>3002</v>
      </c>
      <c r="Q1256" s="113" t="s">
        <v>80</v>
      </c>
      <c r="R1256" s="113"/>
      <c r="S1256" s="113"/>
    </row>
    <row r="1257" spans="1:19" x14ac:dyDescent="0.35">
      <c r="A1257" s="111" t="s">
        <v>4536</v>
      </c>
      <c r="B1257" s="112">
        <v>36</v>
      </c>
      <c r="C1257" s="113" t="s">
        <v>4571</v>
      </c>
      <c r="D1257" s="50" t="s">
        <v>7446</v>
      </c>
      <c r="E1257" s="113"/>
      <c r="F1257" s="113"/>
      <c r="G1257" s="50" t="s">
        <v>5969</v>
      </c>
      <c r="H1257" s="50" t="s">
        <v>5970</v>
      </c>
      <c r="I1257" s="113"/>
      <c r="J1257" s="103" t="s">
        <v>7595</v>
      </c>
      <c r="K1257" s="103"/>
      <c r="L1257" s="50" t="s">
        <v>7574</v>
      </c>
      <c r="M1257" s="160">
        <v>0</v>
      </c>
      <c r="N1257" s="50" t="s">
        <v>8705</v>
      </c>
      <c r="O1257" s="50" t="s">
        <v>8710</v>
      </c>
      <c r="P1257" s="113" t="s">
        <v>235</v>
      </c>
      <c r="Q1257" s="113" t="s">
        <v>80</v>
      </c>
      <c r="R1257" s="113"/>
      <c r="S1257" s="113"/>
    </row>
    <row r="1258" spans="1:19" x14ac:dyDescent="0.35">
      <c r="A1258" s="111" t="s">
        <v>4536</v>
      </c>
      <c r="B1258" s="112">
        <v>37</v>
      </c>
      <c r="C1258" s="113" t="s">
        <v>4572</v>
      </c>
      <c r="D1258" s="50" t="s">
        <v>7447</v>
      </c>
      <c r="E1258" s="113"/>
      <c r="F1258" s="113"/>
      <c r="G1258" s="50" t="s">
        <v>5971</v>
      </c>
      <c r="H1258" s="50" t="s">
        <v>5972</v>
      </c>
      <c r="I1258" s="113"/>
      <c r="J1258" s="103" t="s">
        <v>7595</v>
      </c>
      <c r="K1258" s="103"/>
      <c r="L1258" s="50" t="s">
        <v>7574</v>
      </c>
      <c r="M1258" s="160">
        <v>0</v>
      </c>
      <c r="N1258" s="50" t="s">
        <v>8705</v>
      </c>
      <c r="O1258" s="50" t="s">
        <v>8710</v>
      </c>
      <c r="P1258" s="113" t="s">
        <v>235</v>
      </c>
      <c r="Q1258" s="113" t="s">
        <v>80</v>
      </c>
      <c r="R1258" s="113"/>
      <c r="S1258" s="113"/>
    </row>
    <row r="1259" spans="1:19" x14ac:dyDescent="0.35">
      <c r="A1259" s="111" t="s">
        <v>4536</v>
      </c>
      <c r="B1259" s="112">
        <v>38</v>
      </c>
      <c r="C1259" s="113" t="s">
        <v>4573</v>
      </c>
      <c r="D1259" s="50" t="s">
        <v>7448</v>
      </c>
      <c r="E1259" s="113"/>
      <c r="F1259" s="113"/>
      <c r="G1259" s="50" t="s">
        <v>5973</v>
      </c>
      <c r="H1259" s="50" t="s">
        <v>5974</v>
      </c>
      <c r="I1259" s="113"/>
      <c r="J1259" s="103" t="s">
        <v>7595</v>
      </c>
      <c r="K1259" s="103"/>
      <c r="L1259" s="50" t="s">
        <v>7574</v>
      </c>
      <c r="M1259" s="160">
        <v>0</v>
      </c>
      <c r="N1259" s="50" t="s">
        <v>8705</v>
      </c>
      <c r="O1259" s="50" t="s">
        <v>8710</v>
      </c>
      <c r="P1259" s="113" t="s">
        <v>235</v>
      </c>
      <c r="Q1259" s="113" t="s">
        <v>80</v>
      </c>
      <c r="R1259" s="113"/>
      <c r="S1259" s="113"/>
    </row>
    <row r="1260" spans="1:19" x14ac:dyDescent="0.35">
      <c r="A1260" s="111" t="s">
        <v>4536</v>
      </c>
      <c r="B1260" s="112">
        <v>39</v>
      </c>
      <c r="C1260" s="113" t="s">
        <v>4574</v>
      </c>
      <c r="D1260" s="50" t="s">
        <v>7449</v>
      </c>
      <c r="E1260" s="113"/>
      <c r="F1260" s="113"/>
      <c r="G1260" s="50" t="s">
        <v>5975</v>
      </c>
      <c r="H1260" s="50" t="s">
        <v>5976</v>
      </c>
      <c r="I1260" s="113"/>
      <c r="J1260" s="103" t="s">
        <v>7595</v>
      </c>
      <c r="K1260" s="103"/>
      <c r="L1260" s="50" t="s">
        <v>7574</v>
      </c>
      <c r="M1260" s="160">
        <v>0</v>
      </c>
      <c r="N1260" s="50" t="s">
        <v>8705</v>
      </c>
      <c r="O1260" s="50" t="s">
        <v>8710</v>
      </c>
      <c r="P1260" s="113" t="s">
        <v>235</v>
      </c>
      <c r="Q1260" s="113" t="s">
        <v>80</v>
      </c>
      <c r="R1260" s="113"/>
      <c r="S1260" s="113"/>
    </row>
    <row r="1261" spans="1:19" x14ac:dyDescent="0.35">
      <c r="A1261" s="111" t="s">
        <v>4536</v>
      </c>
      <c r="B1261" s="112">
        <v>40</v>
      </c>
      <c r="C1261" s="113" t="s">
        <v>4575</v>
      </c>
      <c r="D1261" s="50" t="s">
        <v>7450</v>
      </c>
      <c r="E1261" s="113"/>
      <c r="F1261" s="113"/>
      <c r="G1261" s="50" t="s">
        <v>5977</v>
      </c>
      <c r="H1261" s="50" t="s">
        <v>5978</v>
      </c>
      <c r="I1261" s="113"/>
      <c r="J1261" s="103" t="s">
        <v>7595</v>
      </c>
      <c r="K1261" s="103"/>
      <c r="L1261" s="50" t="s">
        <v>7574</v>
      </c>
      <c r="M1261" s="160">
        <v>0</v>
      </c>
      <c r="N1261" s="50" t="s">
        <v>8705</v>
      </c>
      <c r="O1261" s="50" t="s">
        <v>8710</v>
      </c>
      <c r="P1261" s="113" t="s">
        <v>235</v>
      </c>
      <c r="Q1261" s="113" t="s">
        <v>80</v>
      </c>
      <c r="R1261" s="113"/>
      <c r="S1261" s="113"/>
    </row>
    <row r="1262" spans="1:19" x14ac:dyDescent="0.35">
      <c r="A1262" s="111" t="s">
        <v>4536</v>
      </c>
      <c r="B1262" s="112">
        <v>41</v>
      </c>
      <c r="C1262" s="113" t="s">
        <v>4576</v>
      </c>
      <c r="D1262" s="50" t="s">
        <v>7451</v>
      </c>
      <c r="E1262" s="113"/>
      <c r="F1262" s="113"/>
      <c r="G1262" s="50" t="s">
        <v>5979</v>
      </c>
      <c r="H1262" s="50" t="s">
        <v>5980</v>
      </c>
      <c r="I1262" s="113"/>
      <c r="J1262" s="103" t="s">
        <v>7595</v>
      </c>
      <c r="K1262" s="103"/>
      <c r="L1262" s="50" t="s">
        <v>7574</v>
      </c>
      <c r="M1262" s="160">
        <v>0</v>
      </c>
      <c r="N1262" s="50" t="s">
        <v>8705</v>
      </c>
      <c r="O1262" s="50" t="s">
        <v>8710</v>
      </c>
      <c r="P1262" s="113" t="s">
        <v>235</v>
      </c>
      <c r="Q1262" s="113" t="s">
        <v>80</v>
      </c>
      <c r="R1262" s="113"/>
      <c r="S1262" s="113"/>
    </row>
    <row r="1263" spans="1:19" x14ac:dyDescent="0.35">
      <c r="A1263" s="111" t="s">
        <v>4536</v>
      </c>
      <c r="B1263" s="112">
        <v>52</v>
      </c>
      <c r="C1263" s="113" t="s">
        <v>4549</v>
      </c>
      <c r="D1263" s="50" t="s">
        <v>7455</v>
      </c>
      <c r="E1263" s="113"/>
      <c r="F1263" s="113"/>
      <c r="G1263" s="50" t="s">
        <v>5925</v>
      </c>
      <c r="H1263" s="50" t="s">
        <v>5926</v>
      </c>
      <c r="I1263" s="113"/>
      <c r="J1263" s="103" t="s">
        <v>7595</v>
      </c>
      <c r="K1263" s="103"/>
      <c r="L1263" s="50" t="s">
        <v>7574</v>
      </c>
      <c r="M1263" s="160">
        <v>0</v>
      </c>
      <c r="N1263" s="50" t="s">
        <v>8705</v>
      </c>
      <c r="O1263" s="50" t="s">
        <v>8710</v>
      </c>
      <c r="P1263" s="113" t="s">
        <v>6304</v>
      </c>
      <c r="Q1263" s="113" t="s">
        <v>80</v>
      </c>
      <c r="R1263" s="113"/>
      <c r="S1263" s="113"/>
    </row>
    <row r="1264" spans="1:19" x14ac:dyDescent="0.35">
      <c r="A1264" s="111" t="s">
        <v>4536</v>
      </c>
      <c r="B1264" s="112">
        <v>53</v>
      </c>
      <c r="C1264" s="113" t="s">
        <v>4550</v>
      </c>
      <c r="D1264" s="50" t="s">
        <v>7456</v>
      </c>
      <c r="E1264" s="113"/>
      <c r="F1264" s="113"/>
      <c r="G1264" s="50" t="s">
        <v>5927</v>
      </c>
      <c r="H1264" s="50" t="s">
        <v>5928</v>
      </c>
      <c r="I1264" s="113"/>
      <c r="J1264" s="103" t="s">
        <v>7595</v>
      </c>
      <c r="K1264" s="103"/>
      <c r="L1264" s="50" t="s">
        <v>7574</v>
      </c>
      <c r="M1264" s="160">
        <v>0</v>
      </c>
      <c r="N1264" s="50" t="s">
        <v>8705</v>
      </c>
      <c r="O1264" s="50" t="s">
        <v>8710</v>
      </c>
      <c r="P1264" s="113" t="s">
        <v>6304</v>
      </c>
      <c r="Q1264" s="113" t="s">
        <v>80</v>
      </c>
      <c r="R1264" s="113"/>
      <c r="S1264" s="113"/>
    </row>
    <row r="1265" spans="1:19" x14ac:dyDescent="0.35">
      <c r="A1265" s="111" t="s">
        <v>4536</v>
      </c>
      <c r="B1265" s="112">
        <v>54</v>
      </c>
      <c r="C1265" s="113" t="s">
        <v>4551</v>
      </c>
      <c r="D1265" s="50" t="s">
        <v>7457</v>
      </c>
      <c r="E1265" s="113"/>
      <c r="F1265" s="113"/>
      <c r="G1265" s="50" t="s">
        <v>5929</v>
      </c>
      <c r="H1265" s="50" t="s">
        <v>5930</v>
      </c>
      <c r="I1265" s="113"/>
      <c r="J1265" s="103" t="s">
        <v>7595</v>
      </c>
      <c r="K1265" s="103"/>
      <c r="L1265" s="50" t="s">
        <v>7574</v>
      </c>
      <c r="M1265" s="160">
        <v>0</v>
      </c>
      <c r="N1265" s="50" t="s">
        <v>8705</v>
      </c>
      <c r="O1265" s="50" t="s">
        <v>8710</v>
      </c>
      <c r="P1265" s="113" t="s">
        <v>6304</v>
      </c>
      <c r="Q1265" s="113" t="s">
        <v>80</v>
      </c>
      <c r="R1265" s="113"/>
      <c r="S1265" s="113"/>
    </row>
    <row r="1266" spans="1:19" x14ac:dyDescent="0.35">
      <c r="A1266" s="111" t="s">
        <v>4536</v>
      </c>
      <c r="B1266" s="112">
        <v>55</v>
      </c>
      <c r="C1266" s="113" t="s">
        <v>4552</v>
      </c>
      <c r="D1266" s="50" t="s">
        <v>7458</v>
      </c>
      <c r="E1266" s="113"/>
      <c r="F1266" s="113"/>
      <c r="G1266" s="50" t="s">
        <v>5931</v>
      </c>
      <c r="H1266" s="50" t="s">
        <v>5932</v>
      </c>
      <c r="I1266" s="113"/>
      <c r="J1266" s="103" t="s">
        <v>7595</v>
      </c>
      <c r="K1266" s="103"/>
      <c r="L1266" s="50" t="s">
        <v>7574</v>
      </c>
      <c r="M1266" s="160">
        <v>0</v>
      </c>
      <c r="N1266" s="50" t="s">
        <v>8705</v>
      </c>
      <c r="O1266" s="50" t="s">
        <v>8710</v>
      </c>
      <c r="P1266" s="113" t="s">
        <v>6304</v>
      </c>
      <c r="Q1266" s="113" t="s">
        <v>80</v>
      </c>
      <c r="R1266" s="113"/>
      <c r="S1266" s="113"/>
    </row>
    <row r="1267" spans="1:19" x14ac:dyDescent="0.35">
      <c r="A1267" s="111" t="s">
        <v>4536</v>
      </c>
      <c r="B1267" s="112">
        <v>56</v>
      </c>
      <c r="C1267" s="113" t="s">
        <v>4553</v>
      </c>
      <c r="D1267" s="50" t="s">
        <v>7459</v>
      </c>
      <c r="E1267" s="113"/>
      <c r="F1267" s="113"/>
      <c r="G1267" s="50" t="s">
        <v>5933</v>
      </c>
      <c r="H1267" s="50" t="s">
        <v>5934</v>
      </c>
      <c r="I1267" s="113"/>
      <c r="J1267" s="103" t="s">
        <v>7595</v>
      </c>
      <c r="K1267" s="103"/>
      <c r="L1267" s="50" t="s">
        <v>7574</v>
      </c>
      <c r="M1267" s="160">
        <v>0</v>
      </c>
      <c r="N1267" s="50" t="s">
        <v>8705</v>
      </c>
      <c r="O1267" s="50" t="s">
        <v>8710</v>
      </c>
      <c r="P1267" s="113" t="s">
        <v>6304</v>
      </c>
      <c r="Q1267" s="113" t="s">
        <v>80</v>
      </c>
      <c r="R1267" s="113"/>
      <c r="S1267" s="113"/>
    </row>
    <row r="1268" spans="1:19" x14ac:dyDescent="0.35">
      <c r="A1268" s="111" t="s">
        <v>4536</v>
      </c>
      <c r="B1268" s="112">
        <v>63</v>
      </c>
      <c r="C1268" s="113" t="s">
        <v>4554</v>
      </c>
      <c r="D1268" s="50" t="s">
        <v>7460</v>
      </c>
      <c r="E1268" s="113"/>
      <c r="F1268" s="113"/>
      <c r="G1268" s="50" t="s">
        <v>5935</v>
      </c>
      <c r="H1268" s="50" t="s">
        <v>5936</v>
      </c>
      <c r="I1268" s="113"/>
      <c r="J1268" s="103" t="s">
        <v>7595</v>
      </c>
      <c r="K1268" s="103"/>
      <c r="L1268" s="50" t="s">
        <v>7574</v>
      </c>
      <c r="M1268" s="160">
        <v>0</v>
      </c>
      <c r="N1268" s="50" t="s">
        <v>8705</v>
      </c>
      <c r="O1268" s="50" t="s">
        <v>8710</v>
      </c>
      <c r="P1268" s="113" t="s">
        <v>6304</v>
      </c>
      <c r="Q1268" s="113" t="s">
        <v>80</v>
      </c>
      <c r="R1268" s="113"/>
      <c r="S1268" s="113"/>
    </row>
    <row r="1269" spans="1:19" x14ac:dyDescent="0.35">
      <c r="A1269" s="111" t="s">
        <v>4536</v>
      </c>
      <c r="B1269" s="112">
        <v>63</v>
      </c>
      <c r="C1269" s="113" t="s">
        <v>4555</v>
      </c>
      <c r="D1269" s="50" t="s">
        <v>7461</v>
      </c>
      <c r="E1269" s="113"/>
      <c r="F1269" s="113"/>
      <c r="G1269" s="50" t="s">
        <v>5937</v>
      </c>
      <c r="H1269" s="50" t="s">
        <v>5938</v>
      </c>
      <c r="I1269" s="113"/>
      <c r="J1269" s="103" t="s">
        <v>7595</v>
      </c>
      <c r="K1269" s="103"/>
      <c r="L1269" s="50" t="s">
        <v>7574</v>
      </c>
      <c r="M1269" s="160">
        <v>0</v>
      </c>
      <c r="N1269" s="50" t="s">
        <v>8705</v>
      </c>
      <c r="O1269" s="50" t="s">
        <v>8710</v>
      </c>
      <c r="P1269" s="113" t="s">
        <v>6304</v>
      </c>
      <c r="Q1269" s="113" t="s">
        <v>80</v>
      </c>
      <c r="R1269" s="113"/>
      <c r="S1269" s="113"/>
    </row>
    <row r="1270" spans="1:19" x14ac:dyDescent="0.35">
      <c r="A1270" s="111" t="s">
        <v>4536</v>
      </c>
      <c r="B1270" s="112">
        <v>64</v>
      </c>
      <c r="C1270" s="113" t="s">
        <v>4556</v>
      </c>
      <c r="D1270" s="50" t="s">
        <v>7462</v>
      </c>
      <c r="E1270" s="113"/>
      <c r="F1270" s="113"/>
      <c r="G1270" s="50" t="s">
        <v>5939</v>
      </c>
      <c r="H1270" s="50" t="s">
        <v>5940</v>
      </c>
      <c r="I1270" s="113"/>
      <c r="J1270" s="103" t="s">
        <v>7595</v>
      </c>
      <c r="K1270" s="103"/>
      <c r="L1270" s="50" t="s">
        <v>7574</v>
      </c>
      <c r="M1270" s="160">
        <v>0</v>
      </c>
      <c r="N1270" s="50" t="s">
        <v>8705</v>
      </c>
      <c r="O1270" s="50" t="s">
        <v>8710</v>
      </c>
      <c r="P1270" s="113" t="s">
        <v>6304</v>
      </c>
      <c r="Q1270" s="113" t="s">
        <v>80</v>
      </c>
      <c r="R1270" s="113"/>
      <c r="S1270" s="113"/>
    </row>
    <row r="1271" spans="1:19" x14ac:dyDescent="0.35">
      <c r="A1271" s="111" t="s">
        <v>4536</v>
      </c>
      <c r="B1271" s="112">
        <v>65</v>
      </c>
      <c r="C1271" s="113" t="s">
        <v>4557</v>
      </c>
      <c r="D1271" s="50" t="s">
        <v>7463</v>
      </c>
      <c r="E1271" s="113"/>
      <c r="F1271" s="113"/>
      <c r="G1271" s="50" t="s">
        <v>5941</v>
      </c>
      <c r="H1271" s="50" t="s">
        <v>5942</v>
      </c>
      <c r="I1271" s="113"/>
      <c r="J1271" s="103" t="s">
        <v>7595</v>
      </c>
      <c r="K1271" s="103"/>
      <c r="L1271" s="50" t="s">
        <v>7574</v>
      </c>
      <c r="M1271" s="160">
        <v>0</v>
      </c>
      <c r="N1271" s="50" t="s">
        <v>8705</v>
      </c>
      <c r="O1271" s="50" t="s">
        <v>8710</v>
      </c>
      <c r="P1271" s="113" t="s">
        <v>6304</v>
      </c>
      <c r="Q1271" s="113" t="s">
        <v>80</v>
      </c>
      <c r="R1271" s="113"/>
      <c r="S1271" s="113"/>
    </row>
    <row r="1272" spans="1:19" x14ac:dyDescent="0.35">
      <c r="A1272" s="111" t="s">
        <v>4536</v>
      </c>
      <c r="B1272" s="112">
        <v>72</v>
      </c>
      <c r="C1272" s="113" t="s">
        <v>4558</v>
      </c>
      <c r="D1272" s="50" t="s">
        <v>7464</v>
      </c>
      <c r="E1272" s="113"/>
      <c r="F1272" s="113"/>
      <c r="G1272" s="50" t="s">
        <v>5943</v>
      </c>
      <c r="H1272" s="50" t="s">
        <v>5944</v>
      </c>
      <c r="I1272" s="113"/>
      <c r="J1272" s="103" t="s">
        <v>7595</v>
      </c>
      <c r="K1272" s="103"/>
      <c r="L1272" s="50" t="s">
        <v>7574</v>
      </c>
      <c r="M1272" s="160">
        <v>0</v>
      </c>
      <c r="N1272" s="50" t="s">
        <v>8705</v>
      </c>
      <c r="O1272" s="50" t="s">
        <v>8710</v>
      </c>
      <c r="P1272" s="113" t="s">
        <v>6304</v>
      </c>
      <c r="Q1272" s="113" t="s">
        <v>80</v>
      </c>
      <c r="R1272" s="113"/>
      <c r="S1272" s="113"/>
    </row>
    <row r="1273" spans="1:19" x14ac:dyDescent="0.35">
      <c r="A1273" s="111" t="s">
        <v>4536</v>
      </c>
      <c r="B1273" s="112">
        <v>102</v>
      </c>
      <c r="C1273" s="113" t="s">
        <v>4559</v>
      </c>
      <c r="D1273" s="50" t="s">
        <v>7465</v>
      </c>
      <c r="E1273" s="113"/>
      <c r="F1273" s="113"/>
      <c r="G1273" s="50" t="s">
        <v>5945</v>
      </c>
      <c r="H1273" s="50" t="s">
        <v>5946</v>
      </c>
      <c r="I1273" s="113"/>
      <c r="J1273" s="103" t="s">
        <v>7595</v>
      </c>
      <c r="K1273" s="103"/>
      <c r="L1273" s="50" t="s">
        <v>7574</v>
      </c>
      <c r="M1273" s="160">
        <v>0</v>
      </c>
      <c r="N1273" s="50" t="s">
        <v>8705</v>
      </c>
      <c r="O1273" s="50" t="s">
        <v>8710</v>
      </c>
      <c r="P1273" s="113" t="s">
        <v>6304</v>
      </c>
      <c r="Q1273" s="113" t="s">
        <v>80</v>
      </c>
      <c r="R1273" s="113"/>
      <c r="S1273" s="113"/>
    </row>
    <row r="1274" spans="1:19" x14ac:dyDescent="0.35">
      <c r="A1274" s="111" t="s">
        <v>4536</v>
      </c>
      <c r="B1274" s="112">
        <v>103</v>
      </c>
      <c r="C1274" s="113" t="s">
        <v>4560</v>
      </c>
      <c r="D1274" s="50" t="s">
        <v>7466</v>
      </c>
      <c r="E1274" s="113"/>
      <c r="F1274" s="113"/>
      <c r="G1274" s="50" t="s">
        <v>5947</v>
      </c>
      <c r="H1274" s="50" t="s">
        <v>5948</v>
      </c>
      <c r="I1274" s="113"/>
      <c r="J1274" s="103" t="s">
        <v>7595</v>
      </c>
      <c r="K1274" s="103"/>
      <c r="L1274" s="50" t="s">
        <v>7574</v>
      </c>
      <c r="M1274" s="160">
        <v>0</v>
      </c>
      <c r="N1274" s="50" t="s">
        <v>8705</v>
      </c>
      <c r="O1274" s="50" t="s">
        <v>8710</v>
      </c>
      <c r="P1274" s="113" t="s">
        <v>6304</v>
      </c>
      <c r="Q1274" s="113" t="s">
        <v>80</v>
      </c>
      <c r="R1274" s="113"/>
      <c r="S1274" s="113"/>
    </row>
    <row r="1275" spans="1:19" x14ac:dyDescent="0.35">
      <c r="A1275" s="111" t="s">
        <v>4536</v>
      </c>
      <c r="B1275" s="112">
        <v>104</v>
      </c>
      <c r="C1275" s="113" t="s">
        <v>4561</v>
      </c>
      <c r="D1275" s="50" t="s">
        <v>7467</v>
      </c>
      <c r="E1275" s="113"/>
      <c r="F1275" s="113"/>
      <c r="G1275" s="50" t="s">
        <v>5949</v>
      </c>
      <c r="H1275" s="50" t="s">
        <v>5950</v>
      </c>
      <c r="I1275" s="113"/>
      <c r="J1275" s="103" t="s">
        <v>7595</v>
      </c>
      <c r="K1275" s="103"/>
      <c r="L1275" s="50" t="s">
        <v>7574</v>
      </c>
      <c r="M1275" s="160">
        <v>0</v>
      </c>
      <c r="N1275" s="50" t="s">
        <v>8705</v>
      </c>
      <c r="O1275" s="50" t="s">
        <v>8710</v>
      </c>
      <c r="P1275" s="113" t="s">
        <v>6304</v>
      </c>
      <c r="Q1275" s="113" t="s">
        <v>80</v>
      </c>
      <c r="R1275" s="113"/>
      <c r="S1275" s="113"/>
    </row>
    <row r="1276" spans="1:19" x14ac:dyDescent="0.35">
      <c r="A1276" s="111" t="s">
        <v>4536</v>
      </c>
      <c r="B1276" s="112">
        <v>105</v>
      </c>
      <c r="C1276" s="113" t="s">
        <v>4562</v>
      </c>
      <c r="D1276" s="50" t="s">
        <v>7468</v>
      </c>
      <c r="E1276" s="113"/>
      <c r="F1276" s="113"/>
      <c r="G1276" s="50" t="s">
        <v>5951</v>
      </c>
      <c r="H1276" s="50" t="s">
        <v>5952</v>
      </c>
      <c r="I1276" s="113"/>
      <c r="J1276" s="103" t="s">
        <v>7595</v>
      </c>
      <c r="K1276" s="103"/>
      <c r="L1276" s="50" t="s">
        <v>7574</v>
      </c>
      <c r="M1276" s="160">
        <v>0</v>
      </c>
      <c r="N1276" s="50" t="s">
        <v>8705</v>
      </c>
      <c r="O1276" s="50" t="s">
        <v>8710</v>
      </c>
      <c r="P1276" s="113" t="s">
        <v>6304</v>
      </c>
      <c r="Q1276" s="113" t="s">
        <v>80</v>
      </c>
      <c r="R1276" s="113"/>
      <c r="S1276" s="113"/>
    </row>
    <row r="1277" spans="1:19" x14ac:dyDescent="0.35">
      <c r="A1277" s="111" t="s">
        <v>4536</v>
      </c>
      <c r="B1277" s="112">
        <v>106</v>
      </c>
      <c r="C1277" s="113" t="s">
        <v>4563</v>
      </c>
      <c r="D1277" s="50" t="s">
        <v>7469</v>
      </c>
      <c r="E1277" s="113"/>
      <c r="F1277" s="113"/>
      <c r="G1277" s="50" t="s">
        <v>5953</v>
      </c>
      <c r="H1277" s="50" t="s">
        <v>5954</v>
      </c>
      <c r="I1277" s="113"/>
      <c r="J1277" s="103" t="s">
        <v>7595</v>
      </c>
      <c r="K1277" s="103"/>
      <c r="L1277" s="50" t="s">
        <v>7574</v>
      </c>
      <c r="M1277" s="160">
        <v>0</v>
      </c>
      <c r="N1277" s="50" t="s">
        <v>8705</v>
      </c>
      <c r="O1277" s="50" t="s">
        <v>8710</v>
      </c>
      <c r="P1277" s="113" t="s">
        <v>6304</v>
      </c>
      <c r="Q1277" s="113" t="s">
        <v>80</v>
      </c>
      <c r="R1277" s="113"/>
      <c r="S1277" s="113"/>
    </row>
    <row r="1278" spans="1:19" x14ac:dyDescent="0.35">
      <c r="A1278" s="111" t="s">
        <v>4536</v>
      </c>
      <c r="B1278" s="112">
        <v>107</v>
      </c>
      <c r="C1278" s="113" t="s">
        <v>4564</v>
      </c>
      <c r="D1278" s="50" t="s">
        <v>7470</v>
      </c>
      <c r="E1278" s="113"/>
      <c r="F1278" s="113"/>
      <c r="G1278" s="50" t="s">
        <v>5955</v>
      </c>
      <c r="H1278" s="50" t="s">
        <v>5956</v>
      </c>
      <c r="I1278" s="113"/>
      <c r="J1278" s="103" t="s">
        <v>7595</v>
      </c>
      <c r="K1278" s="103"/>
      <c r="L1278" s="50" t="s">
        <v>7574</v>
      </c>
      <c r="M1278" s="160">
        <v>0</v>
      </c>
      <c r="N1278" s="50" t="s">
        <v>8705</v>
      </c>
      <c r="O1278" s="50" t="s">
        <v>8710</v>
      </c>
      <c r="P1278" s="113" t="s">
        <v>6304</v>
      </c>
      <c r="Q1278" s="113" t="s">
        <v>80</v>
      </c>
      <c r="R1278" s="113"/>
      <c r="S1278" s="113"/>
    </row>
    <row r="1279" spans="1:19" x14ac:dyDescent="0.35">
      <c r="A1279" s="111" t="s">
        <v>4536</v>
      </c>
      <c r="B1279" s="112">
        <v>108</v>
      </c>
      <c r="C1279" s="113" t="s">
        <v>4565</v>
      </c>
      <c r="D1279" s="50" t="s">
        <v>7471</v>
      </c>
      <c r="E1279" s="113"/>
      <c r="F1279" s="113"/>
      <c r="G1279" s="50" t="s">
        <v>5957</v>
      </c>
      <c r="H1279" s="50" t="s">
        <v>5958</v>
      </c>
      <c r="I1279" s="113"/>
      <c r="J1279" s="103" t="s">
        <v>7595</v>
      </c>
      <c r="K1279" s="103"/>
      <c r="L1279" s="50" t="s">
        <v>7574</v>
      </c>
      <c r="M1279" s="160">
        <v>0</v>
      </c>
      <c r="N1279" s="50" t="s">
        <v>8705</v>
      </c>
      <c r="O1279" s="50" t="s">
        <v>8710</v>
      </c>
      <c r="P1279" s="113" t="s">
        <v>6304</v>
      </c>
      <c r="Q1279" s="113" t="s">
        <v>80</v>
      </c>
      <c r="R1279" s="113"/>
      <c r="S1279" s="113"/>
    </row>
    <row r="1280" spans="1:19" x14ac:dyDescent="0.35">
      <c r="A1280" s="111" t="s">
        <v>4536</v>
      </c>
      <c r="B1280" s="112">
        <v>109</v>
      </c>
      <c r="C1280" s="113" t="s">
        <v>4566</v>
      </c>
      <c r="D1280" s="50" t="s">
        <v>7472</v>
      </c>
      <c r="E1280" s="113"/>
      <c r="F1280" s="113"/>
      <c r="G1280" s="50" t="s">
        <v>5959</v>
      </c>
      <c r="H1280" s="50" t="s">
        <v>5960</v>
      </c>
      <c r="I1280" s="113"/>
      <c r="J1280" s="103" t="s">
        <v>7595</v>
      </c>
      <c r="K1280" s="103"/>
      <c r="L1280" s="50" t="s">
        <v>7574</v>
      </c>
      <c r="M1280" s="160">
        <v>0</v>
      </c>
      <c r="N1280" s="50" t="s">
        <v>8705</v>
      </c>
      <c r="O1280" s="50" t="s">
        <v>8710</v>
      </c>
      <c r="P1280" s="113" t="s">
        <v>6304</v>
      </c>
      <c r="Q1280" s="113" t="s">
        <v>80</v>
      </c>
      <c r="R1280" s="113"/>
      <c r="S1280" s="113"/>
    </row>
    <row r="1281" spans="1:19" x14ac:dyDescent="0.35">
      <c r="A1281" s="111" t="s">
        <v>4536</v>
      </c>
      <c r="B1281" s="112"/>
      <c r="C1281" s="113" t="s">
        <v>4603</v>
      </c>
      <c r="D1281" s="50" t="s">
        <v>7473</v>
      </c>
      <c r="E1281" s="113"/>
      <c r="F1281" s="113"/>
      <c r="G1281" s="50" t="s">
        <v>6033</v>
      </c>
      <c r="H1281" s="62" t="s">
        <v>6034</v>
      </c>
      <c r="I1281" s="113"/>
      <c r="J1281" s="103" t="s">
        <v>7595</v>
      </c>
      <c r="K1281" s="103"/>
      <c r="L1281" s="50" t="s">
        <v>7574</v>
      </c>
      <c r="M1281" s="160">
        <v>0</v>
      </c>
      <c r="N1281" s="50" t="s">
        <v>8705</v>
      </c>
      <c r="O1281" s="50" t="s">
        <v>8710</v>
      </c>
      <c r="P1281" s="113" t="s">
        <v>262</v>
      </c>
      <c r="Q1281" s="113" t="s">
        <v>80</v>
      </c>
      <c r="R1281" s="113"/>
      <c r="S1281" s="113"/>
    </row>
    <row r="1282" spans="1:19" x14ac:dyDescent="0.35">
      <c r="A1282" s="111" t="s">
        <v>4536</v>
      </c>
      <c r="B1282" s="112"/>
      <c r="C1282" s="113" t="s">
        <v>4601</v>
      </c>
      <c r="D1282" s="62" t="s">
        <v>7418</v>
      </c>
      <c r="E1282" s="113"/>
      <c r="F1282" s="113"/>
      <c r="G1282" s="50" t="s">
        <v>6029</v>
      </c>
      <c r="H1282" s="50" t="s">
        <v>6030</v>
      </c>
      <c r="I1282" s="113"/>
      <c r="J1282" s="103" t="s">
        <v>7595</v>
      </c>
      <c r="K1282" s="103"/>
      <c r="L1282" s="50" t="s">
        <v>7574</v>
      </c>
      <c r="M1282" s="160">
        <v>0</v>
      </c>
      <c r="N1282" s="50" t="s">
        <v>8705</v>
      </c>
      <c r="O1282" s="50" t="s">
        <v>8710</v>
      </c>
      <c r="P1282" s="113" t="s">
        <v>262</v>
      </c>
      <c r="Q1282" s="113" t="s">
        <v>80</v>
      </c>
      <c r="R1282" s="113"/>
      <c r="S1282" s="113"/>
    </row>
    <row r="1283" spans="1:19" x14ac:dyDescent="0.35">
      <c r="A1283" s="111" t="s">
        <v>4536</v>
      </c>
      <c r="B1283" s="112"/>
      <c r="C1283" s="113" t="s">
        <v>4602</v>
      </c>
      <c r="D1283" s="62" t="s">
        <v>7419</v>
      </c>
      <c r="E1283" s="113"/>
      <c r="F1283" s="113"/>
      <c r="G1283" s="50" t="s">
        <v>6031</v>
      </c>
      <c r="H1283" s="50" t="s">
        <v>6032</v>
      </c>
      <c r="I1283" s="113"/>
      <c r="J1283" s="103" t="s">
        <v>7595</v>
      </c>
      <c r="K1283" s="103"/>
      <c r="L1283" s="50" t="s">
        <v>7574</v>
      </c>
      <c r="M1283" s="160">
        <v>0</v>
      </c>
      <c r="N1283" s="50" t="s">
        <v>8705</v>
      </c>
      <c r="O1283" s="50" t="s">
        <v>8710</v>
      </c>
      <c r="P1283" s="113" t="s">
        <v>262</v>
      </c>
      <c r="Q1283" s="113" t="s">
        <v>80</v>
      </c>
      <c r="R1283" s="113"/>
      <c r="S1283" s="113"/>
    </row>
    <row r="1284" spans="1:19" x14ac:dyDescent="0.35">
      <c r="A1284" s="111" t="s">
        <v>4536</v>
      </c>
      <c r="B1284" s="112"/>
      <c r="C1284" s="113" t="s">
        <v>4545</v>
      </c>
      <c r="D1284" s="50" t="s">
        <v>7474</v>
      </c>
      <c r="E1284" s="113"/>
      <c r="F1284" s="113"/>
      <c r="G1284" s="50" t="s">
        <v>5917</v>
      </c>
      <c r="H1284" s="50" t="s">
        <v>5918</v>
      </c>
      <c r="I1284" s="113"/>
      <c r="J1284" s="103" t="s">
        <v>7595</v>
      </c>
      <c r="K1284" s="103"/>
      <c r="L1284" s="50" t="s">
        <v>7574</v>
      </c>
      <c r="M1284" s="160">
        <v>0</v>
      </c>
      <c r="N1284" s="50" t="s">
        <v>8705</v>
      </c>
      <c r="O1284" s="50" t="s">
        <v>8710</v>
      </c>
      <c r="P1284" s="113" t="s">
        <v>6304</v>
      </c>
      <c r="Q1284" s="113" t="s">
        <v>80</v>
      </c>
      <c r="R1284" s="113"/>
      <c r="S1284" s="113"/>
    </row>
    <row r="1285" spans="1:19" x14ac:dyDescent="0.35">
      <c r="A1285" s="111" t="s">
        <v>4536</v>
      </c>
      <c r="B1285" s="112"/>
      <c r="C1285" s="113" t="s">
        <v>4659</v>
      </c>
      <c r="D1285" s="50" t="s">
        <v>7476</v>
      </c>
      <c r="E1285" s="113"/>
      <c r="F1285" s="113"/>
      <c r="G1285" s="50" t="s">
        <v>6145</v>
      </c>
      <c r="H1285" s="50" t="s">
        <v>6146</v>
      </c>
      <c r="I1285" s="113"/>
      <c r="J1285" s="103" t="s">
        <v>7595</v>
      </c>
      <c r="K1285" s="103"/>
      <c r="L1285" s="50" t="s">
        <v>7574</v>
      </c>
      <c r="M1285" s="160">
        <v>0</v>
      </c>
      <c r="N1285" s="50" t="s">
        <v>8705</v>
      </c>
      <c r="O1285" s="50" t="s">
        <v>8710</v>
      </c>
      <c r="P1285" s="113" t="s">
        <v>262</v>
      </c>
      <c r="Q1285" s="113" t="s">
        <v>80</v>
      </c>
      <c r="R1285" s="113"/>
      <c r="S1285" s="113"/>
    </row>
    <row r="1286" spans="1:19" x14ac:dyDescent="0.35">
      <c r="A1286" s="111" t="s">
        <v>4536</v>
      </c>
      <c r="B1286" s="112"/>
      <c r="C1286" s="113" t="s">
        <v>4660</v>
      </c>
      <c r="D1286" s="50" t="s">
        <v>7475</v>
      </c>
      <c r="E1286" s="113"/>
      <c r="F1286" s="113"/>
      <c r="G1286" s="50" t="s">
        <v>6147</v>
      </c>
      <c r="H1286" s="50" t="s">
        <v>6148</v>
      </c>
      <c r="I1286" s="113"/>
      <c r="J1286" s="103" t="s">
        <v>7595</v>
      </c>
      <c r="K1286" s="103"/>
      <c r="L1286" s="50" t="s">
        <v>7574</v>
      </c>
      <c r="M1286" s="160">
        <v>0</v>
      </c>
      <c r="N1286" s="50" t="s">
        <v>8705</v>
      </c>
      <c r="O1286" s="50" t="s">
        <v>8710</v>
      </c>
      <c r="P1286" s="113" t="s">
        <v>262</v>
      </c>
      <c r="Q1286" s="113" t="s">
        <v>80</v>
      </c>
      <c r="R1286" s="113"/>
      <c r="S1286" s="113"/>
    </row>
    <row r="1287" spans="1:19" x14ac:dyDescent="0.35">
      <c r="A1287" s="111" t="s">
        <v>4536</v>
      </c>
      <c r="B1287" s="112"/>
      <c r="C1287" s="113" t="s">
        <v>4657</v>
      </c>
      <c r="D1287" s="50" t="s">
        <v>7073</v>
      </c>
      <c r="E1287" s="113"/>
      <c r="F1287" s="113"/>
      <c r="G1287" s="50" t="s">
        <v>6141</v>
      </c>
      <c r="H1287" s="50" t="s">
        <v>6142</v>
      </c>
      <c r="I1287" s="113"/>
      <c r="J1287" s="103" t="s">
        <v>7595</v>
      </c>
      <c r="K1287" s="103"/>
      <c r="L1287" s="50" t="s">
        <v>7574</v>
      </c>
      <c r="M1287" s="160">
        <v>0</v>
      </c>
      <c r="N1287" s="50" t="s">
        <v>8705</v>
      </c>
      <c r="O1287" s="50" t="s">
        <v>8710</v>
      </c>
      <c r="P1287" s="113" t="s">
        <v>262</v>
      </c>
      <c r="Q1287" s="113" t="s">
        <v>80</v>
      </c>
      <c r="R1287" s="113"/>
      <c r="S1287" s="113"/>
    </row>
    <row r="1288" spans="1:19" x14ac:dyDescent="0.35">
      <c r="A1288" s="111" t="s">
        <v>4536</v>
      </c>
      <c r="B1288" s="112"/>
      <c r="C1288" s="113" t="s">
        <v>4626</v>
      </c>
      <c r="D1288" s="50" t="s">
        <v>7477</v>
      </c>
      <c r="E1288" s="113"/>
      <c r="F1288" s="113"/>
      <c r="G1288" s="50" t="s">
        <v>6079</v>
      </c>
      <c r="H1288" s="50" t="s">
        <v>6080</v>
      </c>
      <c r="I1288" s="113"/>
      <c r="J1288" s="103" t="s">
        <v>7595</v>
      </c>
      <c r="K1288" s="103"/>
      <c r="L1288" s="50" t="s">
        <v>7574</v>
      </c>
      <c r="M1288" s="160">
        <v>0</v>
      </c>
      <c r="N1288" s="50" t="s">
        <v>8705</v>
      </c>
      <c r="O1288" s="50" t="s">
        <v>8710</v>
      </c>
      <c r="P1288" s="113" t="s">
        <v>262</v>
      </c>
      <c r="Q1288" s="113" t="s">
        <v>80</v>
      </c>
      <c r="R1288" s="113"/>
      <c r="S1288" s="113"/>
    </row>
    <row r="1289" spans="1:19" x14ac:dyDescent="0.35">
      <c r="A1289" s="111" t="s">
        <v>4536</v>
      </c>
      <c r="B1289" s="112"/>
      <c r="C1289" s="113" t="s">
        <v>4658</v>
      </c>
      <c r="D1289" s="50" t="s">
        <v>7481</v>
      </c>
      <c r="E1289" s="113"/>
      <c r="F1289" s="113"/>
      <c r="G1289" s="50" t="s">
        <v>6143</v>
      </c>
      <c r="H1289" s="50" t="s">
        <v>6144</v>
      </c>
      <c r="I1289" s="113"/>
      <c r="J1289" s="103" t="s">
        <v>7595</v>
      </c>
      <c r="K1289" s="103"/>
      <c r="L1289" s="50" t="s">
        <v>7574</v>
      </c>
      <c r="M1289" s="160">
        <v>0</v>
      </c>
      <c r="N1289" s="50" t="s">
        <v>8705</v>
      </c>
      <c r="O1289" s="50" t="s">
        <v>8710</v>
      </c>
      <c r="P1289" s="113" t="s">
        <v>262</v>
      </c>
      <c r="Q1289" s="113" t="s">
        <v>80</v>
      </c>
      <c r="R1289" s="113"/>
      <c r="S1289" s="113"/>
    </row>
    <row r="1290" spans="1:19" x14ac:dyDescent="0.35">
      <c r="A1290" s="111" t="s">
        <v>4536</v>
      </c>
      <c r="B1290" s="112"/>
      <c r="C1290" s="113" t="s">
        <v>4627</v>
      </c>
      <c r="D1290" s="50" t="s">
        <v>7482</v>
      </c>
      <c r="E1290" s="113"/>
      <c r="F1290" s="113"/>
      <c r="G1290" s="50" t="s">
        <v>6081</v>
      </c>
      <c r="H1290" s="50" t="s">
        <v>6082</v>
      </c>
      <c r="I1290" s="113"/>
      <c r="J1290" s="103" t="s">
        <v>7595</v>
      </c>
      <c r="K1290" s="103"/>
      <c r="L1290" s="50" t="s">
        <v>7574</v>
      </c>
      <c r="M1290" s="160">
        <v>0</v>
      </c>
      <c r="N1290" s="50" t="s">
        <v>8705</v>
      </c>
      <c r="O1290" s="50" t="s">
        <v>8710</v>
      </c>
      <c r="P1290" s="113" t="s">
        <v>262</v>
      </c>
      <c r="Q1290" s="113" t="s">
        <v>80</v>
      </c>
      <c r="R1290" s="113"/>
      <c r="S1290" s="113"/>
    </row>
    <row r="1291" spans="1:19" x14ac:dyDescent="0.35">
      <c r="A1291" s="111" t="s">
        <v>4536</v>
      </c>
      <c r="B1291" s="112"/>
      <c r="C1291" s="113" t="s">
        <v>4661</v>
      </c>
      <c r="D1291" s="50" t="s">
        <v>7478</v>
      </c>
      <c r="E1291" s="113"/>
      <c r="F1291" s="113"/>
      <c r="G1291" s="50" t="s">
        <v>6149</v>
      </c>
      <c r="H1291" s="50" t="s">
        <v>6150</v>
      </c>
      <c r="I1291" s="113"/>
      <c r="J1291" s="103" t="s">
        <v>7595</v>
      </c>
      <c r="K1291" s="103"/>
      <c r="L1291" s="50" t="s">
        <v>7574</v>
      </c>
      <c r="M1291" s="160">
        <v>0</v>
      </c>
      <c r="N1291" s="50" t="s">
        <v>8705</v>
      </c>
      <c r="O1291" s="50" t="s">
        <v>8710</v>
      </c>
      <c r="P1291" s="113" t="s">
        <v>262</v>
      </c>
      <c r="Q1291" s="113" t="s">
        <v>80</v>
      </c>
      <c r="R1291" s="113"/>
      <c r="S1291" s="113"/>
    </row>
    <row r="1292" spans="1:19" x14ac:dyDescent="0.35">
      <c r="A1292" s="111" t="s">
        <v>4536</v>
      </c>
      <c r="B1292" s="112"/>
      <c r="C1292" s="113" t="s">
        <v>4662</v>
      </c>
      <c r="D1292" s="50" t="s">
        <v>7479</v>
      </c>
      <c r="E1292" s="113"/>
      <c r="F1292" s="113"/>
      <c r="G1292" s="50" t="s">
        <v>6151</v>
      </c>
      <c r="H1292" s="50" t="s">
        <v>6152</v>
      </c>
      <c r="I1292" s="113"/>
      <c r="J1292" s="103" t="s">
        <v>7595</v>
      </c>
      <c r="K1292" s="103"/>
      <c r="L1292" s="50" t="s">
        <v>7574</v>
      </c>
      <c r="M1292" s="160">
        <v>0</v>
      </c>
      <c r="N1292" s="50" t="s">
        <v>8705</v>
      </c>
      <c r="O1292" s="50" t="s">
        <v>8710</v>
      </c>
      <c r="P1292" s="113" t="s">
        <v>262</v>
      </c>
      <c r="Q1292" s="113" t="s">
        <v>80</v>
      </c>
      <c r="R1292" s="113"/>
      <c r="S1292" s="113"/>
    </row>
    <row r="1293" spans="1:19" x14ac:dyDescent="0.35">
      <c r="A1293" s="111" t="s">
        <v>4536</v>
      </c>
      <c r="B1293" s="112"/>
      <c r="C1293" s="113" t="s">
        <v>4578</v>
      </c>
      <c r="D1293" s="50" t="s">
        <v>7074</v>
      </c>
      <c r="E1293" s="113"/>
      <c r="F1293" s="113"/>
      <c r="G1293" s="50" t="s">
        <v>5983</v>
      </c>
      <c r="H1293" s="50" t="s">
        <v>5984</v>
      </c>
      <c r="I1293" s="113"/>
      <c r="J1293" s="103" t="s">
        <v>7595</v>
      </c>
      <c r="K1293" s="103"/>
      <c r="L1293" s="50" t="s">
        <v>7574</v>
      </c>
      <c r="M1293" s="160">
        <v>0</v>
      </c>
      <c r="N1293" s="50" t="s">
        <v>8705</v>
      </c>
      <c r="O1293" s="50" t="s">
        <v>8710</v>
      </c>
      <c r="P1293" s="113" t="s">
        <v>262</v>
      </c>
      <c r="Q1293" s="113" t="s">
        <v>80</v>
      </c>
      <c r="R1293" s="113"/>
      <c r="S1293" s="113"/>
    </row>
    <row r="1294" spans="1:19" x14ac:dyDescent="0.35">
      <c r="A1294" s="111" t="s">
        <v>4536</v>
      </c>
      <c r="B1294" s="112"/>
      <c r="C1294" s="113" t="s">
        <v>4628</v>
      </c>
      <c r="D1294" s="50" t="s">
        <v>7480</v>
      </c>
      <c r="E1294" s="113"/>
      <c r="F1294" s="113"/>
      <c r="G1294" s="50" t="s">
        <v>6083</v>
      </c>
      <c r="H1294" s="50" t="s">
        <v>6084</v>
      </c>
      <c r="I1294" s="113"/>
      <c r="J1294" s="103" t="s">
        <v>7595</v>
      </c>
      <c r="K1294" s="103"/>
      <c r="L1294" s="50" t="s">
        <v>7574</v>
      </c>
      <c r="M1294" s="160">
        <v>0</v>
      </c>
      <c r="N1294" s="50" t="s">
        <v>8705</v>
      </c>
      <c r="O1294" s="50" t="s">
        <v>8710</v>
      </c>
      <c r="P1294" s="113" t="s">
        <v>262</v>
      </c>
      <c r="Q1294" s="113" t="s">
        <v>80</v>
      </c>
      <c r="R1294" s="113"/>
      <c r="S1294" s="113"/>
    </row>
    <row r="1295" spans="1:19" x14ac:dyDescent="0.35">
      <c r="A1295" s="111" t="s">
        <v>4536</v>
      </c>
      <c r="B1295" s="112"/>
      <c r="C1295" s="113" t="s">
        <v>4579</v>
      </c>
      <c r="D1295" s="50" t="s">
        <v>7483</v>
      </c>
      <c r="E1295" s="113"/>
      <c r="F1295" s="113"/>
      <c r="G1295" s="50" t="s">
        <v>5985</v>
      </c>
      <c r="H1295" s="50" t="s">
        <v>5986</v>
      </c>
      <c r="I1295" s="113"/>
      <c r="J1295" s="103" t="s">
        <v>7595</v>
      </c>
      <c r="K1295" s="103"/>
      <c r="L1295" s="50" t="s">
        <v>7574</v>
      </c>
      <c r="M1295" s="160">
        <v>0</v>
      </c>
      <c r="N1295" s="50" t="s">
        <v>8705</v>
      </c>
      <c r="O1295" s="50" t="s">
        <v>8710</v>
      </c>
      <c r="P1295" s="113" t="s">
        <v>262</v>
      </c>
      <c r="Q1295" s="113" t="s">
        <v>80</v>
      </c>
      <c r="R1295" s="113"/>
      <c r="S1295" s="113"/>
    </row>
    <row r="1296" spans="1:19" x14ac:dyDescent="0.35">
      <c r="A1296" s="111" t="s">
        <v>4536</v>
      </c>
      <c r="B1296" s="112"/>
      <c r="C1296" s="113" t="s">
        <v>4629</v>
      </c>
      <c r="D1296" s="50" t="s">
        <v>7484</v>
      </c>
      <c r="E1296" s="113"/>
      <c r="F1296" s="113"/>
      <c r="G1296" s="50" t="s">
        <v>6085</v>
      </c>
      <c r="H1296" s="50" t="s">
        <v>6086</v>
      </c>
      <c r="I1296" s="113"/>
      <c r="J1296" s="103" t="s">
        <v>7595</v>
      </c>
      <c r="K1296" s="103"/>
      <c r="L1296" s="50" t="s">
        <v>7574</v>
      </c>
      <c r="M1296" s="160">
        <v>0</v>
      </c>
      <c r="N1296" s="50" t="s">
        <v>8705</v>
      </c>
      <c r="O1296" s="50" t="s">
        <v>8710</v>
      </c>
      <c r="P1296" s="113" t="s">
        <v>262</v>
      </c>
      <c r="Q1296" s="113" t="s">
        <v>80</v>
      </c>
      <c r="R1296" s="113"/>
      <c r="S1296" s="113"/>
    </row>
    <row r="1297" spans="1:19" x14ac:dyDescent="0.35">
      <c r="A1297" s="111" t="s">
        <v>4536</v>
      </c>
      <c r="B1297" s="112"/>
      <c r="C1297" s="113" t="s">
        <v>4663</v>
      </c>
      <c r="D1297" s="50" t="s">
        <v>7485</v>
      </c>
      <c r="E1297" s="113"/>
      <c r="F1297" s="113"/>
      <c r="G1297" s="50" t="s">
        <v>6153</v>
      </c>
      <c r="H1297" s="50" t="s">
        <v>6154</v>
      </c>
      <c r="I1297" s="113"/>
      <c r="J1297" s="103" t="s">
        <v>7595</v>
      </c>
      <c r="K1297" s="103"/>
      <c r="L1297" s="50" t="s">
        <v>7574</v>
      </c>
      <c r="M1297" s="160">
        <v>0</v>
      </c>
      <c r="N1297" s="50" t="s">
        <v>8705</v>
      </c>
      <c r="O1297" s="50" t="s">
        <v>8710</v>
      </c>
      <c r="P1297" s="113" t="s">
        <v>262</v>
      </c>
      <c r="Q1297" s="113" t="s">
        <v>80</v>
      </c>
      <c r="R1297" s="113"/>
      <c r="S1297" s="113"/>
    </row>
    <row r="1298" spans="1:19" x14ac:dyDescent="0.35">
      <c r="A1298" s="111" t="s">
        <v>4536</v>
      </c>
      <c r="B1298" s="112"/>
      <c r="C1298" s="113" t="s">
        <v>4664</v>
      </c>
      <c r="D1298" s="50" t="s">
        <v>7486</v>
      </c>
      <c r="E1298" s="113"/>
      <c r="F1298" s="113"/>
      <c r="G1298" s="50" t="s">
        <v>6155</v>
      </c>
      <c r="H1298" s="50" t="s">
        <v>6156</v>
      </c>
      <c r="I1298" s="113"/>
      <c r="J1298" s="103" t="s">
        <v>7595</v>
      </c>
      <c r="K1298" s="103"/>
      <c r="L1298" s="50" t="s">
        <v>7574</v>
      </c>
      <c r="M1298" s="160">
        <v>0</v>
      </c>
      <c r="N1298" s="50" t="s">
        <v>8705</v>
      </c>
      <c r="O1298" s="50" t="s">
        <v>8710</v>
      </c>
      <c r="P1298" s="113" t="s">
        <v>262</v>
      </c>
      <c r="Q1298" s="113" t="s">
        <v>80</v>
      </c>
      <c r="R1298" s="113"/>
      <c r="S1298" s="113"/>
    </row>
    <row r="1299" spans="1:19" x14ac:dyDescent="0.35">
      <c r="A1299" s="111" t="s">
        <v>4536</v>
      </c>
      <c r="B1299" s="112"/>
      <c r="C1299" s="113" t="s">
        <v>4645</v>
      </c>
      <c r="D1299" s="50" t="s">
        <v>7487</v>
      </c>
      <c r="E1299" s="113"/>
      <c r="F1299" s="113"/>
      <c r="G1299" s="50" t="s">
        <v>6117</v>
      </c>
      <c r="H1299" s="50" t="s">
        <v>6118</v>
      </c>
      <c r="I1299" s="113"/>
      <c r="J1299" s="103" t="s">
        <v>7595</v>
      </c>
      <c r="K1299" s="103"/>
      <c r="L1299" s="50" t="s">
        <v>7574</v>
      </c>
      <c r="M1299" s="160">
        <v>0</v>
      </c>
      <c r="N1299" s="50" t="s">
        <v>8705</v>
      </c>
      <c r="O1299" s="50" t="s">
        <v>8710</v>
      </c>
      <c r="P1299" s="113" t="s">
        <v>262</v>
      </c>
      <c r="Q1299" s="113" t="s">
        <v>80</v>
      </c>
      <c r="R1299" s="113"/>
      <c r="S1299" s="113"/>
    </row>
    <row r="1300" spans="1:19" x14ac:dyDescent="0.35">
      <c r="A1300" s="111" t="s">
        <v>4536</v>
      </c>
      <c r="B1300" s="112"/>
      <c r="C1300" s="113" t="s">
        <v>4646</v>
      </c>
      <c r="D1300" s="50" t="s">
        <v>7488</v>
      </c>
      <c r="E1300" s="113"/>
      <c r="F1300" s="113"/>
      <c r="G1300" s="50" t="s">
        <v>6119</v>
      </c>
      <c r="H1300" s="62" t="s">
        <v>6120</v>
      </c>
      <c r="I1300" s="113"/>
      <c r="J1300" s="103" t="s">
        <v>7595</v>
      </c>
      <c r="K1300" s="103"/>
      <c r="L1300" s="50" t="s">
        <v>7574</v>
      </c>
      <c r="M1300" s="160">
        <v>0</v>
      </c>
      <c r="N1300" s="50" t="s">
        <v>8705</v>
      </c>
      <c r="O1300" s="50" t="s">
        <v>8710</v>
      </c>
      <c r="P1300" s="113" t="s">
        <v>262</v>
      </c>
      <c r="Q1300" s="113" t="s">
        <v>80</v>
      </c>
      <c r="R1300" s="113"/>
      <c r="S1300" s="113"/>
    </row>
    <row r="1301" spans="1:19" x14ac:dyDescent="0.35">
      <c r="A1301" s="111" t="s">
        <v>4536</v>
      </c>
      <c r="B1301" s="112"/>
      <c r="C1301" s="113" t="s">
        <v>4581</v>
      </c>
      <c r="D1301" s="50" t="s">
        <v>7420</v>
      </c>
      <c r="E1301" s="113"/>
      <c r="F1301" s="113"/>
      <c r="G1301" s="50" t="s">
        <v>5989</v>
      </c>
      <c r="H1301" s="50" t="s">
        <v>5990</v>
      </c>
      <c r="I1301" s="113"/>
      <c r="J1301" s="103" t="s">
        <v>7595</v>
      </c>
      <c r="K1301" s="103"/>
      <c r="L1301" s="50" t="s">
        <v>7574</v>
      </c>
      <c r="M1301" s="160">
        <v>0</v>
      </c>
      <c r="N1301" s="50" t="s">
        <v>8705</v>
      </c>
      <c r="O1301" s="50" t="s">
        <v>8710</v>
      </c>
      <c r="P1301" s="113" t="s">
        <v>262</v>
      </c>
      <c r="Q1301" s="113" t="s">
        <v>80</v>
      </c>
      <c r="R1301" s="113"/>
      <c r="S1301" s="113"/>
    </row>
    <row r="1302" spans="1:19" x14ac:dyDescent="0.35">
      <c r="A1302" s="111" t="s">
        <v>4536</v>
      </c>
      <c r="B1302" s="112"/>
      <c r="C1302" s="113" t="s">
        <v>4584</v>
      </c>
      <c r="D1302" s="50" t="s">
        <v>7421</v>
      </c>
      <c r="E1302" s="113"/>
      <c r="F1302" s="113"/>
      <c r="G1302" s="50" t="s">
        <v>5995</v>
      </c>
      <c r="H1302" s="50" t="s">
        <v>5996</v>
      </c>
      <c r="I1302" s="113"/>
      <c r="J1302" s="103" t="s">
        <v>7595</v>
      </c>
      <c r="K1302" s="103"/>
      <c r="L1302" s="50" t="s">
        <v>7574</v>
      </c>
      <c r="M1302" s="160">
        <v>0</v>
      </c>
      <c r="N1302" s="50" t="s">
        <v>8705</v>
      </c>
      <c r="O1302" s="50" t="s">
        <v>8710</v>
      </c>
      <c r="P1302" s="113" t="s">
        <v>262</v>
      </c>
      <c r="Q1302" s="113" t="s">
        <v>80</v>
      </c>
      <c r="R1302" s="113"/>
      <c r="S1302" s="113"/>
    </row>
    <row r="1303" spans="1:19" x14ac:dyDescent="0.35">
      <c r="A1303" s="111" t="s">
        <v>4536</v>
      </c>
      <c r="B1303" s="112"/>
      <c r="C1303" s="113" t="s">
        <v>4580</v>
      </c>
      <c r="D1303" s="50" t="s">
        <v>7489</v>
      </c>
      <c r="E1303" s="113"/>
      <c r="F1303" s="113"/>
      <c r="G1303" s="50" t="s">
        <v>5987</v>
      </c>
      <c r="H1303" s="50" t="s">
        <v>5988</v>
      </c>
      <c r="I1303" s="113"/>
      <c r="J1303" s="103" t="s">
        <v>7595</v>
      </c>
      <c r="K1303" s="103"/>
      <c r="L1303" s="50" t="s">
        <v>7574</v>
      </c>
      <c r="M1303" s="160">
        <v>0</v>
      </c>
      <c r="N1303" s="50" t="s">
        <v>8705</v>
      </c>
      <c r="O1303" s="50" t="s">
        <v>8710</v>
      </c>
      <c r="P1303" s="113" t="s">
        <v>262</v>
      </c>
      <c r="Q1303" s="113" t="s">
        <v>80</v>
      </c>
      <c r="R1303" s="113"/>
      <c r="S1303" s="113"/>
    </row>
    <row r="1304" spans="1:19" x14ac:dyDescent="0.35">
      <c r="A1304" s="111" t="s">
        <v>4536</v>
      </c>
      <c r="B1304" s="112"/>
      <c r="C1304" s="113" t="s">
        <v>4587</v>
      </c>
      <c r="D1304" s="50" t="s">
        <v>7422</v>
      </c>
      <c r="E1304" s="113"/>
      <c r="F1304" s="113"/>
      <c r="G1304" s="50" t="s">
        <v>6001</v>
      </c>
      <c r="H1304" s="50" t="s">
        <v>6002</v>
      </c>
      <c r="I1304" s="113"/>
      <c r="J1304" s="103" t="s">
        <v>7595</v>
      </c>
      <c r="K1304" s="103"/>
      <c r="L1304" s="50" t="s">
        <v>7574</v>
      </c>
      <c r="M1304" s="160">
        <v>0</v>
      </c>
      <c r="N1304" s="50" t="s">
        <v>8705</v>
      </c>
      <c r="O1304" s="50" t="s">
        <v>8710</v>
      </c>
      <c r="P1304" s="113" t="s">
        <v>262</v>
      </c>
      <c r="Q1304" s="113" t="s">
        <v>80</v>
      </c>
      <c r="R1304" s="113"/>
      <c r="S1304" s="113"/>
    </row>
    <row r="1305" spans="1:19" x14ac:dyDescent="0.35">
      <c r="A1305" s="111" t="s">
        <v>4536</v>
      </c>
      <c r="B1305" s="112"/>
      <c r="C1305" s="113" t="s">
        <v>4588</v>
      </c>
      <c r="D1305" s="50" t="s">
        <v>7423</v>
      </c>
      <c r="E1305" s="113"/>
      <c r="F1305" s="113"/>
      <c r="G1305" s="50" t="s">
        <v>6003</v>
      </c>
      <c r="H1305" s="50" t="s">
        <v>6004</v>
      </c>
      <c r="I1305" s="113"/>
      <c r="J1305" s="103" t="s">
        <v>7595</v>
      </c>
      <c r="K1305" s="103"/>
      <c r="L1305" s="50" t="s">
        <v>7574</v>
      </c>
      <c r="M1305" s="160">
        <v>0</v>
      </c>
      <c r="N1305" s="50" t="s">
        <v>8705</v>
      </c>
      <c r="O1305" s="50" t="s">
        <v>8710</v>
      </c>
      <c r="P1305" s="113" t="s">
        <v>262</v>
      </c>
      <c r="Q1305" s="113" t="s">
        <v>80</v>
      </c>
      <c r="R1305" s="113"/>
      <c r="S1305" s="113"/>
    </row>
    <row r="1306" spans="1:19" x14ac:dyDescent="0.35">
      <c r="A1306" s="111" t="s">
        <v>4536</v>
      </c>
      <c r="B1306" s="112"/>
      <c r="C1306" s="113" t="s">
        <v>4591</v>
      </c>
      <c r="D1306" s="50" t="s">
        <v>7424</v>
      </c>
      <c r="E1306" s="113"/>
      <c r="F1306" s="113"/>
      <c r="G1306" s="50" t="s">
        <v>6009</v>
      </c>
      <c r="H1306" s="50" t="s">
        <v>6010</v>
      </c>
      <c r="I1306" s="113"/>
      <c r="J1306" s="103" t="s">
        <v>7595</v>
      </c>
      <c r="K1306" s="103"/>
      <c r="L1306" s="50" t="s">
        <v>7574</v>
      </c>
      <c r="M1306" s="160">
        <v>0</v>
      </c>
      <c r="N1306" s="50" t="s">
        <v>8705</v>
      </c>
      <c r="O1306" s="50" t="s">
        <v>8710</v>
      </c>
      <c r="P1306" s="113" t="s">
        <v>262</v>
      </c>
      <c r="Q1306" s="113" t="s">
        <v>80</v>
      </c>
      <c r="R1306" s="113"/>
      <c r="S1306" s="113"/>
    </row>
    <row r="1307" spans="1:19" x14ac:dyDescent="0.35">
      <c r="A1307" s="111" t="s">
        <v>4536</v>
      </c>
      <c r="B1307" s="112"/>
      <c r="C1307" s="113" t="s">
        <v>4592</v>
      </c>
      <c r="D1307" s="50" t="s">
        <v>7425</v>
      </c>
      <c r="E1307" s="113"/>
      <c r="F1307" s="113"/>
      <c r="G1307" s="50" t="s">
        <v>6011</v>
      </c>
      <c r="H1307" s="50" t="s">
        <v>6012</v>
      </c>
      <c r="I1307" s="113"/>
      <c r="J1307" s="103" t="s">
        <v>7595</v>
      </c>
      <c r="K1307" s="103"/>
      <c r="L1307" s="50" t="s">
        <v>7574</v>
      </c>
      <c r="M1307" s="160">
        <v>0</v>
      </c>
      <c r="N1307" s="50" t="s">
        <v>8705</v>
      </c>
      <c r="O1307" s="50" t="s">
        <v>8710</v>
      </c>
      <c r="P1307" s="113" t="s">
        <v>262</v>
      </c>
      <c r="Q1307" s="113" t="s">
        <v>80</v>
      </c>
      <c r="R1307" s="113"/>
      <c r="S1307" s="113"/>
    </row>
    <row r="1308" spans="1:19" x14ac:dyDescent="0.35">
      <c r="A1308" s="111" t="s">
        <v>4536</v>
      </c>
      <c r="B1308" s="112"/>
      <c r="C1308" s="113" t="s">
        <v>4594</v>
      </c>
      <c r="D1308" s="50" t="s">
        <v>7426</v>
      </c>
      <c r="E1308" s="113"/>
      <c r="F1308" s="113"/>
      <c r="G1308" s="50" t="s">
        <v>6015</v>
      </c>
      <c r="H1308" s="50" t="s">
        <v>6016</v>
      </c>
      <c r="I1308" s="113"/>
      <c r="J1308" s="103" t="s">
        <v>7595</v>
      </c>
      <c r="K1308" s="103"/>
      <c r="L1308" s="50" t="s">
        <v>7574</v>
      </c>
      <c r="M1308" s="160">
        <v>0</v>
      </c>
      <c r="N1308" s="50" t="s">
        <v>8705</v>
      </c>
      <c r="O1308" s="50" t="s">
        <v>8710</v>
      </c>
      <c r="P1308" s="113" t="s">
        <v>262</v>
      </c>
      <c r="Q1308" s="113" t="s">
        <v>80</v>
      </c>
      <c r="R1308" s="113"/>
      <c r="S1308" s="113"/>
    </row>
    <row r="1309" spans="1:19" x14ac:dyDescent="0.35">
      <c r="A1309" s="111" t="s">
        <v>4536</v>
      </c>
      <c r="B1309" s="112"/>
      <c r="C1309" s="113" t="s">
        <v>4585</v>
      </c>
      <c r="D1309" s="50" t="s">
        <v>7427</v>
      </c>
      <c r="E1309" s="113"/>
      <c r="F1309" s="113"/>
      <c r="G1309" s="50" t="s">
        <v>5997</v>
      </c>
      <c r="H1309" s="50" t="s">
        <v>5998</v>
      </c>
      <c r="I1309" s="113"/>
      <c r="J1309" s="103" t="s">
        <v>7595</v>
      </c>
      <c r="K1309" s="103"/>
      <c r="L1309" s="50" t="s">
        <v>7574</v>
      </c>
      <c r="M1309" s="160">
        <v>0</v>
      </c>
      <c r="N1309" s="50" t="s">
        <v>8705</v>
      </c>
      <c r="O1309" s="50" t="s">
        <v>8710</v>
      </c>
      <c r="P1309" s="113" t="s">
        <v>262</v>
      </c>
      <c r="Q1309" s="113" t="s">
        <v>80</v>
      </c>
      <c r="R1309" s="113"/>
      <c r="S1309" s="113"/>
    </row>
    <row r="1310" spans="1:19" x14ac:dyDescent="0.35">
      <c r="A1310" s="111" t="s">
        <v>4536</v>
      </c>
      <c r="B1310" s="112"/>
      <c r="C1310" s="113" t="s">
        <v>4639</v>
      </c>
      <c r="D1310" s="50" t="s">
        <v>7491</v>
      </c>
      <c r="E1310" s="113"/>
      <c r="F1310" s="113"/>
      <c r="G1310" s="50" t="s">
        <v>6105</v>
      </c>
      <c r="H1310" s="50" t="s">
        <v>6106</v>
      </c>
      <c r="I1310" s="113"/>
      <c r="J1310" s="103" t="s">
        <v>7595</v>
      </c>
      <c r="K1310" s="103"/>
      <c r="L1310" s="113" t="s">
        <v>7574</v>
      </c>
      <c r="M1310" s="114">
        <v>0</v>
      </c>
      <c r="N1310" s="113" t="s">
        <v>8705</v>
      </c>
      <c r="O1310" s="113" t="s">
        <v>8710</v>
      </c>
      <c r="P1310" s="113" t="s">
        <v>100</v>
      </c>
      <c r="Q1310" s="113" t="s">
        <v>80</v>
      </c>
      <c r="R1310" s="113"/>
      <c r="S1310" s="113"/>
    </row>
    <row r="1311" spans="1:19" x14ac:dyDescent="0.35">
      <c r="A1311" s="111" t="s">
        <v>4536</v>
      </c>
      <c r="B1311" s="112"/>
      <c r="C1311" s="113" t="s">
        <v>4638</v>
      </c>
      <c r="D1311" s="50" t="s">
        <v>7490</v>
      </c>
      <c r="E1311" s="113"/>
      <c r="F1311" s="113"/>
      <c r="G1311" s="50" t="s">
        <v>6103</v>
      </c>
      <c r="H1311" s="50" t="s">
        <v>6104</v>
      </c>
      <c r="I1311" s="113"/>
      <c r="J1311" s="103" t="s">
        <v>7595</v>
      </c>
      <c r="K1311" s="103"/>
      <c r="L1311" s="113" t="s">
        <v>7574</v>
      </c>
      <c r="M1311" s="114">
        <v>0</v>
      </c>
      <c r="N1311" s="113" t="s">
        <v>8705</v>
      </c>
      <c r="O1311" s="113" t="s">
        <v>8710</v>
      </c>
      <c r="P1311" s="113" t="s">
        <v>100</v>
      </c>
      <c r="Q1311" s="113" t="s">
        <v>80</v>
      </c>
      <c r="R1311" s="113"/>
      <c r="S1311" s="113"/>
    </row>
    <row r="1312" spans="1:19" x14ac:dyDescent="0.35">
      <c r="A1312" s="111" t="s">
        <v>4536</v>
      </c>
      <c r="B1312" s="112"/>
      <c r="C1312" s="113" t="s">
        <v>4640</v>
      </c>
      <c r="D1312" s="50" t="s">
        <v>7492</v>
      </c>
      <c r="E1312" s="113"/>
      <c r="F1312" s="113"/>
      <c r="G1312" s="50" t="s">
        <v>6107</v>
      </c>
      <c r="H1312" s="50" t="s">
        <v>6108</v>
      </c>
      <c r="I1312" s="113"/>
      <c r="J1312" s="103" t="s">
        <v>7595</v>
      </c>
      <c r="K1312" s="103"/>
      <c r="L1312" s="113" t="s">
        <v>7574</v>
      </c>
      <c r="M1312" s="114">
        <v>0</v>
      </c>
      <c r="N1312" s="113" t="s">
        <v>8705</v>
      </c>
      <c r="O1312" s="113" t="s">
        <v>8710</v>
      </c>
      <c r="P1312" s="113" t="s">
        <v>100</v>
      </c>
      <c r="Q1312" s="113" t="s">
        <v>80</v>
      </c>
      <c r="R1312" s="113"/>
      <c r="S1312" s="113"/>
    </row>
    <row r="1313" spans="1:19" x14ac:dyDescent="0.35">
      <c r="A1313" s="111" t="s">
        <v>4536</v>
      </c>
      <c r="B1313" s="112"/>
      <c r="C1313" s="113" t="s">
        <v>4577</v>
      </c>
      <c r="D1313" s="50" t="s">
        <v>7428</v>
      </c>
      <c r="E1313" s="113"/>
      <c r="F1313" s="113"/>
      <c r="G1313" s="50" t="s">
        <v>5981</v>
      </c>
      <c r="H1313" s="50" t="s">
        <v>5982</v>
      </c>
      <c r="I1313" s="113"/>
      <c r="J1313" s="103" t="s">
        <v>7595</v>
      </c>
      <c r="K1313" s="103"/>
      <c r="L1313" s="50" t="s">
        <v>7574</v>
      </c>
      <c r="M1313" s="160">
        <v>0</v>
      </c>
      <c r="N1313" s="50" t="s">
        <v>8705</v>
      </c>
      <c r="O1313" s="50" t="s">
        <v>8710</v>
      </c>
      <c r="P1313" s="113" t="s">
        <v>262</v>
      </c>
      <c r="Q1313" s="113" t="s">
        <v>80</v>
      </c>
      <c r="R1313" s="113"/>
      <c r="S1313" s="113"/>
    </row>
    <row r="1314" spans="1:19" x14ac:dyDescent="0.35">
      <c r="A1314" s="111" t="s">
        <v>4536</v>
      </c>
      <c r="B1314" s="112"/>
      <c r="C1314" s="113" t="s">
        <v>4597</v>
      </c>
      <c r="D1314" s="50" t="s">
        <v>7493</v>
      </c>
      <c r="E1314" s="113"/>
      <c r="F1314" s="113"/>
      <c r="G1314" s="50" t="s">
        <v>6021</v>
      </c>
      <c r="H1314" s="50" t="s">
        <v>6022</v>
      </c>
      <c r="I1314" s="113"/>
      <c r="J1314" s="103" t="s">
        <v>7595</v>
      </c>
      <c r="K1314" s="103"/>
      <c r="L1314" s="50" t="s">
        <v>7574</v>
      </c>
      <c r="M1314" s="160">
        <v>0</v>
      </c>
      <c r="N1314" s="50" t="s">
        <v>8705</v>
      </c>
      <c r="O1314" s="50" t="s">
        <v>8710</v>
      </c>
      <c r="P1314" s="113" t="s">
        <v>6343</v>
      </c>
      <c r="Q1314" s="113" t="s">
        <v>80</v>
      </c>
      <c r="R1314" s="113"/>
      <c r="S1314" s="113"/>
    </row>
    <row r="1315" spans="1:19" x14ac:dyDescent="0.35">
      <c r="A1315" s="111" t="s">
        <v>4536</v>
      </c>
      <c r="B1315" s="112"/>
      <c r="C1315" s="113" t="s">
        <v>4590</v>
      </c>
      <c r="D1315" s="50" t="s">
        <v>7494</v>
      </c>
      <c r="E1315" s="113"/>
      <c r="F1315" s="113"/>
      <c r="G1315" s="122" t="s">
        <v>6007</v>
      </c>
      <c r="H1315" s="122" t="s">
        <v>6008</v>
      </c>
      <c r="I1315" s="113"/>
      <c r="J1315" s="103" t="s">
        <v>7595</v>
      </c>
      <c r="K1315" s="103"/>
      <c r="L1315" s="50" t="s">
        <v>7574</v>
      </c>
      <c r="M1315" s="160">
        <v>0</v>
      </c>
      <c r="N1315" s="50" t="s">
        <v>8705</v>
      </c>
      <c r="O1315" s="50" t="s">
        <v>8710</v>
      </c>
      <c r="P1315" s="113" t="s">
        <v>6353</v>
      </c>
      <c r="Q1315" s="113" t="s">
        <v>80</v>
      </c>
      <c r="R1315" s="113"/>
      <c r="S1315" s="113"/>
    </row>
    <row r="1316" spans="1:19" x14ac:dyDescent="0.35">
      <c r="A1316" s="111" t="s">
        <v>4536</v>
      </c>
      <c r="B1316" s="112"/>
      <c r="C1316" s="113" t="s">
        <v>4582</v>
      </c>
      <c r="D1316" s="50" t="s">
        <v>7495</v>
      </c>
      <c r="E1316" s="113"/>
      <c r="F1316" s="113"/>
      <c r="G1316" s="50" t="s">
        <v>5991</v>
      </c>
      <c r="H1316" s="50" t="s">
        <v>5992</v>
      </c>
      <c r="I1316" s="113"/>
      <c r="J1316" s="103" t="s">
        <v>7595</v>
      </c>
      <c r="K1316" s="103"/>
      <c r="L1316" s="50" t="s">
        <v>7574</v>
      </c>
      <c r="M1316" s="160">
        <v>0</v>
      </c>
      <c r="N1316" s="50" t="s">
        <v>8705</v>
      </c>
      <c r="O1316" s="50" t="s">
        <v>8710</v>
      </c>
      <c r="P1316" s="113" t="s">
        <v>262</v>
      </c>
      <c r="Q1316" s="113" t="s">
        <v>80</v>
      </c>
      <c r="R1316" s="113"/>
      <c r="S1316" s="113"/>
    </row>
    <row r="1317" spans="1:19" x14ac:dyDescent="0.35">
      <c r="A1317" s="111" t="s">
        <v>4536</v>
      </c>
      <c r="B1317" s="112"/>
      <c r="C1317" s="113" t="s">
        <v>4598</v>
      </c>
      <c r="D1317" s="50" t="s">
        <v>7496</v>
      </c>
      <c r="E1317" s="113"/>
      <c r="F1317" s="113"/>
      <c r="G1317" s="50" t="s">
        <v>6023</v>
      </c>
      <c r="H1317" s="50" t="s">
        <v>6024</v>
      </c>
      <c r="I1317" s="113"/>
      <c r="J1317" s="103" t="s">
        <v>7595</v>
      </c>
      <c r="K1317" s="103"/>
      <c r="L1317" s="50" t="s">
        <v>7574</v>
      </c>
      <c r="M1317" s="160">
        <v>0</v>
      </c>
      <c r="N1317" s="50" t="s">
        <v>8705</v>
      </c>
      <c r="O1317" s="50" t="s">
        <v>8710</v>
      </c>
      <c r="P1317" s="113" t="s">
        <v>6343</v>
      </c>
      <c r="Q1317" s="113" t="s">
        <v>80</v>
      </c>
      <c r="R1317" s="113"/>
      <c r="S1317" s="113"/>
    </row>
    <row r="1318" spans="1:19" x14ac:dyDescent="0.35">
      <c r="A1318" s="111" t="s">
        <v>4536</v>
      </c>
      <c r="B1318" s="112"/>
      <c r="C1318" s="113" t="s">
        <v>4593</v>
      </c>
      <c r="D1318" s="50" t="s">
        <v>7429</v>
      </c>
      <c r="E1318" s="113"/>
      <c r="F1318" s="113"/>
      <c r="G1318" s="50" t="s">
        <v>6013</v>
      </c>
      <c r="H1318" s="50" t="s">
        <v>6014</v>
      </c>
      <c r="I1318" s="113"/>
      <c r="J1318" s="103" t="s">
        <v>7595</v>
      </c>
      <c r="K1318" s="103"/>
      <c r="L1318" s="50" t="s">
        <v>7574</v>
      </c>
      <c r="M1318" s="160">
        <v>0</v>
      </c>
      <c r="N1318" s="50" t="s">
        <v>8705</v>
      </c>
      <c r="O1318" s="50" t="s">
        <v>8710</v>
      </c>
      <c r="P1318" s="113" t="s">
        <v>6354</v>
      </c>
      <c r="Q1318" s="113" t="s">
        <v>80</v>
      </c>
      <c r="R1318" s="113"/>
      <c r="S1318" s="113"/>
    </row>
    <row r="1319" spans="1:19" x14ac:dyDescent="0.35">
      <c r="A1319" s="111" t="s">
        <v>4536</v>
      </c>
      <c r="B1319" s="112"/>
      <c r="C1319" s="113" t="s">
        <v>4589</v>
      </c>
      <c r="D1319" s="50" t="s">
        <v>7497</v>
      </c>
      <c r="E1319" s="113"/>
      <c r="F1319" s="113"/>
      <c r="G1319" s="122" t="s">
        <v>6005</v>
      </c>
      <c r="H1319" s="122" t="s">
        <v>6006</v>
      </c>
      <c r="I1319" s="113"/>
      <c r="J1319" s="103" t="s">
        <v>7595</v>
      </c>
      <c r="K1319" s="103"/>
      <c r="L1319" s="50" t="s">
        <v>7574</v>
      </c>
      <c r="M1319" s="160">
        <v>0</v>
      </c>
      <c r="N1319" s="50" t="s">
        <v>8705</v>
      </c>
      <c r="O1319" s="50" t="s">
        <v>8710</v>
      </c>
      <c r="P1319" s="113" t="s">
        <v>6353</v>
      </c>
      <c r="Q1319" s="113" t="s">
        <v>80</v>
      </c>
      <c r="R1319" s="113"/>
      <c r="S1319" s="113"/>
    </row>
    <row r="1320" spans="1:19" x14ac:dyDescent="0.35">
      <c r="A1320" s="111" t="s">
        <v>4536</v>
      </c>
      <c r="B1320" s="112"/>
      <c r="C1320" s="113" t="s">
        <v>4583</v>
      </c>
      <c r="D1320" s="50" t="s">
        <v>7498</v>
      </c>
      <c r="E1320" s="113"/>
      <c r="F1320" s="113"/>
      <c r="G1320" s="140" t="s">
        <v>5993</v>
      </c>
      <c r="H1320" s="140" t="s">
        <v>5994</v>
      </c>
      <c r="I1320" s="113"/>
      <c r="J1320" s="103" t="s">
        <v>7595</v>
      </c>
      <c r="K1320" s="103"/>
      <c r="L1320" s="50" t="s">
        <v>7574</v>
      </c>
      <c r="M1320" s="160">
        <v>0</v>
      </c>
      <c r="N1320" s="50" t="s">
        <v>8705</v>
      </c>
      <c r="O1320" s="50" t="s">
        <v>8710</v>
      </c>
      <c r="P1320" s="113" t="s">
        <v>262</v>
      </c>
      <c r="Q1320" s="113" t="s">
        <v>80</v>
      </c>
      <c r="R1320" s="113"/>
      <c r="S1320" s="113"/>
    </row>
    <row r="1321" spans="1:19" x14ac:dyDescent="0.35">
      <c r="A1321" s="111" t="s">
        <v>4536</v>
      </c>
      <c r="B1321" s="112"/>
      <c r="C1321" s="113" t="s">
        <v>4586</v>
      </c>
      <c r="D1321" s="50" t="s">
        <v>7499</v>
      </c>
      <c r="E1321" s="113"/>
      <c r="F1321" s="113"/>
      <c r="G1321" s="50" t="s">
        <v>5999</v>
      </c>
      <c r="H1321" s="50" t="s">
        <v>6000</v>
      </c>
      <c r="I1321" s="113"/>
      <c r="J1321" s="103" t="s">
        <v>7595</v>
      </c>
      <c r="K1321" s="103"/>
      <c r="L1321" s="50" t="s">
        <v>7574</v>
      </c>
      <c r="M1321" s="160">
        <v>0</v>
      </c>
      <c r="N1321" s="50" t="s">
        <v>8705</v>
      </c>
      <c r="O1321" s="50" t="s">
        <v>8710</v>
      </c>
      <c r="P1321" s="113" t="s">
        <v>262</v>
      </c>
      <c r="Q1321" s="113" t="s">
        <v>80</v>
      </c>
      <c r="R1321" s="113"/>
      <c r="S1321" s="113"/>
    </row>
    <row r="1322" spans="1:19" x14ac:dyDescent="0.35">
      <c r="A1322" s="111" t="s">
        <v>4536</v>
      </c>
      <c r="B1322" s="112"/>
      <c r="C1322" s="113" t="s">
        <v>4616</v>
      </c>
      <c r="D1322" s="50" t="s">
        <v>7500</v>
      </c>
      <c r="E1322" s="113"/>
      <c r="F1322" s="113"/>
      <c r="G1322" s="50" t="s">
        <v>6059</v>
      </c>
      <c r="H1322" s="50" t="s">
        <v>6060</v>
      </c>
      <c r="I1322" s="113"/>
      <c r="J1322" s="103" t="s">
        <v>7595</v>
      </c>
      <c r="K1322" s="103"/>
      <c r="L1322" s="50" t="s">
        <v>7574</v>
      </c>
      <c r="M1322" s="160">
        <v>0</v>
      </c>
      <c r="N1322" s="50" t="s">
        <v>8705</v>
      </c>
      <c r="O1322" s="50" t="s">
        <v>8710</v>
      </c>
      <c r="P1322" s="113" t="s">
        <v>262</v>
      </c>
      <c r="Q1322" s="113" t="s">
        <v>80</v>
      </c>
      <c r="R1322" s="113"/>
      <c r="S1322" s="113"/>
    </row>
    <row r="1323" spans="1:19" x14ac:dyDescent="0.35">
      <c r="A1323" s="111" t="s">
        <v>4536</v>
      </c>
      <c r="B1323" s="112"/>
      <c r="C1323" s="113" t="s">
        <v>4605</v>
      </c>
      <c r="D1323" s="50" t="s">
        <v>7430</v>
      </c>
      <c r="E1323" s="113"/>
      <c r="F1323" s="113"/>
      <c r="G1323" s="50" t="s">
        <v>6037</v>
      </c>
      <c r="H1323" s="50" t="s">
        <v>6038</v>
      </c>
      <c r="I1323" s="113"/>
      <c r="J1323" s="103" t="s">
        <v>7595</v>
      </c>
      <c r="K1323" s="103"/>
      <c r="L1323" s="50" t="s">
        <v>7574</v>
      </c>
      <c r="M1323" s="160">
        <v>0</v>
      </c>
      <c r="N1323" s="50" t="s">
        <v>8705</v>
      </c>
      <c r="O1323" s="50" t="s">
        <v>8710</v>
      </c>
      <c r="P1323" s="113" t="s">
        <v>262</v>
      </c>
      <c r="Q1323" s="113" t="s">
        <v>80</v>
      </c>
      <c r="R1323" s="113"/>
      <c r="S1323" s="113"/>
    </row>
    <row r="1324" spans="1:19" x14ac:dyDescent="0.35">
      <c r="A1324" s="111" t="s">
        <v>4536</v>
      </c>
      <c r="B1324" s="112"/>
      <c r="C1324" s="113" t="s">
        <v>4606</v>
      </c>
      <c r="D1324" s="50" t="s">
        <v>7431</v>
      </c>
      <c r="E1324" s="113"/>
      <c r="F1324" s="113"/>
      <c r="G1324" s="50" t="s">
        <v>6039</v>
      </c>
      <c r="H1324" s="50" t="s">
        <v>6040</v>
      </c>
      <c r="I1324" s="113"/>
      <c r="J1324" s="103" t="s">
        <v>7595</v>
      </c>
      <c r="K1324" s="103"/>
      <c r="L1324" s="50" t="s">
        <v>7574</v>
      </c>
      <c r="M1324" s="160">
        <v>0</v>
      </c>
      <c r="N1324" s="50" t="s">
        <v>8705</v>
      </c>
      <c r="O1324" s="50" t="s">
        <v>8710</v>
      </c>
      <c r="P1324" s="113" t="s">
        <v>262</v>
      </c>
      <c r="Q1324" s="113" t="s">
        <v>80</v>
      </c>
      <c r="R1324" s="113"/>
      <c r="S1324" s="113"/>
    </row>
    <row r="1325" spans="1:19" x14ac:dyDescent="0.35">
      <c r="A1325" s="111" t="s">
        <v>4536</v>
      </c>
      <c r="B1325" s="112"/>
      <c r="C1325" s="113" t="s">
        <v>4607</v>
      </c>
      <c r="D1325" s="50" t="s">
        <v>7432</v>
      </c>
      <c r="E1325" s="113"/>
      <c r="F1325" s="113"/>
      <c r="G1325" s="50" t="s">
        <v>6041</v>
      </c>
      <c r="H1325" s="50" t="s">
        <v>6042</v>
      </c>
      <c r="I1325" s="113"/>
      <c r="J1325" s="103" t="s">
        <v>7595</v>
      </c>
      <c r="K1325" s="103"/>
      <c r="L1325" s="50" t="s">
        <v>7574</v>
      </c>
      <c r="M1325" s="160">
        <v>0</v>
      </c>
      <c r="N1325" s="50" t="s">
        <v>8705</v>
      </c>
      <c r="O1325" s="50" t="s">
        <v>8710</v>
      </c>
      <c r="P1325" s="113" t="s">
        <v>262</v>
      </c>
      <c r="Q1325" s="113" t="s">
        <v>80</v>
      </c>
      <c r="R1325" s="113"/>
      <c r="S1325" s="113"/>
    </row>
    <row r="1326" spans="1:19" x14ac:dyDescent="0.35">
      <c r="A1326" s="111" t="s">
        <v>4536</v>
      </c>
      <c r="B1326" s="112"/>
      <c r="C1326" s="113" t="s">
        <v>4611</v>
      </c>
      <c r="D1326" s="50" t="s">
        <v>7501</v>
      </c>
      <c r="E1326" s="113"/>
      <c r="F1326" s="113"/>
      <c r="G1326" s="50" t="s">
        <v>6049</v>
      </c>
      <c r="H1326" s="50" t="s">
        <v>6050</v>
      </c>
      <c r="I1326" s="113"/>
      <c r="J1326" s="103" t="s">
        <v>7595</v>
      </c>
      <c r="K1326" s="103"/>
      <c r="L1326" s="50" t="s">
        <v>7574</v>
      </c>
      <c r="M1326" s="160">
        <v>0</v>
      </c>
      <c r="N1326" s="50" t="s">
        <v>8705</v>
      </c>
      <c r="O1326" s="50" t="s">
        <v>8710</v>
      </c>
      <c r="P1326" s="113" t="s">
        <v>262</v>
      </c>
      <c r="Q1326" s="113" t="s">
        <v>80</v>
      </c>
      <c r="R1326" s="113"/>
      <c r="S1326" s="113"/>
    </row>
    <row r="1327" spans="1:19" x14ac:dyDescent="0.35">
      <c r="A1327" s="111" t="s">
        <v>4536</v>
      </c>
      <c r="B1327" s="112"/>
      <c r="C1327" s="113" t="s">
        <v>4615</v>
      </c>
      <c r="D1327" s="50" t="s">
        <v>7502</v>
      </c>
      <c r="E1327" s="113"/>
      <c r="F1327" s="113"/>
      <c r="G1327" s="50" t="s">
        <v>6057</v>
      </c>
      <c r="H1327" s="50" t="s">
        <v>6058</v>
      </c>
      <c r="I1327" s="113"/>
      <c r="J1327" s="103" t="s">
        <v>7595</v>
      </c>
      <c r="K1327" s="103"/>
      <c r="L1327" s="50" t="s">
        <v>7574</v>
      </c>
      <c r="M1327" s="160">
        <v>0</v>
      </c>
      <c r="N1327" s="50" t="s">
        <v>8705</v>
      </c>
      <c r="O1327" s="50" t="s">
        <v>8710</v>
      </c>
      <c r="P1327" s="113" t="s">
        <v>262</v>
      </c>
      <c r="Q1327" s="113" t="s">
        <v>80</v>
      </c>
      <c r="R1327" s="113"/>
      <c r="S1327" s="113"/>
    </row>
    <row r="1328" spans="1:19" x14ac:dyDescent="0.35">
      <c r="A1328" s="111" t="s">
        <v>4536</v>
      </c>
      <c r="B1328" s="112"/>
      <c r="C1328" s="113" t="s">
        <v>4618</v>
      </c>
      <c r="D1328" s="50" t="s">
        <v>7503</v>
      </c>
      <c r="E1328" s="113"/>
      <c r="F1328" s="113"/>
      <c r="G1328" s="50" t="s">
        <v>6063</v>
      </c>
      <c r="H1328" s="50" t="s">
        <v>6064</v>
      </c>
      <c r="I1328" s="113"/>
      <c r="J1328" s="103" t="s">
        <v>7595</v>
      </c>
      <c r="K1328" s="103"/>
      <c r="L1328" s="50" t="s">
        <v>7574</v>
      </c>
      <c r="M1328" s="160">
        <v>0</v>
      </c>
      <c r="N1328" s="50" t="s">
        <v>8705</v>
      </c>
      <c r="O1328" s="50" t="s">
        <v>8710</v>
      </c>
      <c r="P1328" s="113" t="s">
        <v>262</v>
      </c>
      <c r="Q1328" s="113" t="s">
        <v>80</v>
      </c>
      <c r="R1328" s="113"/>
      <c r="S1328" s="113"/>
    </row>
    <row r="1329" spans="1:19" x14ac:dyDescent="0.35">
      <c r="A1329" s="111" t="s">
        <v>4536</v>
      </c>
      <c r="B1329" s="112"/>
      <c r="C1329" s="113" t="s">
        <v>4623</v>
      </c>
      <c r="D1329" s="50" t="s">
        <v>7504</v>
      </c>
      <c r="E1329" s="113"/>
      <c r="F1329" s="113"/>
      <c r="G1329" s="50" t="s">
        <v>6073</v>
      </c>
      <c r="H1329" s="50" t="s">
        <v>6074</v>
      </c>
      <c r="I1329" s="113"/>
      <c r="J1329" s="103" t="s">
        <v>7595</v>
      </c>
      <c r="K1329" s="103"/>
      <c r="L1329" s="50" t="s">
        <v>7574</v>
      </c>
      <c r="M1329" s="160">
        <v>0</v>
      </c>
      <c r="N1329" s="50" t="s">
        <v>8705</v>
      </c>
      <c r="O1329" s="50" t="s">
        <v>8710</v>
      </c>
      <c r="P1329" s="113" t="s">
        <v>262</v>
      </c>
      <c r="Q1329" s="113" t="s">
        <v>80</v>
      </c>
      <c r="R1329" s="113"/>
      <c r="S1329" s="113"/>
    </row>
    <row r="1330" spans="1:19" x14ac:dyDescent="0.35">
      <c r="A1330" s="111" t="s">
        <v>4536</v>
      </c>
      <c r="B1330" s="112"/>
      <c r="C1330" s="113" t="s">
        <v>4654</v>
      </c>
      <c r="D1330" s="50" t="s">
        <v>7505</v>
      </c>
      <c r="E1330" s="113"/>
      <c r="F1330" s="113"/>
      <c r="G1330" s="50" t="s">
        <v>6135</v>
      </c>
      <c r="H1330" s="50" t="s">
        <v>6136</v>
      </c>
      <c r="I1330" s="113"/>
      <c r="J1330" s="103" t="s">
        <v>7595</v>
      </c>
      <c r="K1330" s="103"/>
      <c r="L1330" s="50" t="s">
        <v>7574</v>
      </c>
      <c r="M1330" s="160">
        <v>0</v>
      </c>
      <c r="N1330" s="50" t="s">
        <v>8705</v>
      </c>
      <c r="O1330" s="50" t="s">
        <v>8710</v>
      </c>
      <c r="P1330" s="113" t="s">
        <v>262</v>
      </c>
      <c r="Q1330" s="113" t="s">
        <v>80</v>
      </c>
      <c r="R1330" s="113"/>
      <c r="S1330" s="113"/>
    </row>
    <row r="1331" spans="1:19" x14ac:dyDescent="0.35">
      <c r="A1331" s="111" t="s">
        <v>4536</v>
      </c>
      <c r="B1331" s="112"/>
      <c r="C1331" s="113" t="s">
        <v>4608</v>
      </c>
      <c r="D1331" s="50" t="s">
        <v>7506</v>
      </c>
      <c r="E1331" s="113"/>
      <c r="F1331" s="113"/>
      <c r="G1331" s="50" t="s">
        <v>6043</v>
      </c>
      <c r="H1331" s="50" t="s">
        <v>6044</v>
      </c>
      <c r="I1331" s="113"/>
      <c r="J1331" s="103" t="s">
        <v>7595</v>
      </c>
      <c r="K1331" s="103"/>
      <c r="L1331" s="50" t="s">
        <v>7574</v>
      </c>
      <c r="M1331" s="160">
        <v>0</v>
      </c>
      <c r="N1331" s="50" t="s">
        <v>8705</v>
      </c>
      <c r="O1331" s="50" t="s">
        <v>8710</v>
      </c>
      <c r="P1331" s="113" t="s">
        <v>262</v>
      </c>
      <c r="Q1331" s="113" t="s">
        <v>80</v>
      </c>
      <c r="R1331" s="113"/>
      <c r="S1331" s="113"/>
    </row>
    <row r="1332" spans="1:19" x14ac:dyDescent="0.35">
      <c r="A1332" s="111" t="s">
        <v>4536</v>
      </c>
      <c r="B1332" s="112"/>
      <c r="C1332" s="113" t="s">
        <v>4609</v>
      </c>
      <c r="D1332" s="50" t="s">
        <v>7507</v>
      </c>
      <c r="E1332" s="113"/>
      <c r="F1332" s="113"/>
      <c r="G1332" s="50" t="s">
        <v>6045</v>
      </c>
      <c r="H1332" s="50" t="s">
        <v>6046</v>
      </c>
      <c r="I1332" s="113"/>
      <c r="J1332" s="103" t="s">
        <v>7595</v>
      </c>
      <c r="K1332" s="103"/>
      <c r="L1332" s="50" t="s">
        <v>7574</v>
      </c>
      <c r="M1332" s="160">
        <v>0</v>
      </c>
      <c r="N1332" s="50" t="s">
        <v>8705</v>
      </c>
      <c r="O1332" s="50" t="s">
        <v>8710</v>
      </c>
      <c r="P1332" s="113" t="s">
        <v>262</v>
      </c>
      <c r="Q1332" s="113" t="s">
        <v>80</v>
      </c>
      <c r="R1332" s="113"/>
      <c r="S1332" s="113"/>
    </row>
    <row r="1333" spans="1:19" x14ac:dyDescent="0.35">
      <c r="A1333" s="111" t="s">
        <v>4536</v>
      </c>
      <c r="B1333" s="112"/>
      <c r="C1333" s="113" t="s">
        <v>4612</v>
      </c>
      <c r="D1333" s="50" t="s">
        <v>7508</v>
      </c>
      <c r="E1333" s="113"/>
      <c r="F1333" s="113"/>
      <c r="G1333" s="50" t="s">
        <v>6051</v>
      </c>
      <c r="H1333" s="50" t="s">
        <v>6052</v>
      </c>
      <c r="I1333" s="113"/>
      <c r="J1333" s="103" t="s">
        <v>7595</v>
      </c>
      <c r="K1333" s="103"/>
      <c r="L1333" s="50" t="s">
        <v>7574</v>
      </c>
      <c r="M1333" s="160">
        <v>0</v>
      </c>
      <c r="N1333" s="50" t="s">
        <v>8705</v>
      </c>
      <c r="O1333" s="50" t="s">
        <v>8710</v>
      </c>
      <c r="P1333" s="113" t="s">
        <v>262</v>
      </c>
      <c r="Q1333" s="113" t="s">
        <v>80</v>
      </c>
      <c r="R1333" s="113"/>
      <c r="S1333" s="113"/>
    </row>
    <row r="1334" spans="1:19" x14ac:dyDescent="0.35">
      <c r="A1334" s="111" t="s">
        <v>4536</v>
      </c>
      <c r="B1334" s="112"/>
      <c r="C1334" s="113" t="s">
        <v>4617</v>
      </c>
      <c r="D1334" s="50" t="s">
        <v>7509</v>
      </c>
      <c r="E1334" s="113"/>
      <c r="F1334" s="113"/>
      <c r="G1334" s="50" t="s">
        <v>6061</v>
      </c>
      <c r="H1334" s="50" t="s">
        <v>6062</v>
      </c>
      <c r="I1334" s="113"/>
      <c r="J1334" s="103" t="s">
        <v>7595</v>
      </c>
      <c r="K1334" s="103"/>
      <c r="L1334" s="50" t="s">
        <v>7574</v>
      </c>
      <c r="M1334" s="160">
        <v>0</v>
      </c>
      <c r="N1334" s="50" t="s">
        <v>8705</v>
      </c>
      <c r="O1334" s="50" t="s">
        <v>8710</v>
      </c>
      <c r="P1334" s="113" t="s">
        <v>262</v>
      </c>
      <c r="Q1334" s="113" t="s">
        <v>80</v>
      </c>
      <c r="R1334" s="113"/>
      <c r="S1334" s="113"/>
    </row>
    <row r="1335" spans="1:19" x14ac:dyDescent="0.35">
      <c r="A1335" s="111" t="s">
        <v>4536</v>
      </c>
      <c r="B1335" s="112"/>
      <c r="C1335" s="113" t="s">
        <v>4610</v>
      </c>
      <c r="D1335" s="50" t="s">
        <v>7510</v>
      </c>
      <c r="E1335" s="113"/>
      <c r="F1335" s="113"/>
      <c r="G1335" s="50" t="s">
        <v>6047</v>
      </c>
      <c r="H1335" s="50" t="s">
        <v>6048</v>
      </c>
      <c r="I1335" s="113"/>
      <c r="J1335" s="103" t="s">
        <v>7595</v>
      </c>
      <c r="K1335" s="103"/>
      <c r="L1335" s="50" t="s">
        <v>7574</v>
      </c>
      <c r="M1335" s="160">
        <v>0</v>
      </c>
      <c r="N1335" s="50" t="s">
        <v>8705</v>
      </c>
      <c r="O1335" s="50" t="s">
        <v>8710</v>
      </c>
      <c r="P1335" s="113" t="s">
        <v>262</v>
      </c>
      <c r="Q1335" s="113" t="s">
        <v>80</v>
      </c>
      <c r="R1335" s="113"/>
      <c r="S1335" s="113"/>
    </row>
    <row r="1336" spans="1:19" x14ac:dyDescent="0.35">
      <c r="A1336" s="111" t="s">
        <v>4536</v>
      </c>
      <c r="B1336" s="112"/>
      <c r="C1336" s="113" t="s">
        <v>4595</v>
      </c>
      <c r="D1336" s="50" t="s">
        <v>7512</v>
      </c>
      <c r="E1336" s="113"/>
      <c r="F1336" s="113"/>
      <c r="G1336" s="50" t="s">
        <v>6017</v>
      </c>
      <c r="H1336" s="50" t="s">
        <v>6018</v>
      </c>
      <c r="I1336" s="113"/>
      <c r="J1336" s="103" t="s">
        <v>7595</v>
      </c>
      <c r="K1336" s="103"/>
      <c r="L1336" s="50" t="s">
        <v>7574</v>
      </c>
      <c r="M1336" s="160">
        <v>0</v>
      </c>
      <c r="N1336" s="50" t="s">
        <v>8705</v>
      </c>
      <c r="O1336" s="50" t="s">
        <v>8710</v>
      </c>
      <c r="P1336" s="113" t="s">
        <v>262</v>
      </c>
      <c r="Q1336" s="113" t="s">
        <v>80</v>
      </c>
      <c r="R1336" s="113"/>
      <c r="S1336" s="113"/>
    </row>
    <row r="1337" spans="1:19" x14ac:dyDescent="0.35">
      <c r="A1337" s="111" t="s">
        <v>4536</v>
      </c>
      <c r="B1337" s="112"/>
      <c r="C1337" s="113" t="s">
        <v>4613</v>
      </c>
      <c r="D1337" s="50" t="s">
        <v>7511</v>
      </c>
      <c r="E1337" s="113"/>
      <c r="F1337" s="113"/>
      <c r="G1337" s="50" t="s">
        <v>6053</v>
      </c>
      <c r="H1337" s="50" t="s">
        <v>6054</v>
      </c>
      <c r="I1337" s="113"/>
      <c r="J1337" s="103" t="s">
        <v>7595</v>
      </c>
      <c r="K1337" s="103"/>
      <c r="L1337" s="50" t="s">
        <v>7574</v>
      </c>
      <c r="M1337" s="160">
        <v>0</v>
      </c>
      <c r="N1337" s="50" t="s">
        <v>8705</v>
      </c>
      <c r="O1337" s="50" t="s">
        <v>8710</v>
      </c>
      <c r="P1337" s="113" t="s">
        <v>262</v>
      </c>
      <c r="Q1337" s="113" t="s">
        <v>80</v>
      </c>
      <c r="R1337" s="113"/>
      <c r="S1337" s="113"/>
    </row>
    <row r="1338" spans="1:19" x14ac:dyDescent="0.35">
      <c r="A1338" s="111" t="s">
        <v>4536</v>
      </c>
      <c r="B1338" s="112"/>
      <c r="C1338" s="113" t="s">
        <v>4652</v>
      </c>
      <c r="D1338" s="50" t="s">
        <v>7513</v>
      </c>
      <c r="E1338" s="113"/>
      <c r="F1338" s="113"/>
      <c r="G1338" s="50" t="s">
        <v>6131</v>
      </c>
      <c r="H1338" s="50" t="s">
        <v>6132</v>
      </c>
      <c r="I1338" s="113"/>
      <c r="J1338" s="103" t="s">
        <v>7595</v>
      </c>
      <c r="K1338" s="103"/>
      <c r="L1338" s="50" t="s">
        <v>7574</v>
      </c>
      <c r="M1338" s="160">
        <v>0</v>
      </c>
      <c r="N1338" s="50" t="s">
        <v>8705</v>
      </c>
      <c r="O1338" s="50" t="s">
        <v>8710</v>
      </c>
      <c r="P1338" s="113" t="s">
        <v>262</v>
      </c>
      <c r="Q1338" s="113" t="s">
        <v>80</v>
      </c>
      <c r="R1338" s="113"/>
      <c r="S1338" s="113"/>
    </row>
    <row r="1339" spans="1:19" x14ac:dyDescent="0.35">
      <c r="A1339" s="111" t="s">
        <v>4536</v>
      </c>
      <c r="B1339" s="112"/>
      <c r="C1339" s="113" t="s">
        <v>4653</v>
      </c>
      <c r="D1339" s="50" t="s">
        <v>7514</v>
      </c>
      <c r="E1339" s="113"/>
      <c r="F1339" s="113"/>
      <c r="G1339" s="50" t="s">
        <v>6133</v>
      </c>
      <c r="H1339" s="50" t="s">
        <v>6134</v>
      </c>
      <c r="I1339" s="113"/>
      <c r="J1339" s="103" t="s">
        <v>7595</v>
      </c>
      <c r="K1339" s="103"/>
      <c r="L1339" s="50" t="s">
        <v>7574</v>
      </c>
      <c r="M1339" s="160">
        <v>0</v>
      </c>
      <c r="N1339" s="50" t="s">
        <v>8705</v>
      </c>
      <c r="O1339" s="50" t="s">
        <v>8710</v>
      </c>
      <c r="P1339" s="113" t="s">
        <v>6355</v>
      </c>
      <c r="Q1339" s="113" t="s">
        <v>80</v>
      </c>
      <c r="R1339" s="113"/>
      <c r="S1339" s="113"/>
    </row>
    <row r="1340" spans="1:19" x14ac:dyDescent="0.35">
      <c r="A1340" s="111" t="s">
        <v>4536</v>
      </c>
      <c r="B1340" s="112"/>
      <c r="C1340" s="113" t="s">
        <v>4648</v>
      </c>
      <c r="D1340" s="50" t="s">
        <v>7515</v>
      </c>
      <c r="E1340" s="113"/>
      <c r="F1340" s="113"/>
      <c r="G1340" s="50" t="s">
        <v>6123</v>
      </c>
      <c r="H1340" s="62" t="s">
        <v>6124</v>
      </c>
      <c r="I1340" s="113"/>
      <c r="J1340" s="103" t="s">
        <v>7595</v>
      </c>
      <c r="K1340" s="103"/>
      <c r="L1340" s="50" t="s">
        <v>7574</v>
      </c>
      <c r="M1340" s="160">
        <v>0</v>
      </c>
      <c r="N1340" s="50" t="s">
        <v>8705</v>
      </c>
      <c r="O1340" s="50" t="s">
        <v>8710</v>
      </c>
      <c r="P1340" s="113" t="s">
        <v>262</v>
      </c>
      <c r="Q1340" s="113" t="s">
        <v>80</v>
      </c>
      <c r="R1340" s="113"/>
      <c r="S1340" s="113"/>
    </row>
    <row r="1341" spans="1:19" x14ac:dyDescent="0.35">
      <c r="A1341" s="111" t="s">
        <v>4536</v>
      </c>
      <c r="B1341" s="112"/>
      <c r="C1341" s="113" t="s">
        <v>4651</v>
      </c>
      <c r="D1341" s="50" t="s">
        <v>7517</v>
      </c>
      <c r="E1341" s="113"/>
      <c r="F1341" s="113"/>
      <c r="G1341" s="50" t="s">
        <v>6129</v>
      </c>
      <c r="H1341" s="50" t="s">
        <v>6130</v>
      </c>
      <c r="I1341" s="113"/>
      <c r="J1341" s="103" t="s">
        <v>7595</v>
      </c>
      <c r="K1341" s="103"/>
      <c r="L1341" s="50" t="s">
        <v>7574</v>
      </c>
      <c r="M1341" s="160">
        <v>0</v>
      </c>
      <c r="N1341" s="50" t="s">
        <v>8705</v>
      </c>
      <c r="O1341" s="50" t="s">
        <v>8710</v>
      </c>
      <c r="P1341" s="113" t="s">
        <v>262</v>
      </c>
      <c r="Q1341" s="113" t="s">
        <v>80</v>
      </c>
      <c r="R1341" s="113"/>
      <c r="S1341" s="113"/>
    </row>
    <row r="1342" spans="1:19" x14ac:dyDescent="0.35">
      <c r="A1342" s="111" t="s">
        <v>4536</v>
      </c>
      <c r="B1342" s="112"/>
      <c r="C1342" s="113" t="s">
        <v>4604</v>
      </c>
      <c r="D1342" s="50" t="s">
        <v>7516</v>
      </c>
      <c r="E1342" s="113"/>
      <c r="F1342" s="113"/>
      <c r="G1342" s="50" t="s">
        <v>6035</v>
      </c>
      <c r="H1342" s="62" t="s">
        <v>6036</v>
      </c>
      <c r="I1342" s="113"/>
      <c r="J1342" s="103" t="s">
        <v>7595</v>
      </c>
      <c r="K1342" s="103"/>
      <c r="L1342" s="50" t="s">
        <v>7574</v>
      </c>
      <c r="M1342" s="160">
        <v>0</v>
      </c>
      <c r="N1342" s="50" t="s">
        <v>8705</v>
      </c>
      <c r="O1342" s="50" t="s">
        <v>8710</v>
      </c>
      <c r="P1342" s="113" t="s">
        <v>262</v>
      </c>
      <c r="Q1342" s="113" t="s">
        <v>80</v>
      </c>
      <c r="R1342" s="113"/>
      <c r="S1342" s="113"/>
    </row>
    <row r="1343" spans="1:19" x14ac:dyDescent="0.35">
      <c r="A1343" s="111" t="s">
        <v>4536</v>
      </c>
      <c r="B1343" s="112"/>
      <c r="C1343" s="113" t="s">
        <v>4622</v>
      </c>
      <c r="D1343" s="50" t="s">
        <v>7433</v>
      </c>
      <c r="E1343" s="113"/>
      <c r="F1343" s="113"/>
      <c r="G1343" s="50" t="s">
        <v>6071</v>
      </c>
      <c r="H1343" s="50" t="s">
        <v>6072</v>
      </c>
      <c r="I1343" s="113"/>
      <c r="J1343" s="103" t="s">
        <v>7595</v>
      </c>
      <c r="K1343" s="103"/>
      <c r="L1343" s="50" t="s">
        <v>7574</v>
      </c>
      <c r="M1343" s="160">
        <v>0</v>
      </c>
      <c r="N1343" s="50" t="s">
        <v>8705</v>
      </c>
      <c r="O1343" s="50" t="s">
        <v>8710</v>
      </c>
      <c r="P1343" s="113" t="s">
        <v>262</v>
      </c>
      <c r="Q1343" s="113" t="s">
        <v>80</v>
      </c>
      <c r="R1343" s="113"/>
      <c r="S1343" s="113"/>
    </row>
    <row r="1344" spans="1:19" x14ac:dyDescent="0.35">
      <c r="A1344" s="111" t="s">
        <v>4536</v>
      </c>
      <c r="B1344" s="112"/>
      <c r="C1344" s="113" t="s">
        <v>4621</v>
      </c>
      <c r="D1344" s="50" t="s">
        <v>7434</v>
      </c>
      <c r="E1344" s="113"/>
      <c r="F1344" s="113"/>
      <c r="G1344" s="50" t="s">
        <v>6069</v>
      </c>
      <c r="H1344" s="50" t="s">
        <v>6070</v>
      </c>
      <c r="I1344" s="113"/>
      <c r="J1344" s="103" t="s">
        <v>7595</v>
      </c>
      <c r="K1344" s="103"/>
      <c r="L1344" s="50" t="s">
        <v>7574</v>
      </c>
      <c r="M1344" s="160">
        <v>0</v>
      </c>
      <c r="N1344" s="50" t="s">
        <v>8705</v>
      </c>
      <c r="O1344" s="50" t="s">
        <v>8710</v>
      </c>
      <c r="P1344" s="113" t="s">
        <v>262</v>
      </c>
      <c r="Q1344" s="113" t="s">
        <v>80</v>
      </c>
      <c r="R1344" s="113"/>
      <c r="S1344" s="113"/>
    </row>
    <row r="1345" spans="1:19" x14ac:dyDescent="0.35">
      <c r="A1345" s="111" t="s">
        <v>4536</v>
      </c>
      <c r="B1345" s="112"/>
      <c r="C1345" s="113" t="s">
        <v>4642</v>
      </c>
      <c r="D1345" s="50" t="s">
        <v>7518</v>
      </c>
      <c r="E1345" s="113"/>
      <c r="F1345" s="113"/>
      <c r="G1345" s="50" t="s">
        <v>6111</v>
      </c>
      <c r="H1345" s="50" t="s">
        <v>6112</v>
      </c>
      <c r="I1345" s="113"/>
      <c r="J1345" s="103" t="s">
        <v>7595</v>
      </c>
      <c r="K1345" s="103"/>
      <c r="L1345" s="113" t="s">
        <v>7574</v>
      </c>
      <c r="M1345" s="114">
        <v>0</v>
      </c>
      <c r="N1345" s="113" t="s">
        <v>8705</v>
      </c>
      <c r="O1345" s="113" t="s">
        <v>8710</v>
      </c>
      <c r="P1345" s="113" t="s">
        <v>100</v>
      </c>
      <c r="Q1345" s="113" t="s">
        <v>80</v>
      </c>
      <c r="R1345" s="113"/>
      <c r="S1345" s="113"/>
    </row>
    <row r="1346" spans="1:19" x14ac:dyDescent="0.35">
      <c r="A1346" s="111" t="s">
        <v>4536</v>
      </c>
      <c r="B1346" s="112"/>
      <c r="C1346" s="113" t="s">
        <v>4641</v>
      </c>
      <c r="D1346" s="50" t="s">
        <v>7519</v>
      </c>
      <c r="E1346" s="113"/>
      <c r="F1346" s="113"/>
      <c r="G1346" s="50" t="s">
        <v>6109</v>
      </c>
      <c r="H1346" s="50" t="s">
        <v>6110</v>
      </c>
      <c r="I1346" s="113"/>
      <c r="J1346" s="103" t="s">
        <v>7595</v>
      </c>
      <c r="K1346" s="103"/>
      <c r="L1346" s="113" t="s">
        <v>7574</v>
      </c>
      <c r="M1346" s="114">
        <v>0</v>
      </c>
      <c r="N1346" s="113" t="s">
        <v>8705</v>
      </c>
      <c r="O1346" s="113" t="s">
        <v>8710</v>
      </c>
      <c r="P1346" s="113" t="s">
        <v>100</v>
      </c>
      <c r="Q1346" s="113" t="s">
        <v>80</v>
      </c>
      <c r="R1346" s="113"/>
      <c r="S1346" s="113"/>
    </row>
    <row r="1347" spans="1:19" x14ac:dyDescent="0.35">
      <c r="A1347" s="111" t="s">
        <v>4536</v>
      </c>
      <c r="B1347" s="112"/>
      <c r="C1347" s="113" t="s">
        <v>4643</v>
      </c>
      <c r="D1347" s="50" t="s">
        <v>7520</v>
      </c>
      <c r="E1347" s="113"/>
      <c r="F1347" s="113"/>
      <c r="G1347" s="50" t="s">
        <v>6113</v>
      </c>
      <c r="H1347" s="50" t="s">
        <v>6114</v>
      </c>
      <c r="I1347" s="113"/>
      <c r="J1347" s="103" t="s">
        <v>7595</v>
      </c>
      <c r="K1347" s="103"/>
      <c r="L1347" s="113" t="s">
        <v>7574</v>
      </c>
      <c r="M1347" s="114">
        <v>0</v>
      </c>
      <c r="N1347" s="113" t="s">
        <v>8705</v>
      </c>
      <c r="O1347" s="113" t="s">
        <v>8710</v>
      </c>
      <c r="P1347" s="113" t="s">
        <v>100</v>
      </c>
      <c r="Q1347" s="113" t="s">
        <v>80</v>
      </c>
      <c r="R1347" s="113"/>
      <c r="S1347" s="113"/>
    </row>
    <row r="1348" spans="1:19" x14ac:dyDescent="0.35">
      <c r="A1348" s="111" t="s">
        <v>4536</v>
      </c>
      <c r="B1348" s="112"/>
      <c r="C1348" s="113" t="s">
        <v>4596</v>
      </c>
      <c r="D1348" s="50" t="s">
        <v>7075</v>
      </c>
      <c r="E1348" s="113"/>
      <c r="F1348" s="113"/>
      <c r="G1348" s="50" t="s">
        <v>6019</v>
      </c>
      <c r="H1348" s="50" t="s">
        <v>6020</v>
      </c>
      <c r="I1348" s="113"/>
      <c r="J1348" s="103" t="s">
        <v>7595</v>
      </c>
      <c r="K1348" s="103"/>
      <c r="L1348" s="50" t="s">
        <v>7574</v>
      </c>
      <c r="M1348" s="160">
        <v>0</v>
      </c>
      <c r="N1348" s="50" t="s">
        <v>8705</v>
      </c>
      <c r="O1348" s="50" t="s">
        <v>8710</v>
      </c>
      <c r="P1348" s="113" t="s">
        <v>262</v>
      </c>
      <c r="Q1348" s="113" t="s">
        <v>80</v>
      </c>
      <c r="R1348" s="113"/>
      <c r="S1348" s="113"/>
    </row>
    <row r="1349" spans="1:19" x14ac:dyDescent="0.35">
      <c r="A1349" s="111" t="s">
        <v>4536</v>
      </c>
      <c r="B1349" s="112"/>
      <c r="C1349" s="113" t="s">
        <v>4599</v>
      </c>
      <c r="D1349" s="50" t="s">
        <v>7076</v>
      </c>
      <c r="E1349" s="113"/>
      <c r="F1349" s="113"/>
      <c r="G1349" s="50" t="s">
        <v>6025</v>
      </c>
      <c r="H1349" s="50" t="s">
        <v>6026</v>
      </c>
      <c r="I1349" s="113"/>
      <c r="J1349" s="103" t="s">
        <v>7595</v>
      </c>
      <c r="K1349" s="103"/>
      <c r="L1349" s="50" t="s">
        <v>7574</v>
      </c>
      <c r="M1349" s="160">
        <v>0</v>
      </c>
      <c r="N1349" s="50" t="s">
        <v>8705</v>
      </c>
      <c r="O1349" s="50" t="s">
        <v>8710</v>
      </c>
      <c r="P1349" s="113" t="s">
        <v>195</v>
      </c>
      <c r="Q1349" s="113" t="s">
        <v>80</v>
      </c>
      <c r="R1349" s="113"/>
      <c r="S1349" s="113"/>
    </row>
    <row r="1350" spans="1:19" x14ac:dyDescent="0.35">
      <c r="A1350" s="111" t="s">
        <v>4536</v>
      </c>
      <c r="B1350" s="112"/>
      <c r="C1350" s="113" t="s">
        <v>4630</v>
      </c>
      <c r="D1350" s="50" t="s">
        <v>7521</v>
      </c>
      <c r="E1350" s="113"/>
      <c r="F1350" s="113"/>
      <c r="G1350" s="50" t="s">
        <v>6087</v>
      </c>
      <c r="H1350" s="50" t="s">
        <v>6088</v>
      </c>
      <c r="I1350" s="113"/>
      <c r="J1350" s="103" t="s">
        <v>7595</v>
      </c>
      <c r="K1350" s="103"/>
      <c r="L1350" s="50" t="s">
        <v>7574</v>
      </c>
      <c r="M1350" s="160">
        <v>0</v>
      </c>
      <c r="N1350" s="50" t="s">
        <v>8705</v>
      </c>
      <c r="O1350" s="50" t="s">
        <v>8710</v>
      </c>
      <c r="P1350" s="113" t="s">
        <v>6343</v>
      </c>
      <c r="Q1350" s="113" t="s">
        <v>80</v>
      </c>
      <c r="R1350" s="113"/>
      <c r="S1350" s="113"/>
    </row>
    <row r="1351" spans="1:19" x14ac:dyDescent="0.35">
      <c r="A1351" s="111" t="s">
        <v>4536</v>
      </c>
      <c r="B1351" s="112"/>
      <c r="C1351" s="113" t="s">
        <v>4631</v>
      </c>
      <c r="D1351" s="50" t="s">
        <v>7522</v>
      </c>
      <c r="E1351" s="113"/>
      <c r="F1351" s="113"/>
      <c r="G1351" s="50" t="s">
        <v>6089</v>
      </c>
      <c r="H1351" s="50" t="s">
        <v>6090</v>
      </c>
      <c r="I1351" s="113"/>
      <c r="J1351" s="103" t="s">
        <v>7595</v>
      </c>
      <c r="K1351" s="103"/>
      <c r="L1351" s="50" t="s">
        <v>7574</v>
      </c>
      <c r="M1351" s="160">
        <v>0</v>
      </c>
      <c r="N1351" s="50" t="s">
        <v>8705</v>
      </c>
      <c r="O1351" s="50" t="s">
        <v>8710</v>
      </c>
      <c r="P1351" s="113" t="s">
        <v>6343</v>
      </c>
      <c r="Q1351" s="113" t="s">
        <v>80</v>
      </c>
      <c r="R1351" s="113"/>
      <c r="S1351" s="113"/>
    </row>
    <row r="1352" spans="1:19" x14ac:dyDescent="0.35">
      <c r="A1352" s="111" t="s">
        <v>4536</v>
      </c>
      <c r="B1352" s="112"/>
      <c r="C1352" s="113" t="s">
        <v>4625</v>
      </c>
      <c r="D1352" s="50" t="s">
        <v>7435</v>
      </c>
      <c r="E1352" s="113"/>
      <c r="F1352" s="113"/>
      <c r="G1352" s="50" t="s">
        <v>6077</v>
      </c>
      <c r="H1352" s="50" t="s">
        <v>6078</v>
      </c>
      <c r="I1352" s="113"/>
      <c r="J1352" s="103" t="s">
        <v>7595</v>
      </c>
      <c r="K1352" s="103"/>
      <c r="L1352" s="50" t="s">
        <v>7574</v>
      </c>
      <c r="M1352" s="160">
        <v>0</v>
      </c>
      <c r="N1352" s="50" t="s">
        <v>8705</v>
      </c>
      <c r="O1352" s="50" t="s">
        <v>8710</v>
      </c>
      <c r="P1352" s="113" t="s">
        <v>262</v>
      </c>
      <c r="Q1352" s="113" t="s">
        <v>80</v>
      </c>
      <c r="R1352" s="113"/>
      <c r="S1352" s="113"/>
    </row>
    <row r="1353" spans="1:19" x14ac:dyDescent="0.35">
      <c r="A1353" s="111" t="s">
        <v>4536</v>
      </c>
      <c r="B1353" s="112"/>
      <c r="C1353" s="113" t="s">
        <v>4624</v>
      </c>
      <c r="D1353" s="50" t="s">
        <v>7436</v>
      </c>
      <c r="E1353" s="113"/>
      <c r="F1353" s="113"/>
      <c r="G1353" s="50" t="s">
        <v>6075</v>
      </c>
      <c r="H1353" s="50" t="s">
        <v>6076</v>
      </c>
      <c r="I1353" s="113"/>
      <c r="J1353" s="103" t="s">
        <v>7595</v>
      </c>
      <c r="K1353" s="103"/>
      <c r="L1353" s="50" t="s">
        <v>7574</v>
      </c>
      <c r="M1353" s="160">
        <v>0</v>
      </c>
      <c r="N1353" s="50" t="s">
        <v>8705</v>
      </c>
      <c r="O1353" s="50" t="s">
        <v>8710</v>
      </c>
      <c r="P1353" s="113" t="s">
        <v>262</v>
      </c>
      <c r="Q1353" s="113" t="s">
        <v>80</v>
      </c>
      <c r="R1353" s="113"/>
      <c r="S1353" s="113"/>
    </row>
    <row r="1354" spans="1:19" x14ac:dyDescent="0.35">
      <c r="A1354" s="111" t="s">
        <v>4536</v>
      </c>
      <c r="B1354" s="112"/>
      <c r="C1354" s="113" t="s">
        <v>4632</v>
      </c>
      <c r="D1354" s="50" t="s">
        <v>7523</v>
      </c>
      <c r="E1354" s="113"/>
      <c r="F1354" s="113"/>
      <c r="G1354" s="50" t="s">
        <v>6091</v>
      </c>
      <c r="H1354" s="50" t="s">
        <v>6092</v>
      </c>
      <c r="I1354" s="113"/>
      <c r="J1354" s="103" t="s">
        <v>7595</v>
      </c>
      <c r="K1354" s="103"/>
      <c r="L1354" s="50" t="s">
        <v>7574</v>
      </c>
      <c r="M1354" s="160">
        <v>0</v>
      </c>
      <c r="N1354" s="50" t="s">
        <v>8705</v>
      </c>
      <c r="O1354" s="50" t="s">
        <v>8710</v>
      </c>
      <c r="P1354" s="113" t="s">
        <v>6343</v>
      </c>
      <c r="Q1354" s="113" t="s">
        <v>80</v>
      </c>
      <c r="R1354" s="113"/>
      <c r="S1354" s="113"/>
    </row>
    <row r="1355" spans="1:19" x14ac:dyDescent="0.35">
      <c r="A1355" s="111" t="s">
        <v>4536</v>
      </c>
      <c r="B1355" s="112"/>
      <c r="C1355" s="113" t="s">
        <v>4633</v>
      </c>
      <c r="D1355" s="50" t="s">
        <v>7524</v>
      </c>
      <c r="E1355" s="113"/>
      <c r="F1355" s="113"/>
      <c r="G1355" s="50" t="s">
        <v>6093</v>
      </c>
      <c r="H1355" s="50" t="s">
        <v>6094</v>
      </c>
      <c r="I1355" s="113"/>
      <c r="J1355" s="103" t="s">
        <v>7595</v>
      </c>
      <c r="K1355" s="103"/>
      <c r="L1355" s="50" t="s">
        <v>7574</v>
      </c>
      <c r="M1355" s="160">
        <v>0</v>
      </c>
      <c r="N1355" s="50" t="s">
        <v>8705</v>
      </c>
      <c r="O1355" s="50" t="s">
        <v>8710</v>
      </c>
      <c r="P1355" s="113" t="s">
        <v>6343</v>
      </c>
      <c r="Q1355" s="113" t="s">
        <v>80</v>
      </c>
      <c r="R1355" s="113"/>
      <c r="S1355" s="113"/>
    </row>
    <row r="1356" spans="1:19" x14ac:dyDescent="0.35">
      <c r="A1356" s="111" t="s">
        <v>4536</v>
      </c>
      <c r="B1356" s="112"/>
      <c r="C1356" s="113" t="s">
        <v>4636</v>
      </c>
      <c r="D1356" s="50" t="s">
        <v>7525</v>
      </c>
      <c r="E1356" s="113"/>
      <c r="F1356" s="113"/>
      <c r="G1356" s="50" t="s">
        <v>6099</v>
      </c>
      <c r="H1356" s="50" t="s">
        <v>6100</v>
      </c>
      <c r="I1356" s="113"/>
      <c r="J1356" s="103" t="s">
        <v>7595</v>
      </c>
      <c r="K1356" s="103"/>
      <c r="L1356" s="50" t="s">
        <v>7574</v>
      </c>
      <c r="M1356" s="160">
        <v>0</v>
      </c>
      <c r="N1356" s="50" t="s">
        <v>8705</v>
      </c>
      <c r="O1356" s="50" t="s">
        <v>8710</v>
      </c>
      <c r="P1356" s="113" t="s">
        <v>6343</v>
      </c>
      <c r="Q1356" s="113" t="s">
        <v>80</v>
      </c>
      <c r="R1356" s="113"/>
      <c r="S1356" s="113"/>
    </row>
    <row r="1357" spans="1:19" x14ac:dyDescent="0.35">
      <c r="A1357" s="111" t="s">
        <v>4536</v>
      </c>
      <c r="B1357" s="112"/>
      <c r="C1357" s="113" t="s">
        <v>4634</v>
      </c>
      <c r="D1357" s="50" t="s">
        <v>7526</v>
      </c>
      <c r="E1357" s="113"/>
      <c r="F1357" s="113"/>
      <c r="G1357" s="50" t="s">
        <v>6095</v>
      </c>
      <c r="H1357" s="50" t="s">
        <v>6096</v>
      </c>
      <c r="I1357" s="113"/>
      <c r="J1357" s="103" t="s">
        <v>7595</v>
      </c>
      <c r="K1357" s="103"/>
      <c r="L1357" s="50" t="s">
        <v>7574</v>
      </c>
      <c r="M1357" s="160">
        <v>0</v>
      </c>
      <c r="N1357" s="50" t="s">
        <v>8705</v>
      </c>
      <c r="O1357" s="50" t="s">
        <v>8710</v>
      </c>
      <c r="P1357" s="113" t="s">
        <v>6343</v>
      </c>
      <c r="Q1357" s="113" t="s">
        <v>80</v>
      </c>
      <c r="R1357" s="113"/>
      <c r="S1357" s="113"/>
    </row>
    <row r="1358" spans="1:19" x14ac:dyDescent="0.35">
      <c r="A1358" s="111" t="s">
        <v>4536</v>
      </c>
      <c r="B1358" s="112"/>
      <c r="C1358" s="113" t="s">
        <v>4635</v>
      </c>
      <c r="D1358" s="50" t="s">
        <v>7527</v>
      </c>
      <c r="E1358" s="113"/>
      <c r="F1358" s="113"/>
      <c r="G1358" s="50" t="s">
        <v>6097</v>
      </c>
      <c r="H1358" s="50" t="s">
        <v>6098</v>
      </c>
      <c r="I1358" s="113"/>
      <c r="J1358" s="103" t="s">
        <v>7595</v>
      </c>
      <c r="K1358" s="103"/>
      <c r="L1358" s="50" t="s">
        <v>7574</v>
      </c>
      <c r="M1358" s="160">
        <v>0</v>
      </c>
      <c r="N1358" s="50" t="s">
        <v>8705</v>
      </c>
      <c r="O1358" s="50" t="s">
        <v>8710</v>
      </c>
      <c r="P1358" s="113" t="s">
        <v>6343</v>
      </c>
      <c r="Q1358" s="113" t="s">
        <v>80</v>
      </c>
      <c r="R1358" s="113"/>
      <c r="S1358" s="113"/>
    </row>
    <row r="1359" spans="1:19" x14ac:dyDescent="0.35">
      <c r="A1359" s="111" t="s">
        <v>4536</v>
      </c>
      <c r="B1359" s="112"/>
      <c r="C1359" s="113" t="s">
        <v>4620</v>
      </c>
      <c r="D1359" s="50" t="s">
        <v>7077</v>
      </c>
      <c r="E1359" s="113"/>
      <c r="F1359" s="113"/>
      <c r="G1359" s="50" t="s">
        <v>6067</v>
      </c>
      <c r="H1359" s="50" t="s">
        <v>6068</v>
      </c>
      <c r="I1359" s="113"/>
      <c r="J1359" s="103" t="s">
        <v>7595</v>
      </c>
      <c r="K1359" s="103"/>
      <c r="L1359" s="50" t="s">
        <v>7574</v>
      </c>
      <c r="M1359" s="160">
        <v>0</v>
      </c>
      <c r="N1359" s="50" t="s">
        <v>8705</v>
      </c>
      <c r="O1359" s="50" t="s">
        <v>8710</v>
      </c>
      <c r="P1359" s="113" t="s">
        <v>262</v>
      </c>
      <c r="Q1359" s="113" t="s">
        <v>80</v>
      </c>
      <c r="R1359" s="113"/>
      <c r="S1359" s="113"/>
    </row>
    <row r="1360" spans="1:19" x14ac:dyDescent="0.35">
      <c r="A1360" s="111" t="s">
        <v>4536</v>
      </c>
      <c r="B1360" s="112"/>
      <c r="C1360" s="113" t="s">
        <v>4619</v>
      </c>
      <c r="D1360" s="50" t="s">
        <v>7078</v>
      </c>
      <c r="E1360" s="113"/>
      <c r="F1360" s="113"/>
      <c r="G1360" s="50" t="s">
        <v>6065</v>
      </c>
      <c r="H1360" s="50" t="s">
        <v>6066</v>
      </c>
      <c r="I1360" s="113"/>
      <c r="J1360" s="103" t="s">
        <v>7595</v>
      </c>
      <c r="K1360" s="103"/>
      <c r="L1360" s="50" t="s">
        <v>7574</v>
      </c>
      <c r="M1360" s="160">
        <v>0</v>
      </c>
      <c r="N1360" s="50" t="s">
        <v>8705</v>
      </c>
      <c r="O1360" s="50" t="s">
        <v>8710</v>
      </c>
      <c r="P1360" s="113" t="s">
        <v>262</v>
      </c>
      <c r="Q1360" s="113" t="s">
        <v>80</v>
      </c>
      <c r="R1360" s="113"/>
      <c r="S1360" s="113"/>
    </row>
    <row r="1361" spans="1:19" x14ac:dyDescent="0.35">
      <c r="A1361" s="111" t="s">
        <v>4536</v>
      </c>
      <c r="B1361" s="112"/>
      <c r="C1361" s="113" t="s">
        <v>4637</v>
      </c>
      <c r="D1361" s="50" t="s">
        <v>7528</v>
      </c>
      <c r="E1361" s="113"/>
      <c r="F1361" s="113"/>
      <c r="G1361" s="50" t="s">
        <v>6101</v>
      </c>
      <c r="H1361" s="50" t="s">
        <v>6102</v>
      </c>
      <c r="I1361" s="113"/>
      <c r="J1361" s="103" t="s">
        <v>7595</v>
      </c>
      <c r="K1361" s="103"/>
      <c r="L1361" s="50" t="s">
        <v>7574</v>
      </c>
      <c r="M1361" s="160">
        <v>0</v>
      </c>
      <c r="N1361" s="50" t="s">
        <v>8705</v>
      </c>
      <c r="O1361" s="50" t="s">
        <v>8710</v>
      </c>
      <c r="P1361" s="113" t="s">
        <v>6343</v>
      </c>
      <c r="Q1361" s="113" t="s">
        <v>80</v>
      </c>
      <c r="R1361" s="113"/>
      <c r="S1361" s="113"/>
    </row>
    <row r="1362" spans="1:19" x14ac:dyDescent="0.35">
      <c r="A1362" s="111" t="s">
        <v>4536</v>
      </c>
      <c r="B1362" s="112"/>
      <c r="C1362" s="113" t="s">
        <v>4600</v>
      </c>
      <c r="D1362" s="50" t="s">
        <v>7529</v>
      </c>
      <c r="E1362" s="113"/>
      <c r="F1362" s="113"/>
      <c r="G1362" s="61" t="s">
        <v>6027</v>
      </c>
      <c r="H1362" s="50" t="s">
        <v>6028</v>
      </c>
      <c r="I1362" s="113"/>
      <c r="J1362" s="103" t="s">
        <v>7595</v>
      </c>
      <c r="K1362" s="103"/>
      <c r="L1362" s="50" t="s">
        <v>7574</v>
      </c>
      <c r="M1362" s="160">
        <v>0</v>
      </c>
      <c r="N1362" s="50" t="s">
        <v>8705</v>
      </c>
      <c r="O1362" s="50" t="s">
        <v>8710</v>
      </c>
      <c r="P1362" s="113" t="s">
        <v>6339</v>
      </c>
      <c r="Q1362" s="113" t="s">
        <v>80</v>
      </c>
      <c r="R1362" s="113"/>
      <c r="S1362" s="113"/>
    </row>
    <row r="1363" spans="1:19" x14ac:dyDescent="0.35">
      <c r="A1363" s="111" t="s">
        <v>4536</v>
      </c>
      <c r="B1363" s="112"/>
      <c r="C1363" s="113" t="s">
        <v>4614</v>
      </c>
      <c r="D1363" s="50" t="s">
        <v>7530</v>
      </c>
      <c r="E1363" s="113"/>
      <c r="F1363" s="113"/>
      <c r="G1363" s="50" t="s">
        <v>6055</v>
      </c>
      <c r="H1363" s="50" t="s">
        <v>6056</v>
      </c>
      <c r="I1363" s="113"/>
      <c r="J1363" s="103" t="s">
        <v>7595</v>
      </c>
      <c r="K1363" s="103"/>
      <c r="L1363" s="50" t="s">
        <v>7574</v>
      </c>
      <c r="M1363" s="160">
        <v>0</v>
      </c>
      <c r="N1363" s="50" t="s">
        <v>8705</v>
      </c>
      <c r="O1363" s="50" t="s">
        <v>8710</v>
      </c>
      <c r="P1363" s="113" t="s">
        <v>262</v>
      </c>
      <c r="Q1363" s="113" t="s">
        <v>80</v>
      </c>
      <c r="R1363" s="113"/>
      <c r="S1363" s="113"/>
    </row>
    <row r="1364" spans="1:19" x14ac:dyDescent="0.35">
      <c r="A1364" s="111" t="s">
        <v>4536</v>
      </c>
      <c r="B1364" s="112"/>
      <c r="C1364" s="113" t="s">
        <v>4644</v>
      </c>
      <c r="D1364" s="50" t="s">
        <v>7531</v>
      </c>
      <c r="E1364" s="113"/>
      <c r="F1364" s="113"/>
      <c r="G1364" s="50" t="s">
        <v>6115</v>
      </c>
      <c r="H1364" s="50" t="s">
        <v>6116</v>
      </c>
      <c r="I1364" s="113"/>
      <c r="J1364" s="103" t="s">
        <v>7595</v>
      </c>
      <c r="K1364" s="103"/>
      <c r="L1364" s="50" t="s">
        <v>7574</v>
      </c>
      <c r="M1364" s="160">
        <v>0</v>
      </c>
      <c r="N1364" s="50" t="s">
        <v>8705</v>
      </c>
      <c r="O1364" s="50" t="s">
        <v>8710</v>
      </c>
      <c r="P1364" s="113" t="s">
        <v>6329</v>
      </c>
      <c r="Q1364" s="113" t="s">
        <v>80</v>
      </c>
      <c r="R1364" s="113"/>
      <c r="S1364" s="113"/>
    </row>
    <row r="1365" spans="1:19" x14ac:dyDescent="0.35">
      <c r="A1365" s="111" t="s">
        <v>4536</v>
      </c>
      <c r="B1365" s="112"/>
      <c r="C1365" s="113" t="s">
        <v>4656</v>
      </c>
      <c r="D1365" s="50" t="s">
        <v>7079</v>
      </c>
      <c r="E1365" s="113"/>
      <c r="F1365" s="113"/>
      <c r="G1365" s="50" t="s">
        <v>6139</v>
      </c>
      <c r="H1365" s="50" t="s">
        <v>6140</v>
      </c>
      <c r="I1365" s="113"/>
      <c r="J1365" s="103" t="s">
        <v>7595</v>
      </c>
      <c r="K1365" s="103"/>
      <c r="L1365" s="50" t="s">
        <v>7574</v>
      </c>
      <c r="M1365" s="160">
        <v>0</v>
      </c>
      <c r="N1365" s="50" t="s">
        <v>8705</v>
      </c>
      <c r="O1365" s="50" t="s">
        <v>8710</v>
      </c>
      <c r="P1365" s="113" t="s">
        <v>262</v>
      </c>
      <c r="Q1365" s="113" t="s">
        <v>80</v>
      </c>
      <c r="R1365" s="113"/>
      <c r="S1365" s="113"/>
    </row>
    <row r="1366" spans="1:19" x14ac:dyDescent="0.35">
      <c r="A1366" s="111" t="s">
        <v>4536</v>
      </c>
      <c r="B1366" s="112"/>
      <c r="C1366" s="113" t="s">
        <v>4647</v>
      </c>
      <c r="D1366" s="50" t="s">
        <v>7532</v>
      </c>
      <c r="E1366" s="113"/>
      <c r="F1366" s="113"/>
      <c r="G1366" s="50" t="s">
        <v>6121</v>
      </c>
      <c r="H1366" s="62" t="s">
        <v>6122</v>
      </c>
      <c r="I1366" s="113"/>
      <c r="J1366" s="103" t="s">
        <v>7595</v>
      </c>
      <c r="K1366" s="103"/>
      <c r="L1366" s="50" t="s">
        <v>7574</v>
      </c>
      <c r="M1366" s="160">
        <v>0</v>
      </c>
      <c r="N1366" s="50" t="s">
        <v>8705</v>
      </c>
      <c r="O1366" s="50" t="s">
        <v>8710</v>
      </c>
      <c r="P1366" s="113" t="s">
        <v>262</v>
      </c>
      <c r="Q1366" s="113" t="s">
        <v>80</v>
      </c>
      <c r="R1366" s="113"/>
      <c r="S1366" s="113"/>
    </row>
    <row r="1367" spans="1:19" x14ac:dyDescent="0.35">
      <c r="A1367" s="111" t="s">
        <v>4536</v>
      </c>
      <c r="B1367" s="112"/>
      <c r="C1367" s="113" t="s">
        <v>4649</v>
      </c>
      <c r="D1367" s="50" t="s">
        <v>7533</v>
      </c>
      <c r="E1367" s="113"/>
      <c r="F1367" s="113"/>
      <c r="G1367" s="50" t="s">
        <v>6125</v>
      </c>
      <c r="H1367" s="62" t="s">
        <v>6126</v>
      </c>
      <c r="I1367" s="113"/>
      <c r="J1367" s="103" t="s">
        <v>7595</v>
      </c>
      <c r="K1367" s="103"/>
      <c r="L1367" s="50" t="s">
        <v>7574</v>
      </c>
      <c r="M1367" s="160">
        <v>0</v>
      </c>
      <c r="N1367" s="50" t="s">
        <v>8705</v>
      </c>
      <c r="O1367" s="50" t="s">
        <v>8710</v>
      </c>
      <c r="P1367" s="113" t="s">
        <v>262</v>
      </c>
      <c r="Q1367" s="113" t="s">
        <v>80</v>
      </c>
      <c r="R1367" s="113"/>
      <c r="S1367" s="113"/>
    </row>
    <row r="1368" spans="1:19" x14ac:dyDescent="0.35">
      <c r="A1368" s="111" t="s">
        <v>4536</v>
      </c>
      <c r="B1368" s="112"/>
      <c r="C1368" s="113" t="s">
        <v>4650</v>
      </c>
      <c r="D1368" s="50" t="s">
        <v>7534</v>
      </c>
      <c r="E1368" s="113"/>
      <c r="F1368" s="113"/>
      <c r="G1368" s="50" t="s">
        <v>6127</v>
      </c>
      <c r="H1368" s="62" t="s">
        <v>6128</v>
      </c>
      <c r="I1368" s="113"/>
      <c r="J1368" s="103" t="s">
        <v>7595</v>
      </c>
      <c r="K1368" s="103"/>
      <c r="L1368" s="50" t="s">
        <v>7574</v>
      </c>
      <c r="M1368" s="160">
        <v>0</v>
      </c>
      <c r="N1368" s="50" t="s">
        <v>8705</v>
      </c>
      <c r="O1368" s="50" t="s">
        <v>8710</v>
      </c>
      <c r="P1368" s="113" t="s">
        <v>262</v>
      </c>
      <c r="Q1368" s="113" t="s">
        <v>80</v>
      </c>
      <c r="R1368" s="113"/>
      <c r="S1368" s="113"/>
    </row>
    <row r="1369" spans="1:19" x14ac:dyDescent="0.35">
      <c r="A1369" s="111" t="s">
        <v>4536</v>
      </c>
      <c r="B1369" s="112"/>
      <c r="C1369" s="113" t="s">
        <v>4655</v>
      </c>
      <c r="D1369" s="50" t="s">
        <v>7535</v>
      </c>
      <c r="E1369" s="113"/>
      <c r="F1369" s="113"/>
      <c r="G1369" s="50" t="s">
        <v>6137</v>
      </c>
      <c r="H1369" s="50" t="s">
        <v>6138</v>
      </c>
      <c r="I1369" s="113"/>
      <c r="J1369" s="103" t="s">
        <v>7595</v>
      </c>
      <c r="K1369" s="103"/>
      <c r="L1369" s="50" t="s">
        <v>7574</v>
      </c>
      <c r="M1369" s="160">
        <v>0</v>
      </c>
      <c r="N1369" s="50" t="s">
        <v>8705</v>
      </c>
      <c r="O1369" s="50" t="s">
        <v>8710</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7595</v>
      </c>
      <c r="K1370" s="103"/>
      <c r="L1370" s="101" t="s">
        <v>91</v>
      </c>
      <c r="M1370" s="161" t="s">
        <v>8704</v>
      </c>
      <c r="N1370" s="103" t="s">
        <v>8706</v>
      </c>
      <c r="O1370" s="103"/>
      <c r="P1370" s="115"/>
      <c r="Q1370" s="115" t="s">
        <v>80</v>
      </c>
      <c r="R1370" s="115"/>
      <c r="S1370" s="113"/>
    </row>
    <row r="1371" spans="1:19" x14ac:dyDescent="0.35">
      <c r="A1371" s="115" t="s">
        <v>4504</v>
      </c>
      <c r="B1371" s="100">
        <v>1</v>
      </c>
      <c r="C1371" s="101" t="s">
        <v>93</v>
      </c>
      <c r="D1371" s="101" t="s">
        <v>1923</v>
      </c>
      <c r="E1371" s="102"/>
      <c r="F1371" s="101" t="s">
        <v>7853</v>
      </c>
      <c r="G1371" s="101" t="s">
        <v>277</v>
      </c>
      <c r="H1371" s="101" t="s">
        <v>278</v>
      </c>
      <c r="I1371" s="101" t="s">
        <v>2311</v>
      </c>
      <c r="J1371" s="103" t="s">
        <v>7595</v>
      </c>
      <c r="K1371" s="103"/>
      <c r="L1371" s="101" t="s">
        <v>91</v>
      </c>
      <c r="M1371" s="161" t="s">
        <v>8704</v>
      </c>
      <c r="N1371" s="103" t="s">
        <v>8706</v>
      </c>
      <c r="O1371" s="103" t="s">
        <v>8709</v>
      </c>
      <c r="P1371" s="115" t="s">
        <v>91</v>
      </c>
      <c r="Q1371" s="115" t="s">
        <v>80</v>
      </c>
      <c r="R1371" s="115"/>
      <c r="S1371" s="113"/>
    </row>
    <row r="1372" spans="1:19" x14ac:dyDescent="0.35">
      <c r="A1372" s="111" t="s">
        <v>4504</v>
      </c>
      <c r="B1372" s="112">
        <v>2</v>
      </c>
      <c r="C1372" s="113" t="s">
        <v>4114</v>
      </c>
      <c r="D1372" s="54" t="s">
        <v>7745</v>
      </c>
      <c r="E1372" s="113"/>
      <c r="F1372" s="113"/>
      <c r="G1372" s="50" t="s">
        <v>465</v>
      </c>
      <c r="H1372" s="50" t="s">
        <v>5053</v>
      </c>
      <c r="I1372" s="113"/>
      <c r="J1372" s="103" t="s">
        <v>7595</v>
      </c>
      <c r="K1372" s="103"/>
      <c r="L1372" s="99" t="s">
        <v>7575</v>
      </c>
      <c r="M1372" s="167" t="s">
        <v>8704</v>
      </c>
      <c r="N1372" s="99" t="s">
        <v>8706</v>
      </c>
      <c r="O1372" s="99" t="s">
        <v>8709</v>
      </c>
      <c r="P1372" s="113" t="s">
        <v>100</v>
      </c>
      <c r="Q1372" s="113" t="s">
        <v>80</v>
      </c>
      <c r="R1372" s="113"/>
      <c r="S1372" s="113"/>
    </row>
    <row r="1373" spans="1:19" x14ac:dyDescent="0.35">
      <c r="A1373" s="115" t="s">
        <v>4504</v>
      </c>
      <c r="B1373" s="100">
        <v>3</v>
      </c>
      <c r="C1373" s="101" t="s">
        <v>116</v>
      </c>
      <c r="D1373" s="103" t="s">
        <v>6680</v>
      </c>
      <c r="E1373" s="102"/>
      <c r="F1373" s="101"/>
      <c r="G1373" s="101" t="s">
        <v>318</v>
      </c>
      <c r="H1373" s="101"/>
      <c r="I1373" s="101"/>
      <c r="J1373" s="103" t="s">
        <v>7595</v>
      </c>
      <c r="K1373" s="103"/>
      <c r="L1373" s="55" t="s">
        <v>91</v>
      </c>
      <c r="M1373" s="165" t="s">
        <v>8704</v>
      </c>
      <c r="N1373" s="57" t="s">
        <v>8706</v>
      </c>
      <c r="O1373" s="57" t="s">
        <v>8709</v>
      </c>
      <c r="P1373" s="115" t="s">
        <v>100</v>
      </c>
      <c r="Q1373" s="115" t="s">
        <v>80</v>
      </c>
      <c r="R1373" s="113" t="s">
        <v>7579</v>
      </c>
      <c r="S1373" s="113"/>
    </row>
    <row r="1374" spans="1:19" x14ac:dyDescent="0.35">
      <c r="A1374" s="115" t="s">
        <v>4504</v>
      </c>
      <c r="B1374" s="100">
        <v>4</v>
      </c>
      <c r="C1374" s="101" t="s">
        <v>2591</v>
      </c>
      <c r="D1374" s="103" t="s">
        <v>7696</v>
      </c>
      <c r="E1374" s="102"/>
      <c r="F1374" s="101"/>
      <c r="G1374" s="101" t="s">
        <v>3015</v>
      </c>
      <c r="H1374" s="101" t="s">
        <v>2796</v>
      </c>
      <c r="I1374" s="101"/>
      <c r="J1374" s="103" t="s">
        <v>7595</v>
      </c>
      <c r="K1374" s="103"/>
      <c r="L1374" s="55" t="s">
        <v>7575</v>
      </c>
      <c r="M1374" s="165" t="s">
        <v>8704</v>
      </c>
      <c r="N1374" s="121" t="s">
        <v>8705</v>
      </c>
      <c r="O1374" s="57" t="s">
        <v>8709</v>
      </c>
      <c r="P1374" s="115" t="s">
        <v>100</v>
      </c>
      <c r="Q1374" s="115" t="s">
        <v>80</v>
      </c>
      <c r="R1374" s="113" t="s">
        <v>7579</v>
      </c>
      <c r="S1374" s="115"/>
    </row>
    <row r="1375" spans="1:19" x14ac:dyDescent="0.35">
      <c r="A1375" s="115" t="s">
        <v>4504</v>
      </c>
      <c r="B1375" s="100">
        <v>5</v>
      </c>
      <c r="C1375" s="101" t="s">
        <v>267</v>
      </c>
      <c r="D1375" s="101" t="s">
        <v>6456</v>
      </c>
      <c r="E1375" s="102"/>
      <c r="F1375" s="101" t="s">
        <v>7787</v>
      </c>
      <c r="G1375" s="101" t="s">
        <v>480</v>
      </c>
      <c r="H1375" s="101" t="s">
        <v>481</v>
      </c>
      <c r="I1375" s="101" t="s">
        <v>2223</v>
      </c>
      <c r="J1375" s="103" t="s">
        <v>7595</v>
      </c>
      <c r="K1375" s="103"/>
      <c r="L1375" s="101" t="s">
        <v>153</v>
      </c>
      <c r="M1375" s="161" t="s">
        <v>8704</v>
      </c>
      <c r="N1375" s="103" t="s">
        <v>8705</v>
      </c>
      <c r="O1375" s="103" t="s">
        <v>8709</v>
      </c>
      <c r="P1375" s="115" t="s">
        <v>153</v>
      </c>
      <c r="Q1375" s="115" t="s">
        <v>80</v>
      </c>
      <c r="R1375" s="115"/>
      <c r="S1375" s="113"/>
    </row>
    <row r="1376" spans="1:19" x14ac:dyDescent="0.35">
      <c r="A1376" s="111" t="s">
        <v>4504</v>
      </c>
      <c r="B1376" s="112"/>
      <c r="C1376" s="113" t="s">
        <v>4506</v>
      </c>
      <c r="D1376" s="50" t="s">
        <v>7387</v>
      </c>
      <c r="E1376" s="113"/>
      <c r="F1376" s="113"/>
      <c r="G1376" s="50" t="s">
        <v>5843</v>
      </c>
      <c r="H1376" s="50" t="s">
        <v>5844</v>
      </c>
      <c r="I1376" s="113"/>
      <c r="J1376" s="103" t="s">
        <v>7595</v>
      </c>
      <c r="K1376" s="103"/>
      <c r="L1376" s="50" t="s">
        <v>7574</v>
      </c>
      <c r="M1376" s="160">
        <v>0</v>
      </c>
      <c r="N1376" s="50" t="s">
        <v>8705</v>
      </c>
      <c r="O1376" s="50" t="s">
        <v>8710</v>
      </c>
      <c r="P1376" s="113" t="s">
        <v>165</v>
      </c>
      <c r="Q1376" s="113" t="s">
        <v>80</v>
      </c>
      <c r="R1376" s="113"/>
      <c r="S1376" s="113"/>
    </row>
    <row r="1377" spans="1:19" x14ac:dyDescent="0.35">
      <c r="A1377" s="111" t="s">
        <v>4504</v>
      </c>
      <c r="B1377" s="112"/>
      <c r="C1377" s="113" t="s">
        <v>4507</v>
      </c>
      <c r="D1377" s="50" t="s">
        <v>7388</v>
      </c>
      <c r="E1377" s="113"/>
      <c r="F1377" s="113"/>
      <c r="G1377" s="50" t="s">
        <v>5845</v>
      </c>
      <c r="H1377" s="50" t="s">
        <v>5846</v>
      </c>
      <c r="I1377" s="113"/>
      <c r="J1377" s="103" t="s">
        <v>7595</v>
      </c>
      <c r="K1377" s="103"/>
      <c r="L1377" s="50" t="s">
        <v>7574</v>
      </c>
      <c r="M1377" s="160">
        <v>0</v>
      </c>
      <c r="N1377" s="50" t="s">
        <v>8705</v>
      </c>
      <c r="O1377" s="50" t="s">
        <v>8710</v>
      </c>
      <c r="P1377" s="113" t="s">
        <v>165</v>
      </c>
      <c r="Q1377" s="113" t="s">
        <v>80</v>
      </c>
      <c r="R1377" s="113"/>
      <c r="S1377" s="113"/>
    </row>
    <row r="1378" spans="1:19" x14ac:dyDescent="0.35">
      <c r="A1378" s="111" t="s">
        <v>4504</v>
      </c>
      <c r="B1378" s="112"/>
      <c r="C1378" s="113" t="s">
        <v>4521</v>
      </c>
      <c r="D1378" s="50" t="s">
        <v>7397</v>
      </c>
      <c r="E1378" s="113"/>
      <c r="F1378" s="113"/>
      <c r="G1378" s="50" t="s">
        <v>5873</v>
      </c>
      <c r="H1378" s="50" t="s">
        <v>5874</v>
      </c>
      <c r="I1378" s="113"/>
      <c r="J1378" s="103" t="s">
        <v>7595</v>
      </c>
      <c r="K1378" s="103"/>
      <c r="L1378" s="50" t="s">
        <v>7574</v>
      </c>
      <c r="M1378" s="160">
        <v>0</v>
      </c>
      <c r="N1378" s="50" t="s">
        <v>8705</v>
      </c>
      <c r="O1378" s="50" t="s">
        <v>8710</v>
      </c>
      <c r="P1378" s="113" t="s">
        <v>6315</v>
      </c>
      <c r="Q1378" s="113" t="s">
        <v>80</v>
      </c>
      <c r="R1378" s="113"/>
      <c r="S1378" s="113"/>
    </row>
    <row r="1379" spans="1:19" x14ac:dyDescent="0.35">
      <c r="A1379" s="111" t="s">
        <v>4504</v>
      </c>
      <c r="B1379" s="112"/>
      <c r="C1379" s="113" t="s">
        <v>4512</v>
      </c>
      <c r="D1379" s="50" t="s">
        <v>7398</v>
      </c>
      <c r="E1379" s="113"/>
      <c r="F1379" s="113"/>
      <c r="G1379" s="50" t="s">
        <v>5855</v>
      </c>
      <c r="H1379" s="50" t="s">
        <v>5856</v>
      </c>
      <c r="I1379" s="113"/>
      <c r="J1379" s="103" t="s">
        <v>7595</v>
      </c>
      <c r="K1379" s="103"/>
      <c r="L1379" s="50" t="s">
        <v>7574</v>
      </c>
      <c r="M1379" s="160">
        <v>0</v>
      </c>
      <c r="N1379" s="50" t="s">
        <v>8705</v>
      </c>
      <c r="O1379" s="50" t="s">
        <v>8710</v>
      </c>
      <c r="P1379" s="113" t="s">
        <v>165</v>
      </c>
      <c r="Q1379" s="113" t="s">
        <v>80</v>
      </c>
      <c r="R1379" s="113"/>
      <c r="S1379" s="113"/>
    </row>
    <row r="1380" spans="1:19" x14ac:dyDescent="0.35">
      <c r="A1380" s="111" t="s">
        <v>4504</v>
      </c>
      <c r="B1380" s="112"/>
      <c r="C1380" s="113" t="s">
        <v>4522</v>
      </c>
      <c r="D1380" s="50" t="s">
        <v>7389</v>
      </c>
      <c r="E1380" s="113"/>
      <c r="F1380" s="113"/>
      <c r="G1380" s="50" t="s">
        <v>5875</v>
      </c>
      <c r="H1380" s="50" t="s">
        <v>5876</v>
      </c>
      <c r="I1380" s="113"/>
      <c r="J1380" s="103" t="s">
        <v>7595</v>
      </c>
      <c r="K1380" s="103"/>
      <c r="L1380" s="50" t="s">
        <v>7574</v>
      </c>
      <c r="M1380" s="160">
        <v>0</v>
      </c>
      <c r="N1380" s="50" t="s">
        <v>8705</v>
      </c>
      <c r="O1380" s="50" t="s">
        <v>8710</v>
      </c>
      <c r="P1380" s="113" t="s">
        <v>6315</v>
      </c>
      <c r="Q1380" s="113" t="s">
        <v>80</v>
      </c>
      <c r="R1380" s="113"/>
      <c r="S1380" s="113"/>
    </row>
    <row r="1381" spans="1:19" x14ac:dyDescent="0.35">
      <c r="A1381" s="111" t="s">
        <v>4504</v>
      </c>
      <c r="B1381" s="112"/>
      <c r="C1381" s="113" t="s">
        <v>4510</v>
      </c>
      <c r="D1381" s="50" t="s">
        <v>7399</v>
      </c>
      <c r="E1381" s="113"/>
      <c r="F1381" s="113"/>
      <c r="G1381" s="50" t="s">
        <v>5851</v>
      </c>
      <c r="H1381" s="50" t="s">
        <v>5852</v>
      </c>
      <c r="I1381" s="113"/>
      <c r="J1381" s="103" t="s">
        <v>7595</v>
      </c>
      <c r="K1381" s="103"/>
      <c r="L1381" s="50" t="s">
        <v>7574</v>
      </c>
      <c r="M1381" s="160">
        <v>0</v>
      </c>
      <c r="N1381" s="50" t="s">
        <v>8705</v>
      </c>
      <c r="O1381" s="50" t="s">
        <v>8710</v>
      </c>
      <c r="P1381" s="113" t="s">
        <v>165</v>
      </c>
      <c r="Q1381" s="113" t="s">
        <v>80</v>
      </c>
      <c r="R1381" s="113"/>
      <c r="S1381" s="113"/>
    </row>
    <row r="1382" spans="1:19" x14ac:dyDescent="0.35">
      <c r="A1382" s="111" t="s">
        <v>4504</v>
      </c>
      <c r="B1382" s="112"/>
      <c r="C1382" s="113" t="s">
        <v>4515</v>
      </c>
      <c r="D1382" s="50" t="s">
        <v>7390</v>
      </c>
      <c r="E1382" s="113"/>
      <c r="F1382" s="113"/>
      <c r="G1382" s="50" t="s">
        <v>5861</v>
      </c>
      <c r="H1382" s="50" t="s">
        <v>5862</v>
      </c>
      <c r="I1382" s="113"/>
      <c r="J1382" s="103" t="s">
        <v>7595</v>
      </c>
      <c r="K1382" s="103"/>
      <c r="L1382" s="50" t="s">
        <v>7574</v>
      </c>
      <c r="M1382" s="160">
        <v>0</v>
      </c>
      <c r="N1382" s="50" t="s">
        <v>8705</v>
      </c>
      <c r="O1382" s="50" t="s">
        <v>8710</v>
      </c>
      <c r="P1382" s="113" t="s">
        <v>6315</v>
      </c>
      <c r="Q1382" s="113" t="s">
        <v>80</v>
      </c>
      <c r="R1382" s="113"/>
      <c r="S1382" s="113"/>
    </row>
    <row r="1383" spans="1:19" x14ac:dyDescent="0.35">
      <c r="A1383" s="111" t="s">
        <v>4504</v>
      </c>
      <c r="B1383" s="112"/>
      <c r="C1383" s="113" t="s">
        <v>4525</v>
      </c>
      <c r="D1383" s="50" t="s">
        <v>7400</v>
      </c>
      <c r="E1383" s="113"/>
      <c r="F1383" s="113"/>
      <c r="G1383" s="50" t="s">
        <v>5881</v>
      </c>
      <c r="H1383" s="50" t="s">
        <v>5882</v>
      </c>
      <c r="I1383" s="113"/>
      <c r="J1383" s="103" t="s">
        <v>7595</v>
      </c>
      <c r="K1383" s="103"/>
      <c r="L1383" s="113" t="s">
        <v>7575</v>
      </c>
      <c r="M1383" s="114">
        <v>0</v>
      </c>
      <c r="N1383" s="113" t="s">
        <v>8705</v>
      </c>
      <c r="O1383" s="113" t="s">
        <v>8710</v>
      </c>
      <c r="P1383" s="113" t="s">
        <v>100</v>
      </c>
      <c r="Q1383" s="113" t="s">
        <v>80</v>
      </c>
      <c r="R1383" s="113"/>
      <c r="S1383" s="113"/>
    </row>
    <row r="1384" spans="1:19" x14ac:dyDescent="0.35">
      <c r="A1384" s="111" t="s">
        <v>4504</v>
      </c>
      <c r="B1384" s="112"/>
      <c r="C1384" s="113" t="s">
        <v>4516</v>
      </c>
      <c r="D1384" s="50" t="s">
        <v>7391</v>
      </c>
      <c r="E1384" s="113"/>
      <c r="F1384" s="113"/>
      <c r="G1384" s="50" t="s">
        <v>5863</v>
      </c>
      <c r="H1384" s="50" t="s">
        <v>5864</v>
      </c>
      <c r="I1384" s="113"/>
      <c r="J1384" s="103" t="s">
        <v>7595</v>
      </c>
      <c r="K1384" s="103"/>
      <c r="L1384" s="50" t="s">
        <v>7574</v>
      </c>
      <c r="M1384" s="160">
        <v>0</v>
      </c>
      <c r="N1384" s="50" t="s">
        <v>8705</v>
      </c>
      <c r="O1384" s="50" t="s">
        <v>8710</v>
      </c>
      <c r="P1384" s="113" t="s">
        <v>6315</v>
      </c>
      <c r="Q1384" s="113" t="s">
        <v>80</v>
      </c>
      <c r="R1384" s="113"/>
      <c r="S1384" s="113"/>
    </row>
    <row r="1385" spans="1:19" x14ac:dyDescent="0.35">
      <c r="A1385" s="111" t="s">
        <v>4504</v>
      </c>
      <c r="B1385" s="112"/>
      <c r="C1385" s="113" t="s">
        <v>4514</v>
      </c>
      <c r="D1385" s="50" t="s">
        <v>7392</v>
      </c>
      <c r="E1385" s="113"/>
      <c r="F1385" s="113"/>
      <c r="G1385" s="50" t="s">
        <v>5859</v>
      </c>
      <c r="H1385" s="50" t="s">
        <v>5860</v>
      </c>
      <c r="I1385" s="113"/>
      <c r="J1385" s="103" t="s">
        <v>7595</v>
      </c>
      <c r="K1385" s="103"/>
      <c r="L1385" s="50" t="s">
        <v>7574</v>
      </c>
      <c r="M1385" s="160">
        <v>0</v>
      </c>
      <c r="N1385" s="50" t="s">
        <v>8705</v>
      </c>
      <c r="O1385" s="50" t="s">
        <v>8710</v>
      </c>
      <c r="P1385" s="113" t="s">
        <v>165</v>
      </c>
      <c r="Q1385" s="113" t="s">
        <v>80</v>
      </c>
      <c r="R1385" s="113"/>
      <c r="S1385" s="113"/>
    </row>
    <row r="1386" spans="1:19" x14ac:dyDescent="0.35">
      <c r="A1386" s="111" t="s">
        <v>4504</v>
      </c>
      <c r="B1386" s="112"/>
      <c r="C1386" s="113" t="s">
        <v>4523</v>
      </c>
      <c r="D1386" s="50" t="s">
        <v>7393</v>
      </c>
      <c r="E1386" s="113"/>
      <c r="F1386" s="113"/>
      <c r="G1386" s="50" t="s">
        <v>5877</v>
      </c>
      <c r="H1386" s="50" t="s">
        <v>5878</v>
      </c>
      <c r="I1386" s="113"/>
      <c r="J1386" s="103" t="s">
        <v>7595</v>
      </c>
      <c r="K1386" s="103"/>
      <c r="L1386" s="50" t="s">
        <v>7574</v>
      </c>
      <c r="M1386" s="160">
        <v>0</v>
      </c>
      <c r="N1386" s="50" t="s">
        <v>8705</v>
      </c>
      <c r="O1386" s="50" t="s">
        <v>8710</v>
      </c>
      <c r="P1386" s="113" t="s">
        <v>6315</v>
      </c>
      <c r="Q1386" s="113" t="s">
        <v>80</v>
      </c>
      <c r="R1386" s="113"/>
      <c r="S1386" s="113"/>
    </row>
    <row r="1387" spans="1:19" x14ac:dyDescent="0.35">
      <c r="A1387" s="111" t="s">
        <v>4504</v>
      </c>
      <c r="B1387" s="112"/>
      <c r="C1387" s="113" t="s">
        <v>4511</v>
      </c>
      <c r="D1387" s="50" t="s">
        <v>7401</v>
      </c>
      <c r="E1387" s="113"/>
      <c r="F1387" s="113"/>
      <c r="G1387" s="50" t="s">
        <v>5853</v>
      </c>
      <c r="H1387" s="50" t="s">
        <v>5854</v>
      </c>
      <c r="I1387" s="113"/>
      <c r="J1387" s="103" t="s">
        <v>7595</v>
      </c>
      <c r="K1387" s="103"/>
      <c r="L1387" s="50" t="s">
        <v>7574</v>
      </c>
      <c r="M1387" s="160">
        <v>0</v>
      </c>
      <c r="N1387" s="50" t="s">
        <v>8705</v>
      </c>
      <c r="O1387" s="50" t="s">
        <v>8710</v>
      </c>
      <c r="P1387" s="113" t="s">
        <v>165</v>
      </c>
      <c r="Q1387" s="113" t="s">
        <v>80</v>
      </c>
      <c r="R1387" s="113"/>
      <c r="S1387" s="113"/>
    </row>
    <row r="1388" spans="1:19" x14ac:dyDescent="0.35">
      <c r="A1388" s="111" t="s">
        <v>4504</v>
      </c>
      <c r="B1388" s="112"/>
      <c r="C1388" s="113" t="s">
        <v>4519</v>
      </c>
      <c r="D1388" s="50" t="s">
        <v>7402</v>
      </c>
      <c r="E1388" s="113"/>
      <c r="F1388" s="113"/>
      <c r="G1388" s="50" t="s">
        <v>5869</v>
      </c>
      <c r="H1388" s="50" t="s">
        <v>5870</v>
      </c>
      <c r="I1388" s="113"/>
      <c r="J1388" s="103" t="s">
        <v>7595</v>
      </c>
      <c r="K1388" s="103"/>
      <c r="L1388" s="50" t="s">
        <v>7574</v>
      </c>
      <c r="M1388" s="160">
        <v>0</v>
      </c>
      <c r="N1388" s="50" t="s">
        <v>8705</v>
      </c>
      <c r="O1388" s="50" t="s">
        <v>8710</v>
      </c>
      <c r="P1388" s="113" t="s">
        <v>6315</v>
      </c>
      <c r="Q1388" s="113" t="s">
        <v>80</v>
      </c>
      <c r="R1388" s="113"/>
      <c r="S1388" s="113"/>
    </row>
    <row r="1389" spans="1:19" x14ac:dyDescent="0.35">
      <c r="A1389" s="111" t="s">
        <v>4504</v>
      </c>
      <c r="B1389" s="112"/>
      <c r="C1389" s="113" t="s">
        <v>4520</v>
      </c>
      <c r="D1389" s="50" t="s">
        <v>7403</v>
      </c>
      <c r="E1389" s="113"/>
      <c r="F1389" s="113"/>
      <c r="G1389" s="50" t="s">
        <v>5871</v>
      </c>
      <c r="H1389" s="50" t="s">
        <v>5872</v>
      </c>
      <c r="I1389" s="113"/>
      <c r="J1389" s="103" t="s">
        <v>7595</v>
      </c>
      <c r="K1389" s="103"/>
      <c r="L1389" s="50" t="s">
        <v>7574</v>
      </c>
      <c r="M1389" s="160">
        <v>0</v>
      </c>
      <c r="N1389" s="50" t="s">
        <v>8705</v>
      </c>
      <c r="O1389" s="50" t="s">
        <v>8710</v>
      </c>
      <c r="P1389" s="113" t="s">
        <v>6315</v>
      </c>
      <c r="Q1389" s="113" t="s">
        <v>80</v>
      </c>
      <c r="R1389" s="113"/>
      <c r="S1389" s="113"/>
    </row>
    <row r="1390" spans="1:19" x14ac:dyDescent="0.35">
      <c r="A1390" s="111" t="s">
        <v>4504</v>
      </c>
      <c r="B1390" s="112"/>
      <c r="C1390" s="113" t="s">
        <v>4508</v>
      </c>
      <c r="D1390" s="50" t="s">
        <v>7394</v>
      </c>
      <c r="E1390" s="113"/>
      <c r="F1390" s="113"/>
      <c r="G1390" s="50" t="s">
        <v>5847</v>
      </c>
      <c r="H1390" s="50" t="s">
        <v>5848</v>
      </c>
      <c r="I1390" s="113"/>
      <c r="J1390" s="103" t="s">
        <v>7595</v>
      </c>
      <c r="K1390" s="103"/>
      <c r="L1390" s="50" t="s">
        <v>7574</v>
      </c>
      <c r="M1390" s="160">
        <v>0</v>
      </c>
      <c r="N1390" s="50" t="s">
        <v>8705</v>
      </c>
      <c r="O1390" s="50" t="s">
        <v>8710</v>
      </c>
      <c r="P1390" s="113" t="s">
        <v>165</v>
      </c>
      <c r="Q1390" s="113" t="s">
        <v>80</v>
      </c>
      <c r="R1390" s="113"/>
      <c r="S1390" s="113"/>
    </row>
    <row r="1391" spans="1:19" x14ac:dyDescent="0.35">
      <c r="A1391" s="111" t="s">
        <v>4504</v>
      </c>
      <c r="B1391" s="112"/>
      <c r="C1391" s="113" t="s">
        <v>4509</v>
      </c>
      <c r="D1391" s="50" t="s">
        <v>7395</v>
      </c>
      <c r="E1391" s="113"/>
      <c r="F1391" s="113"/>
      <c r="G1391" s="50" t="s">
        <v>5849</v>
      </c>
      <c r="H1391" s="50" t="s">
        <v>5850</v>
      </c>
      <c r="I1391" s="113"/>
      <c r="J1391" s="103" t="s">
        <v>7595</v>
      </c>
      <c r="K1391" s="103"/>
      <c r="L1391" s="50" t="s">
        <v>7574</v>
      </c>
      <c r="M1391" s="160">
        <v>0</v>
      </c>
      <c r="N1391" s="50" t="s">
        <v>8705</v>
      </c>
      <c r="O1391" s="50" t="s">
        <v>8710</v>
      </c>
      <c r="P1391" s="113" t="s">
        <v>165</v>
      </c>
      <c r="Q1391" s="113" t="s">
        <v>80</v>
      </c>
      <c r="R1391" s="113"/>
      <c r="S1391" s="113"/>
    </row>
    <row r="1392" spans="1:19" x14ac:dyDescent="0.35">
      <c r="A1392" s="111" t="s">
        <v>4504</v>
      </c>
      <c r="B1392" s="112"/>
      <c r="C1392" s="113" t="s">
        <v>4518</v>
      </c>
      <c r="D1392" s="50" t="s">
        <v>7404</v>
      </c>
      <c r="E1392" s="113"/>
      <c r="F1392" s="113"/>
      <c r="G1392" s="50" t="s">
        <v>5867</v>
      </c>
      <c r="H1392" s="50" t="s">
        <v>5868</v>
      </c>
      <c r="I1392" s="113"/>
      <c r="J1392" s="103" t="s">
        <v>7595</v>
      </c>
      <c r="K1392" s="103"/>
      <c r="L1392" s="50" t="s">
        <v>7574</v>
      </c>
      <c r="M1392" s="160">
        <v>0</v>
      </c>
      <c r="N1392" s="50" t="s">
        <v>8705</v>
      </c>
      <c r="O1392" s="50" t="s">
        <v>8710</v>
      </c>
      <c r="P1392" s="113" t="s">
        <v>6315</v>
      </c>
      <c r="Q1392" s="113" t="s">
        <v>80</v>
      </c>
      <c r="R1392" s="113"/>
      <c r="S1392" s="113"/>
    </row>
    <row r="1393" spans="1:19" x14ac:dyDescent="0.35">
      <c r="A1393" s="111" t="s">
        <v>4504</v>
      </c>
      <c r="B1393" s="112"/>
      <c r="C1393" s="113" t="s">
        <v>4517</v>
      </c>
      <c r="D1393" s="50" t="s">
        <v>7405</v>
      </c>
      <c r="E1393" s="113"/>
      <c r="F1393" s="113"/>
      <c r="G1393" s="50" t="s">
        <v>5865</v>
      </c>
      <c r="H1393" s="50" t="s">
        <v>5866</v>
      </c>
      <c r="I1393" s="113"/>
      <c r="J1393" s="103" t="s">
        <v>7595</v>
      </c>
      <c r="K1393" s="103"/>
      <c r="L1393" s="50" t="s">
        <v>7574</v>
      </c>
      <c r="M1393" s="160">
        <v>0</v>
      </c>
      <c r="N1393" s="50" t="s">
        <v>8705</v>
      </c>
      <c r="O1393" s="50" t="s">
        <v>8710</v>
      </c>
      <c r="P1393" s="113" t="s">
        <v>6315</v>
      </c>
      <c r="Q1393" s="113" t="s">
        <v>80</v>
      </c>
      <c r="R1393" s="113"/>
      <c r="S1393" s="113"/>
    </row>
    <row r="1394" spans="1:19" x14ac:dyDescent="0.35">
      <c r="A1394" s="111" t="s">
        <v>4504</v>
      </c>
      <c r="B1394" s="112"/>
      <c r="C1394" s="113" t="s">
        <v>4526</v>
      </c>
      <c r="D1394" s="50" t="s">
        <v>7406</v>
      </c>
      <c r="E1394" s="113"/>
      <c r="F1394" s="113"/>
      <c r="G1394" s="50" t="s">
        <v>5883</v>
      </c>
      <c r="H1394" s="50" t="s">
        <v>5884</v>
      </c>
      <c r="I1394" s="113"/>
      <c r="J1394" s="103" t="s">
        <v>7595</v>
      </c>
      <c r="K1394" s="103"/>
      <c r="L1394" s="113" t="s">
        <v>7574</v>
      </c>
      <c r="M1394" s="114">
        <v>0</v>
      </c>
      <c r="N1394" s="113" t="s">
        <v>8705</v>
      </c>
      <c r="O1394" s="113" t="s">
        <v>8710</v>
      </c>
      <c r="P1394" s="113" t="s">
        <v>100</v>
      </c>
      <c r="Q1394" s="113" t="s">
        <v>80</v>
      </c>
      <c r="R1394" s="113"/>
      <c r="S1394" s="113"/>
    </row>
    <row r="1395" spans="1:19" x14ac:dyDescent="0.35">
      <c r="A1395" s="111" t="s">
        <v>4504</v>
      </c>
      <c r="B1395" s="112"/>
      <c r="C1395" s="113" t="s">
        <v>4513</v>
      </c>
      <c r="D1395" s="50" t="s">
        <v>7396</v>
      </c>
      <c r="E1395" s="113"/>
      <c r="F1395" s="113"/>
      <c r="G1395" s="50" t="s">
        <v>5857</v>
      </c>
      <c r="H1395" s="50" t="s">
        <v>5858</v>
      </c>
      <c r="I1395" s="113"/>
      <c r="J1395" s="103" t="s">
        <v>7595</v>
      </c>
      <c r="K1395" s="103"/>
      <c r="L1395" s="50" t="s">
        <v>7574</v>
      </c>
      <c r="M1395" s="160">
        <v>0</v>
      </c>
      <c r="N1395" s="50" t="s">
        <v>8705</v>
      </c>
      <c r="O1395" s="50" t="s">
        <v>8710</v>
      </c>
      <c r="P1395" s="113" t="s">
        <v>165</v>
      </c>
      <c r="Q1395" s="113" t="s">
        <v>80</v>
      </c>
      <c r="R1395" s="113"/>
      <c r="S1395" s="113"/>
    </row>
    <row r="1396" spans="1:19" x14ac:dyDescent="0.35">
      <c r="A1396" s="111" t="s">
        <v>4504</v>
      </c>
      <c r="B1396" s="112"/>
      <c r="C1396" s="113" t="s">
        <v>4527</v>
      </c>
      <c r="D1396" s="50" t="s">
        <v>7407</v>
      </c>
      <c r="E1396" s="113"/>
      <c r="F1396" s="113"/>
      <c r="G1396" s="50" t="s">
        <v>5885</v>
      </c>
      <c r="H1396" s="50" t="s">
        <v>5886</v>
      </c>
      <c r="I1396" s="113"/>
      <c r="J1396" s="103" t="s">
        <v>7595</v>
      </c>
      <c r="K1396" s="103"/>
      <c r="L1396" s="113" t="s">
        <v>7574</v>
      </c>
      <c r="M1396" s="114">
        <v>0</v>
      </c>
      <c r="N1396" s="113" t="s">
        <v>8705</v>
      </c>
      <c r="O1396" s="113" t="s">
        <v>8710</v>
      </c>
      <c r="P1396" s="113" t="s">
        <v>100</v>
      </c>
      <c r="Q1396" s="113" t="s">
        <v>80</v>
      </c>
      <c r="R1396" s="113"/>
      <c r="S1396" s="113"/>
    </row>
    <row r="1397" spans="1:19" x14ac:dyDescent="0.35">
      <c r="A1397" s="111" t="s">
        <v>4504</v>
      </c>
      <c r="B1397" s="112"/>
      <c r="C1397" s="113" t="s">
        <v>4528</v>
      </c>
      <c r="D1397" s="50" t="s">
        <v>7408</v>
      </c>
      <c r="E1397" s="113"/>
      <c r="F1397" s="113"/>
      <c r="G1397" s="50" t="s">
        <v>5887</v>
      </c>
      <c r="H1397" s="50" t="s">
        <v>5888</v>
      </c>
      <c r="I1397" s="113"/>
      <c r="J1397" s="103" t="s">
        <v>7595</v>
      </c>
      <c r="K1397" s="103"/>
      <c r="L1397" s="113" t="s">
        <v>7574</v>
      </c>
      <c r="M1397" s="114">
        <v>0</v>
      </c>
      <c r="N1397" s="113" t="s">
        <v>8705</v>
      </c>
      <c r="O1397" s="113" t="s">
        <v>8710</v>
      </c>
      <c r="P1397" s="113" t="s">
        <v>100</v>
      </c>
      <c r="Q1397" s="113" t="s">
        <v>80</v>
      </c>
      <c r="R1397" s="113"/>
      <c r="S1397" s="113"/>
    </row>
    <row r="1398" spans="1:19" x14ac:dyDescent="0.35">
      <c r="A1398" s="111" t="s">
        <v>4504</v>
      </c>
      <c r="B1398" s="112"/>
      <c r="C1398" s="113" t="s">
        <v>4529</v>
      </c>
      <c r="D1398" s="50" t="s">
        <v>7409</v>
      </c>
      <c r="E1398" s="113"/>
      <c r="F1398" s="113"/>
      <c r="G1398" s="50" t="s">
        <v>5889</v>
      </c>
      <c r="H1398" s="50" t="s">
        <v>5890</v>
      </c>
      <c r="I1398" s="113"/>
      <c r="J1398" s="103" t="s">
        <v>7595</v>
      </c>
      <c r="K1398" s="103"/>
      <c r="L1398" s="113" t="s">
        <v>7574</v>
      </c>
      <c r="M1398" s="114">
        <v>0</v>
      </c>
      <c r="N1398" s="113" t="s">
        <v>8705</v>
      </c>
      <c r="O1398" s="113" t="s">
        <v>8710</v>
      </c>
      <c r="P1398" s="113" t="s">
        <v>100</v>
      </c>
      <c r="Q1398" s="113" t="s">
        <v>80</v>
      </c>
      <c r="R1398" s="113"/>
      <c r="S1398" s="113"/>
    </row>
    <row r="1399" spans="1:19" x14ac:dyDescent="0.35">
      <c r="A1399" s="111" t="s">
        <v>4504</v>
      </c>
      <c r="B1399" s="112"/>
      <c r="C1399" s="113" t="s">
        <v>4531</v>
      </c>
      <c r="D1399" s="50" t="s">
        <v>7410</v>
      </c>
      <c r="E1399" s="113"/>
      <c r="F1399" s="113"/>
      <c r="G1399" s="50" t="s">
        <v>5893</v>
      </c>
      <c r="H1399" s="50" t="s">
        <v>5894</v>
      </c>
      <c r="I1399" s="113"/>
      <c r="J1399" s="103" t="s">
        <v>7595</v>
      </c>
      <c r="K1399" s="103"/>
      <c r="L1399" s="113" t="s">
        <v>7574</v>
      </c>
      <c r="M1399" s="114">
        <v>0</v>
      </c>
      <c r="N1399" s="113" t="s">
        <v>8705</v>
      </c>
      <c r="O1399" s="113" t="s">
        <v>8710</v>
      </c>
      <c r="P1399" s="113" t="s">
        <v>100</v>
      </c>
      <c r="Q1399" s="113" t="s">
        <v>80</v>
      </c>
      <c r="R1399" s="113"/>
      <c r="S1399" s="113"/>
    </row>
    <row r="1400" spans="1:19" x14ac:dyDescent="0.35">
      <c r="A1400" s="111" t="s">
        <v>4504</v>
      </c>
      <c r="B1400" s="112"/>
      <c r="C1400" s="113" t="s">
        <v>4530</v>
      </c>
      <c r="D1400" s="50" t="s">
        <v>7411</v>
      </c>
      <c r="E1400" s="113"/>
      <c r="F1400" s="113"/>
      <c r="G1400" s="50" t="s">
        <v>5891</v>
      </c>
      <c r="H1400" s="50" t="s">
        <v>5892</v>
      </c>
      <c r="I1400" s="113"/>
      <c r="J1400" s="103" t="s">
        <v>7595</v>
      </c>
      <c r="K1400" s="103"/>
      <c r="L1400" s="113" t="s">
        <v>7574</v>
      </c>
      <c r="M1400" s="114">
        <v>0</v>
      </c>
      <c r="N1400" s="113" t="s">
        <v>8705</v>
      </c>
      <c r="O1400" s="113" t="s">
        <v>8710</v>
      </c>
      <c r="P1400" s="113" t="s">
        <v>100</v>
      </c>
      <c r="Q1400" s="113" t="s">
        <v>80</v>
      </c>
      <c r="R1400" s="113"/>
      <c r="S1400" s="113"/>
    </row>
    <row r="1401" spans="1:19" x14ac:dyDescent="0.35">
      <c r="A1401" s="111" t="s">
        <v>4504</v>
      </c>
      <c r="B1401" s="112"/>
      <c r="C1401" s="113" t="s">
        <v>4524</v>
      </c>
      <c r="D1401" s="50" t="s">
        <v>7412</v>
      </c>
      <c r="E1401" s="113"/>
      <c r="F1401" s="113"/>
      <c r="G1401" s="50" t="s">
        <v>5879</v>
      </c>
      <c r="H1401" s="50" t="s">
        <v>5880</v>
      </c>
      <c r="I1401" s="113"/>
      <c r="J1401" s="103" t="s">
        <v>7595</v>
      </c>
      <c r="K1401" s="103"/>
      <c r="L1401" s="113" t="s">
        <v>7574</v>
      </c>
      <c r="M1401" s="114">
        <v>0</v>
      </c>
      <c r="N1401" s="113" t="s">
        <v>8705</v>
      </c>
      <c r="O1401" s="113" t="s">
        <v>8710</v>
      </c>
      <c r="P1401" s="113" t="s">
        <v>100</v>
      </c>
      <c r="Q1401" s="113" t="s">
        <v>80</v>
      </c>
      <c r="R1401" s="113"/>
      <c r="S1401" s="113"/>
    </row>
    <row r="1402" spans="1:19" x14ac:dyDescent="0.35">
      <c r="A1402" s="111" t="s">
        <v>4504</v>
      </c>
      <c r="B1402" s="112"/>
      <c r="C1402" s="113" t="s">
        <v>4532</v>
      </c>
      <c r="D1402" s="50" t="s">
        <v>7413</v>
      </c>
      <c r="E1402" s="113"/>
      <c r="F1402" s="113"/>
      <c r="G1402" s="50" t="s">
        <v>5895</v>
      </c>
      <c r="H1402" s="50" t="s">
        <v>5896</v>
      </c>
      <c r="I1402" s="113"/>
      <c r="J1402" s="103" t="s">
        <v>7595</v>
      </c>
      <c r="K1402" s="103"/>
      <c r="L1402" s="113" t="s">
        <v>7574</v>
      </c>
      <c r="M1402" s="114">
        <v>0</v>
      </c>
      <c r="N1402" s="113" t="s">
        <v>8705</v>
      </c>
      <c r="O1402" s="113" t="s">
        <v>8710</v>
      </c>
      <c r="P1402" s="113" t="s">
        <v>100</v>
      </c>
      <c r="Q1402" s="113" t="s">
        <v>80</v>
      </c>
      <c r="R1402" s="113"/>
      <c r="S1402" s="113"/>
    </row>
    <row r="1403" spans="1:19" x14ac:dyDescent="0.35">
      <c r="A1403" s="111" t="s">
        <v>4504</v>
      </c>
      <c r="B1403" s="112"/>
      <c r="C1403" s="113" t="s">
        <v>4533</v>
      </c>
      <c r="D1403" s="50" t="s">
        <v>7414</v>
      </c>
      <c r="E1403" s="113"/>
      <c r="F1403" s="113"/>
      <c r="G1403" s="50" t="s">
        <v>5897</v>
      </c>
      <c r="H1403" s="50" t="s">
        <v>5898</v>
      </c>
      <c r="I1403" s="113"/>
      <c r="J1403" s="103" t="s">
        <v>7595</v>
      </c>
      <c r="K1403" s="103"/>
      <c r="L1403" s="113" t="s">
        <v>7574</v>
      </c>
      <c r="M1403" s="114">
        <v>0</v>
      </c>
      <c r="N1403" s="113" t="s">
        <v>8705</v>
      </c>
      <c r="O1403" s="113" t="s">
        <v>8710</v>
      </c>
      <c r="P1403" s="113" t="s">
        <v>100</v>
      </c>
      <c r="Q1403" s="113" t="s">
        <v>80</v>
      </c>
      <c r="R1403" s="113"/>
      <c r="S1403" s="113"/>
    </row>
    <row r="1404" spans="1:19" x14ac:dyDescent="0.35">
      <c r="A1404" s="111" t="s">
        <v>4504</v>
      </c>
      <c r="B1404" s="112"/>
      <c r="C1404" s="113" t="s">
        <v>4534</v>
      </c>
      <c r="D1404" s="50" t="s">
        <v>7415</v>
      </c>
      <c r="E1404" s="113"/>
      <c r="F1404" s="113"/>
      <c r="G1404" s="50" t="s">
        <v>5899</v>
      </c>
      <c r="H1404" s="50" t="s">
        <v>5900</v>
      </c>
      <c r="I1404" s="113"/>
      <c r="J1404" s="103" t="s">
        <v>7595</v>
      </c>
      <c r="K1404" s="103"/>
      <c r="L1404" s="113" t="s">
        <v>7574</v>
      </c>
      <c r="M1404" s="114">
        <v>0</v>
      </c>
      <c r="N1404" s="113" t="s">
        <v>8705</v>
      </c>
      <c r="O1404" s="113" t="s">
        <v>8710</v>
      </c>
      <c r="P1404" s="113" t="s">
        <v>100</v>
      </c>
      <c r="Q1404" s="113" t="s">
        <v>80</v>
      </c>
      <c r="R1404" s="113"/>
      <c r="S1404" s="113"/>
    </row>
    <row r="1405" spans="1:19" x14ac:dyDescent="0.35">
      <c r="A1405" s="111" t="s">
        <v>4504</v>
      </c>
      <c r="B1405" s="112"/>
      <c r="C1405" s="113" t="s">
        <v>4505</v>
      </c>
      <c r="D1405" s="50" t="s">
        <v>7386</v>
      </c>
      <c r="E1405" s="113"/>
      <c r="F1405" s="113"/>
      <c r="G1405" s="50" t="s">
        <v>5842</v>
      </c>
      <c r="H1405" s="50" t="s">
        <v>2834</v>
      </c>
      <c r="I1405" s="113"/>
      <c r="J1405" s="103" t="s">
        <v>7595</v>
      </c>
      <c r="K1405" s="103"/>
      <c r="L1405" s="50" t="s">
        <v>7574</v>
      </c>
      <c r="M1405" s="160">
        <v>0</v>
      </c>
      <c r="N1405" s="50" t="s">
        <v>8705</v>
      </c>
      <c r="O1405" s="50" t="s">
        <v>8710</v>
      </c>
      <c r="P1405" s="113" t="s">
        <v>139</v>
      </c>
      <c r="Q1405" s="113" t="s">
        <v>80</v>
      </c>
      <c r="R1405" s="113"/>
      <c r="S1405" s="113"/>
    </row>
    <row r="1406" spans="1:19" x14ac:dyDescent="0.35">
      <c r="A1406" s="111" t="s">
        <v>4504</v>
      </c>
      <c r="B1406" s="112"/>
      <c r="C1406" s="113" t="s">
        <v>4535</v>
      </c>
      <c r="D1406" s="50" t="s">
        <v>7416</v>
      </c>
      <c r="E1406" s="113"/>
      <c r="F1406" s="113"/>
      <c r="G1406" s="50" t="s">
        <v>5901</v>
      </c>
      <c r="H1406" s="50" t="s">
        <v>5902</v>
      </c>
      <c r="I1406" s="113"/>
      <c r="J1406" s="103" t="s">
        <v>7595</v>
      </c>
      <c r="K1406" s="103"/>
      <c r="L1406" s="113" t="s">
        <v>7574</v>
      </c>
      <c r="M1406" s="114">
        <v>0</v>
      </c>
      <c r="N1406" s="113" t="s">
        <v>8705</v>
      </c>
      <c r="O1406" s="113" t="s">
        <v>8710</v>
      </c>
      <c r="P1406" s="113" t="s">
        <v>100</v>
      </c>
      <c r="Q1406" s="113" t="s">
        <v>80</v>
      </c>
      <c r="R1406" s="113"/>
      <c r="S1406" s="113"/>
    </row>
    <row r="1407" spans="1:19" x14ac:dyDescent="0.35">
      <c r="A1407" s="111" t="s">
        <v>78</v>
      </c>
      <c r="B1407" s="114">
        <v>-99</v>
      </c>
      <c r="C1407" s="113" t="s">
        <v>6839</v>
      </c>
      <c r="D1407" s="50" t="s">
        <v>7417</v>
      </c>
      <c r="E1407" s="113"/>
      <c r="F1407" s="113"/>
      <c r="G1407" s="113" t="s">
        <v>6840</v>
      </c>
      <c r="H1407" s="113" t="s">
        <v>6841</v>
      </c>
      <c r="I1407" s="113"/>
      <c r="J1407" s="103" t="s">
        <v>7595</v>
      </c>
      <c r="K1407" s="103"/>
      <c r="L1407" s="139" t="s">
        <v>7575</v>
      </c>
      <c r="M1407" s="169"/>
      <c r="N1407" s="139"/>
      <c r="O1407" s="139"/>
      <c r="P1407" s="113" t="s">
        <v>3000</v>
      </c>
      <c r="Q1407" s="113" t="s">
        <v>74</v>
      </c>
      <c r="R1407" s="113"/>
      <c r="S1407" s="113"/>
    </row>
    <row r="1408" spans="1:19" x14ac:dyDescent="0.35">
      <c r="A1408" s="111" t="s">
        <v>78</v>
      </c>
      <c r="B1408" s="114">
        <v>-99</v>
      </c>
      <c r="C1408" s="113" t="s">
        <v>2995</v>
      </c>
      <c r="D1408" s="113"/>
      <c r="E1408" s="113"/>
      <c r="F1408" s="113"/>
      <c r="G1408" s="113" t="s">
        <v>6837</v>
      </c>
      <c r="H1408" s="113" t="s">
        <v>6838</v>
      </c>
      <c r="I1408" s="113"/>
      <c r="J1408" s="56" t="s">
        <v>7595</v>
      </c>
      <c r="K1408" s="56"/>
      <c r="L1408" s="50" t="s">
        <v>7576</v>
      </c>
      <c r="M1408" s="160">
        <v>0</v>
      </c>
      <c r="N1408" s="50" t="s">
        <v>8705</v>
      </c>
      <c r="O1408" s="50"/>
      <c r="P1408" s="113" t="s">
        <v>3952</v>
      </c>
      <c r="Q1408" s="113" t="s">
        <v>74</v>
      </c>
      <c r="R1408" s="113"/>
      <c r="S1408" s="113"/>
    </row>
    <row r="1409" spans="1:19" x14ac:dyDescent="0.35">
      <c r="A1409" s="121" t="s">
        <v>78</v>
      </c>
      <c r="B1409" s="144">
        <v>1</v>
      </c>
      <c r="C1409" s="121" t="s">
        <v>4045</v>
      </c>
      <c r="D1409" s="55" t="s">
        <v>6524</v>
      </c>
      <c r="E1409" s="121" t="s">
        <v>8659</v>
      </c>
      <c r="F1409" s="121" t="s">
        <v>8189</v>
      </c>
      <c r="G1409" s="121" t="s">
        <v>4919</v>
      </c>
      <c r="H1409" s="121" t="s">
        <v>4920</v>
      </c>
      <c r="I1409" s="121"/>
      <c r="J1409" s="57" t="s">
        <v>7595</v>
      </c>
      <c r="K1409" s="57"/>
      <c r="L1409" s="121" t="s">
        <v>7575</v>
      </c>
      <c r="M1409" s="144" t="s">
        <v>8704</v>
      </c>
      <c r="N1409" s="121" t="s">
        <v>8706</v>
      </c>
      <c r="O1409" s="121" t="s">
        <v>8709</v>
      </c>
      <c r="P1409" s="121" t="s">
        <v>100</v>
      </c>
      <c r="Q1409" s="121" t="s">
        <v>74</v>
      </c>
      <c r="R1409" s="121"/>
      <c r="S1409" s="121"/>
    </row>
    <row r="1410" spans="1:19" x14ac:dyDescent="0.35">
      <c r="A1410" s="113" t="s">
        <v>78</v>
      </c>
      <c r="B1410" s="93">
        <v>2</v>
      </c>
      <c r="C1410" s="54" t="s">
        <v>236</v>
      </c>
      <c r="D1410" s="54" t="s">
        <v>1917</v>
      </c>
      <c r="E1410" s="50" t="s">
        <v>8631</v>
      </c>
      <c r="F1410" s="68" t="s">
        <v>7900</v>
      </c>
      <c r="G1410" s="54" t="s">
        <v>550</v>
      </c>
      <c r="H1410" s="54" t="s">
        <v>573</v>
      </c>
      <c r="I1410" s="68" t="s">
        <v>2433</v>
      </c>
      <c r="J1410" s="56" t="s">
        <v>7595</v>
      </c>
      <c r="K1410" s="56"/>
      <c r="L1410" s="54" t="s">
        <v>91</v>
      </c>
      <c r="M1410" s="162" t="s">
        <v>8704</v>
      </c>
      <c r="N1410" s="56" t="s">
        <v>8706</v>
      </c>
      <c r="O1410" s="56" t="s">
        <v>8709</v>
      </c>
      <c r="P1410" s="113" t="s">
        <v>92</v>
      </c>
      <c r="Q1410" s="113" t="s">
        <v>74</v>
      </c>
      <c r="R1410" s="113"/>
      <c r="S1410" s="113"/>
    </row>
    <row r="1411" spans="1:19" x14ac:dyDescent="0.35">
      <c r="A1411" s="113" t="s">
        <v>78</v>
      </c>
      <c r="B1411" s="93">
        <v>3</v>
      </c>
      <c r="C1411" s="54" t="s">
        <v>251</v>
      </c>
      <c r="D1411" s="54" t="s">
        <v>2056</v>
      </c>
      <c r="E1411" s="50" t="s">
        <v>8632</v>
      </c>
      <c r="F1411" s="68" t="s">
        <v>7783</v>
      </c>
      <c r="G1411" s="54" t="s">
        <v>574</v>
      </c>
      <c r="H1411" s="54" t="s">
        <v>575</v>
      </c>
      <c r="I1411" s="68" t="s">
        <v>2434</v>
      </c>
      <c r="J1411" s="56" t="s">
        <v>7595</v>
      </c>
      <c r="K1411" s="56"/>
      <c r="L1411" s="54" t="s">
        <v>153</v>
      </c>
      <c r="M1411" s="162" t="s">
        <v>8704</v>
      </c>
      <c r="N1411" s="56" t="s">
        <v>8705</v>
      </c>
      <c r="O1411" s="56" t="s">
        <v>8709</v>
      </c>
      <c r="P1411" s="113" t="s">
        <v>153</v>
      </c>
      <c r="Q1411" s="113" t="s">
        <v>74</v>
      </c>
      <c r="R1411" s="113"/>
      <c r="S1411" s="113"/>
    </row>
    <row r="1412" spans="1:19" x14ac:dyDescent="0.35">
      <c r="A1412" s="113" t="s">
        <v>78</v>
      </c>
      <c r="B1412" s="93">
        <v>4</v>
      </c>
      <c r="C1412" s="54" t="s">
        <v>253</v>
      </c>
      <c r="D1412" s="54" t="s">
        <v>6538</v>
      </c>
      <c r="E1412" s="50" t="s">
        <v>8633</v>
      </c>
      <c r="F1412" s="68" t="s">
        <v>2254</v>
      </c>
      <c r="G1412" s="54" t="s">
        <v>578</v>
      </c>
      <c r="H1412" s="54" t="s">
        <v>579</v>
      </c>
      <c r="I1412" s="68" t="s">
        <v>2436</v>
      </c>
      <c r="J1412" s="56" t="s">
        <v>7595</v>
      </c>
      <c r="K1412" s="56"/>
      <c r="L1412" s="50" t="s">
        <v>7574</v>
      </c>
      <c r="M1412" s="160">
        <v>2</v>
      </c>
      <c r="N1412" s="50" t="s">
        <v>8705</v>
      </c>
      <c r="O1412" s="50" t="s">
        <v>8710</v>
      </c>
      <c r="P1412" s="113" t="s">
        <v>235</v>
      </c>
      <c r="Q1412" s="113" t="s">
        <v>74</v>
      </c>
      <c r="R1412" s="113"/>
      <c r="S1412" s="113"/>
    </row>
    <row r="1413" spans="1:19" x14ac:dyDescent="0.35">
      <c r="A1413" s="113" t="s">
        <v>78</v>
      </c>
      <c r="B1413" s="93">
        <v>5</v>
      </c>
      <c r="C1413" s="54" t="s">
        <v>254</v>
      </c>
      <c r="D1413" s="54" t="s">
        <v>6539</v>
      </c>
      <c r="E1413" s="50" t="s">
        <v>8634</v>
      </c>
      <c r="F1413" s="68" t="s">
        <v>2253</v>
      </c>
      <c r="G1413" s="54" t="s">
        <v>580</v>
      </c>
      <c r="H1413" s="54" t="s">
        <v>581</v>
      </c>
      <c r="I1413" s="68" t="s">
        <v>2437</v>
      </c>
      <c r="J1413" s="56" t="s">
        <v>7595</v>
      </c>
      <c r="K1413" s="56"/>
      <c r="L1413" s="50" t="s">
        <v>7574</v>
      </c>
      <c r="M1413" s="160">
        <v>2</v>
      </c>
      <c r="N1413" s="50" t="s">
        <v>8705</v>
      </c>
      <c r="O1413" s="50" t="s">
        <v>8710</v>
      </c>
      <c r="P1413" s="113" t="s">
        <v>235</v>
      </c>
      <c r="Q1413" s="113" t="s">
        <v>74</v>
      </c>
      <c r="R1413" s="113"/>
      <c r="S1413" s="113"/>
    </row>
    <row r="1414" spans="1:19" x14ac:dyDescent="0.35">
      <c r="A1414" s="113" t="s">
        <v>78</v>
      </c>
      <c r="B1414" s="112">
        <v>6</v>
      </c>
      <c r="C1414" s="113" t="s">
        <v>4105</v>
      </c>
      <c r="D1414" s="54" t="s">
        <v>6543</v>
      </c>
      <c r="E1414" s="113" t="s">
        <v>8653</v>
      </c>
      <c r="F1414" s="111" t="s">
        <v>8184</v>
      </c>
      <c r="G1414" s="113" t="s">
        <v>5037</v>
      </c>
      <c r="H1414" s="113" t="s">
        <v>5038</v>
      </c>
      <c r="I1414" s="113"/>
      <c r="J1414" s="56" t="s">
        <v>7595</v>
      </c>
      <c r="K1414" s="56"/>
      <c r="L1414" s="50" t="s">
        <v>7574</v>
      </c>
      <c r="M1414" s="160">
        <v>0</v>
      </c>
      <c r="N1414" s="50" t="s">
        <v>8705</v>
      </c>
      <c r="O1414" s="50" t="s">
        <v>8710</v>
      </c>
      <c r="P1414" s="113" t="s">
        <v>235</v>
      </c>
      <c r="Q1414" s="113" t="s">
        <v>74</v>
      </c>
      <c r="R1414" s="113"/>
      <c r="S1414" s="113"/>
    </row>
    <row r="1415" spans="1:19" x14ac:dyDescent="0.35">
      <c r="A1415" s="113" t="s">
        <v>78</v>
      </c>
      <c r="B1415" s="112">
        <v>7</v>
      </c>
      <c r="C1415" s="113" t="s">
        <v>4107</v>
      </c>
      <c r="D1415" s="55" t="s">
        <v>6544</v>
      </c>
      <c r="E1415" s="113" t="s">
        <v>8654</v>
      </c>
      <c r="F1415" s="111" t="s">
        <v>8185</v>
      </c>
      <c r="G1415" s="113" t="s">
        <v>5041</v>
      </c>
      <c r="H1415" s="113" t="s">
        <v>5042</v>
      </c>
      <c r="I1415" s="113"/>
      <c r="J1415" s="56" t="s">
        <v>7595</v>
      </c>
      <c r="K1415" s="56"/>
      <c r="L1415" s="50" t="s">
        <v>7574</v>
      </c>
      <c r="M1415" s="160">
        <v>0</v>
      </c>
      <c r="N1415" s="50" t="s">
        <v>8705</v>
      </c>
      <c r="O1415" s="50" t="s">
        <v>8710</v>
      </c>
      <c r="P1415" s="113" t="s">
        <v>235</v>
      </c>
      <c r="Q1415" s="113" t="s">
        <v>74</v>
      </c>
      <c r="R1415" s="113"/>
      <c r="S1415" s="113"/>
    </row>
    <row r="1416" spans="1:19" x14ac:dyDescent="0.35">
      <c r="A1416" s="113" t="s">
        <v>78</v>
      </c>
      <c r="B1416" s="112">
        <v>8</v>
      </c>
      <c r="C1416" s="121" t="s">
        <v>4106</v>
      </c>
      <c r="D1416" s="54" t="s">
        <v>6545</v>
      </c>
      <c r="E1416" s="113" t="s">
        <v>8647</v>
      </c>
      <c r="F1416" s="111" t="s">
        <v>8186</v>
      </c>
      <c r="G1416" s="113" t="s">
        <v>5039</v>
      </c>
      <c r="H1416" s="113" t="s">
        <v>5040</v>
      </c>
      <c r="I1416" s="113"/>
      <c r="J1416" s="56" t="s">
        <v>7595</v>
      </c>
      <c r="K1416" s="56"/>
      <c r="L1416" s="50" t="s">
        <v>7574</v>
      </c>
      <c r="M1416" s="160">
        <v>0</v>
      </c>
      <c r="N1416" s="50" t="s">
        <v>8705</v>
      </c>
      <c r="O1416" s="50" t="s">
        <v>8710</v>
      </c>
      <c r="P1416" s="113" t="s">
        <v>235</v>
      </c>
      <c r="Q1416" s="113" t="s">
        <v>74</v>
      </c>
      <c r="R1416" s="113"/>
      <c r="S1416" s="113"/>
    </row>
    <row r="1417" spans="1:19" x14ac:dyDescent="0.35">
      <c r="A1417" s="113" t="s">
        <v>78</v>
      </c>
      <c r="B1417" s="112">
        <v>9</v>
      </c>
      <c r="C1417" s="121" t="s">
        <v>4108</v>
      </c>
      <c r="D1417" s="54" t="s">
        <v>6545</v>
      </c>
      <c r="E1417" s="113" t="s">
        <v>8647</v>
      </c>
      <c r="F1417" s="121" t="s">
        <v>8186</v>
      </c>
      <c r="G1417" s="113" t="s">
        <v>5043</v>
      </c>
      <c r="H1417" s="113" t="s">
        <v>5044</v>
      </c>
      <c r="I1417" s="113"/>
      <c r="J1417" s="56" t="s">
        <v>7595</v>
      </c>
      <c r="K1417" s="56"/>
      <c r="L1417" s="50" t="s">
        <v>7574</v>
      </c>
      <c r="M1417" s="160">
        <v>0</v>
      </c>
      <c r="N1417" s="50" t="s">
        <v>8705</v>
      </c>
      <c r="O1417" s="50" t="s">
        <v>8710</v>
      </c>
      <c r="P1417" s="113" t="s">
        <v>235</v>
      </c>
      <c r="Q1417" s="113" t="s">
        <v>74</v>
      </c>
      <c r="R1417" s="121" t="s">
        <v>8188</v>
      </c>
      <c r="S1417" s="113"/>
    </row>
    <row r="1418" spans="1:19" x14ac:dyDescent="0.35">
      <c r="A1418" s="113" t="s">
        <v>78</v>
      </c>
      <c r="B1418" s="112">
        <v>10</v>
      </c>
      <c r="C1418" s="113" t="s">
        <v>4093</v>
      </c>
      <c r="D1418" s="50" t="s">
        <v>6529</v>
      </c>
      <c r="E1418" s="113" t="s">
        <v>8656</v>
      </c>
      <c r="F1418" s="111" t="s">
        <v>8645</v>
      </c>
      <c r="G1418" s="113" t="s">
        <v>5013</v>
      </c>
      <c r="H1418" s="113" t="s">
        <v>5014</v>
      </c>
      <c r="I1418" s="113"/>
      <c r="J1418" s="56" t="s">
        <v>7595</v>
      </c>
      <c r="K1418" s="56"/>
      <c r="L1418" s="50" t="s">
        <v>7574</v>
      </c>
      <c r="M1418" s="160">
        <v>0</v>
      </c>
      <c r="N1418" s="50" t="s">
        <v>8705</v>
      </c>
      <c r="O1418" s="50" t="s">
        <v>8710</v>
      </c>
      <c r="P1418" s="113" t="s">
        <v>235</v>
      </c>
      <c r="Q1418" s="113" t="s">
        <v>74</v>
      </c>
      <c r="R1418" s="113"/>
      <c r="S1418" s="113"/>
    </row>
    <row r="1419" spans="1:19" x14ac:dyDescent="0.35">
      <c r="A1419" s="113" t="s">
        <v>78</v>
      </c>
      <c r="B1419" s="112">
        <v>11</v>
      </c>
      <c r="C1419" s="113" t="s">
        <v>4096</v>
      </c>
      <c r="D1419" s="50" t="s">
        <v>6532</v>
      </c>
      <c r="E1419" s="113" t="s">
        <v>8652</v>
      </c>
      <c r="F1419" s="111" t="s">
        <v>8644</v>
      </c>
      <c r="G1419" s="113" t="s">
        <v>5019</v>
      </c>
      <c r="H1419" s="113" t="s">
        <v>5020</v>
      </c>
      <c r="I1419" s="113"/>
      <c r="J1419" s="56" t="s">
        <v>7595</v>
      </c>
      <c r="K1419" s="56"/>
      <c r="L1419" s="50" t="s">
        <v>7574</v>
      </c>
      <c r="M1419" s="160">
        <v>0</v>
      </c>
      <c r="N1419" s="50" t="s">
        <v>8705</v>
      </c>
      <c r="O1419" s="50" t="s">
        <v>8710</v>
      </c>
      <c r="P1419" s="113" t="s">
        <v>235</v>
      </c>
      <c r="Q1419" s="113" t="s">
        <v>74</v>
      </c>
      <c r="R1419" s="113"/>
      <c r="S1419" s="113"/>
    </row>
    <row r="1420" spans="1:19" x14ac:dyDescent="0.35">
      <c r="A1420" s="113" t="s">
        <v>78</v>
      </c>
      <c r="B1420" s="93">
        <v>12</v>
      </c>
      <c r="C1420" s="54" t="s">
        <v>257</v>
      </c>
      <c r="D1420" s="54" t="s">
        <v>1909</v>
      </c>
      <c r="E1420" s="50" t="s">
        <v>8636</v>
      </c>
      <c r="F1420" s="68" t="s">
        <v>2257</v>
      </c>
      <c r="G1420" s="54" t="s">
        <v>586</v>
      </c>
      <c r="H1420" s="54" t="s">
        <v>587</v>
      </c>
      <c r="I1420" s="68" t="s">
        <v>2440</v>
      </c>
      <c r="J1420" s="56" t="s">
        <v>7595</v>
      </c>
      <c r="K1420" s="56"/>
      <c r="L1420" s="50" t="s">
        <v>7574</v>
      </c>
      <c r="M1420" s="160">
        <v>1</v>
      </c>
      <c r="N1420" s="50" t="s">
        <v>8705</v>
      </c>
      <c r="O1420" s="50" t="s">
        <v>8710</v>
      </c>
      <c r="P1420" s="113" t="s">
        <v>235</v>
      </c>
      <c r="Q1420" s="113" t="s">
        <v>74</v>
      </c>
      <c r="R1420" s="113"/>
      <c r="S1420" s="113"/>
    </row>
    <row r="1421" spans="1:19" x14ac:dyDescent="0.35">
      <c r="A1421" s="113" t="s">
        <v>78</v>
      </c>
      <c r="B1421" s="93">
        <v>13</v>
      </c>
      <c r="C1421" s="54" t="s">
        <v>255</v>
      </c>
      <c r="D1421" s="54" t="s">
        <v>1906</v>
      </c>
      <c r="E1421" s="50" t="s">
        <v>8639</v>
      </c>
      <c r="F1421" s="68" t="s">
        <v>2255</v>
      </c>
      <c r="G1421" s="54" t="s">
        <v>582</v>
      </c>
      <c r="H1421" s="54" t="s">
        <v>583</v>
      </c>
      <c r="I1421" s="68" t="s">
        <v>2438</v>
      </c>
      <c r="J1421" s="56" t="s">
        <v>7595</v>
      </c>
      <c r="K1421" s="56"/>
      <c r="L1421" s="50" t="s">
        <v>7574</v>
      </c>
      <c r="M1421" s="160">
        <v>2</v>
      </c>
      <c r="N1421" s="50" t="s">
        <v>8705</v>
      </c>
      <c r="O1421" s="50" t="s">
        <v>8710</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7595</v>
      </c>
      <c r="K1422" s="56"/>
      <c r="L1422" s="50" t="s">
        <v>7574</v>
      </c>
      <c r="M1422" s="160">
        <v>2</v>
      </c>
      <c r="N1422" s="50" t="s">
        <v>8705</v>
      </c>
      <c r="O1422" s="50" t="s">
        <v>8710</v>
      </c>
      <c r="P1422" s="113" t="s">
        <v>249</v>
      </c>
      <c r="Q1422" s="113" t="s">
        <v>74</v>
      </c>
      <c r="R1422" s="113"/>
      <c r="S1422" s="113"/>
    </row>
    <row r="1423" spans="1:19" x14ac:dyDescent="0.35">
      <c r="A1423" s="113" t="s">
        <v>78</v>
      </c>
      <c r="B1423" s="112">
        <v>15</v>
      </c>
      <c r="C1423" s="113" t="s">
        <v>4091</v>
      </c>
      <c r="D1423" s="50" t="s">
        <v>6526</v>
      </c>
      <c r="E1423" s="113" t="s">
        <v>8643</v>
      </c>
      <c r="F1423" s="111" t="s">
        <v>8172</v>
      </c>
      <c r="G1423" s="113" t="s">
        <v>5009</v>
      </c>
      <c r="H1423" s="113" t="s">
        <v>5010</v>
      </c>
      <c r="I1423" s="113"/>
      <c r="J1423" s="56" t="s">
        <v>7595</v>
      </c>
      <c r="K1423" s="56"/>
      <c r="L1423" s="50" t="s">
        <v>7574</v>
      </c>
      <c r="M1423" s="160">
        <v>0</v>
      </c>
      <c r="N1423" s="50" t="s">
        <v>8705</v>
      </c>
      <c r="O1423" s="50" t="s">
        <v>8710</v>
      </c>
      <c r="P1423" s="113" t="s">
        <v>249</v>
      </c>
      <c r="Q1423" s="113" t="s">
        <v>74</v>
      </c>
      <c r="R1423" s="113"/>
      <c r="S1423" s="113"/>
    </row>
    <row r="1424" spans="1:19" x14ac:dyDescent="0.35">
      <c r="A1424" s="113" t="s">
        <v>78</v>
      </c>
      <c r="B1424" s="112">
        <v>16</v>
      </c>
      <c r="C1424" s="113" t="s">
        <v>4090</v>
      </c>
      <c r="D1424" s="50" t="s">
        <v>6528</v>
      </c>
      <c r="E1424" s="113" t="s">
        <v>8642</v>
      </c>
      <c r="F1424" s="111" t="s">
        <v>8171</v>
      </c>
      <c r="G1424" s="113" t="s">
        <v>5007</v>
      </c>
      <c r="H1424" s="113" t="s">
        <v>5008</v>
      </c>
      <c r="I1424" s="113"/>
      <c r="J1424" s="56" t="s">
        <v>7595</v>
      </c>
      <c r="K1424" s="56"/>
      <c r="L1424" s="50" t="s">
        <v>7574</v>
      </c>
      <c r="M1424" s="160">
        <v>0</v>
      </c>
      <c r="N1424" s="50" t="s">
        <v>8705</v>
      </c>
      <c r="O1424" s="50" t="s">
        <v>8710</v>
      </c>
      <c r="P1424" s="113" t="s">
        <v>6314</v>
      </c>
      <c r="Q1424" s="113" t="s">
        <v>74</v>
      </c>
      <c r="R1424" s="113"/>
      <c r="S1424" s="113"/>
    </row>
    <row r="1425" spans="1:19" x14ac:dyDescent="0.35">
      <c r="A1425" s="113" t="s">
        <v>78</v>
      </c>
      <c r="B1425" s="112">
        <v>17</v>
      </c>
      <c r="C1425" s="113" t="s">
        <v>4089</v>
      </c>
      <c r="D1425" s="50" t="s">
        <v>5006</v>
      </c>
      <c r="E1425" s="113" t="s">
        <v>8637</v>
      </c>
      <c r="F1425" s="111" t="s">
        <v>8170</v>
      </c>
      <c r="G1425" s="113" t="s">
        <v>5005</v>
      </c>
      <c r="H1425" s="113" t="s">
        <v>5006</v>
      </c>
      <c r="I1425" s="113"/>
      <c r="J1425" s="56" t="s">
        <v>7595</v>
      </c>
      <c r="K1425" s="56"/>
      <c r="L1425" s="113" t="s">
        <v>7574</v>
      </c>
      <c r="M1425" s="114">
        <v>0</v>
      </c>
      <c r="N1425" s="113" t="s">
        <v>8705</v>
      </c>
      <c r="O1425" s="113" t="s">
        <v>8710</v>
      </c>
      <c r="P1425" s="113" t="s">
        <v>100</v>
      </c>
      <c r="Q1425" s="113" t="s">
        <v>74</v>
      </c>
      <c r="R1425" s="113"/>
      <c r="S1425" s="113"/>
    </row>
    <row r="1426" spans="1:19" x14ac:dyDescent="0.35">
      <c r="A1426" s="113" t="s">
        <v>78</v>
      </c>
      <c r="B1426" s="112">
        <v>18</v>
      </c>
      <c r="C1426" s="113" t="s">
        <v>4087</v>
      </c>
      <c r="D1426" s="50" t="s">
        <v>8190</v>
      </c>
      <c r="E1426" s="113" t="s">
        <v>8641</v>
      </c>
      <c r="F1426" s="111" t="s">
        <v>8640</v>
      </c>
      <c r="G1426" s="113" t="s">
        <v>5001</v>
      </c>
      <c r="H1426" s="113" t="s">
        <v>5002</v>
      </c>
      <c r="I1426" s="113"/>
      <c r="J1426" s="56" t="s">
        <v>7595</v>
      </c>
      <c r="K1426" s="56"/>
      <c r="L1426" s="50" t="s">
        <v>7574</v>
      </c>
      <c r="M1426" s="160">
        <v>1</v>
      </c>
      <c r="N1426" s="50" t="s">
        <v>8705</v>
      </c>
      <c r="O1426" s="50" t="s">
        <v>8710</v>
      </c>
      <c r="P1426" s="113" t="s">
        <v>6308</v>
      </c>
      <c r="Q1426" s="113" t="s">
        <v>74</v>
      </c>
      <c r="R1426" s="113"/>
      <c r="S1426" s="113"/>
    </row>
    <row r="1427" spans="1:19" x14ac:dyDescent="0.35">
      <c r="A1427" s="113" t="s">
        <v>78</v>
      </c>
      <c r="B1427" s="112">
        <v>18</v>
      </c>
      <c r="C1427" s="113" t="s">
        <v>4092</v>
      </c>
      <c r="D1427" s="50" t="s">
        <v>6527</v>
      </c>
      <c r="E1427" s="113" t="s">
        <v>8638</v>
      </c>
      <c r="F1427" s="111" t="s">
        <v>8173</v>
      </c>
      <c r="G1427" s="113" t="s">
        <v>5011</v>
      </c>
      <c r="H1427" s="113" t="s">
        <v>5012</v>
      </c>
      <c r="I1427" s="113"/>
      <c r="J1427" s="56" t="s">
        <v>7595</v>
      </c>
      <c r="K1427" s="56"/>
      <c r="L1427" s="113" t="s">
        <v>7574</v>
      </c>
      <c r="M1427" s="114">
        <v>0</v>
      </c>
      <c r="N1427" s="113" t="s">
        <v>8705</v>
      </c>
      <c r="O1427" s="113" t="s">
        <v>8710</v>
      </c>
      <c r="P1427" s="113" t="s">
        <v>3013</v>
      </c>
      <c r="Q1427" s="113" t="s">
        <v>74</v>
      </c>
      <c r="R1427" s="113"/>
      <c r="S1427" s="113"/>
    </row>
    <row r="1428" spans="1:19" x14ac:dyDescent="0.35">
      <c r="A1428" s="113" t="s">
        <v>78</v>
      </c>
      <c r="B1428" s="112">
        <v>19</v>
      </c>
      <c r="C1428" s="113" t="s">
        <v>4097</v>
      </c>
      <c r="D1428" s="50" t="s">
        <v>6533</v>
      </c>
      <c r="E1428" s="113" t="s">
        <v>8660</v>
      </c>
      <c r="F1428" s="111" t="s">
        <v>8176</v>
      </c>
      <c r="G1428" s="113" t="s">
        <v>5021</v>
      </c>
      <c r="H1428" s="113" t="s">
        <v>5022</v>
      </c>
      <c r="I1428" s="113"/>
      <c r="J1428" s="56" t="s">
        <v>7595</v>
      </c>
      <c r="K1428" s="56"/>
      <c r="L1428" s="113" t="s">
        <v>7574</v>
      </c>
      <c r="M1428" s="114">
        <v>0</v>
      </c>
      <c r="N1428" s="113" t="s">
        <v>8705</v>
      </c>
      <c r="O1428" s="113" t="s">
        <v>8710</v>
      </c>
      <c r="P1428" s="113" t="s">
        <v>3013</v>
      </c>
      <c r="Q1428" s="113" t="s">
        <v>74</v>
      </c>
      <c r="R1428" s="113"/>
      <c r="S1428" s="113"/>
    </row>
    <row r="1429" spans="1:19" x14ac:dyDescent="0.35">
      <c r="A1429" s="113" t="s">
        <v>78</v>
      </c>
      <c r="B1429" s="112">
        <v>20</v>
      </c>
      <c r="C1429" s="113" t="s">
        <v>4098</v>
      </c>
      <c r="D1429" s="50" t="s">
        <v>6534</v>
      </c>
      <c r="E1429" s="113" t="s">
        <v>8661</v>
      </c>
      <c r="F1429" s="111" t="s">
        <v>8177</v>
      </c>
      <c r="G1429" s="113" t="s">
        <v>5023</v>
      </c>
      <c r="H1429" s="113" t="s">
        <v>5024</v>
      </c>
      <c r="I1429" s="113"/>
      <c r="J1429" s="56" t="s">
        <v>7595</v>
      </c>
      <c r="K1429" s="56"/>
      <c r="L1429" s="113" t="s">
        <v>7574</v>
      </c>
      <c r="M1429" s="114">
        <v>0</v>
      </c>
      <c r="N1429" s="113" t="s">
        <v>8705</v>
      </c>
      <c r="O1429" s="113" t="s">
        <v>8710</v>
      </c>
      <c r="P1429" s="113" t="s">
        <v>3013</v>
      </c>
      <c r="Q1429" s="113" t="s">
        <v>74</v>
      </c>
      <c r="R1429" s="113"/>
      <c r="S1429" s="113"/>
    </row>
    <row r="1430" spans="1:19" x14ac:dyDescent="0.35">
      <c r="A1430" s="113" t="s">
        <v>78</v>
      </c>
      <c r="B1430" s="112">
        <v>21</v>
      </c>
      <c r="C1430" s="113" t="s">
        <v>4099</v>
      </c>
      <c r="D1430" s="50" t="s">
        <v>6535</v>
      </c>
      <c r="E1430" s="113" t="s">
        <v>8662</v>
      </c>
      <c r="F1430" s="111" t="s">
        <v>8178</v>
      </c>
      <c r="G1430" s="113" t="s">
        <v>5025</v>
      </c>
      <c r="H1430" s="113" t="s">
        <v>5026</v>
      </c>
      <c r="I1430" s="113"/>
      <c r="J1430" s="56" t="s">
        <v>7595</v>
      </c>
      <c r="K1430" s="56"/>
      <c r="L1430" s="113" t="s">
        <v>7574</v>
      </c>
      <c r="M1430" s="114">
        <v>0</v>
      </c>
      <c r="N1430" s="113" t="s">
        <v>8705</v>
      </c>
      <c r="O1430" s="113" t="s">
        <v>8710</v>
      </c>
      <c r="P1430" s="113" t="s">
        <v>3013</v>
      </c>
      <c r="Q1430" s="113" t="s">
        <v>74</v>
      </c>
      <c r="R1430" s="113"/>
      <c r="S1430" s="113"/>
    </row>
    <row r="1431" spans="1:19" x14ac:dyDescent="0.35">
      <c r="A1431" s="113" t="s">
        <v>78</v>
      </c>
      <c r="B1431" s="112">
        <v>22</v>
      </c>
      <c r="C1431" s="113" t="s">
        <v>4094</v>
      </c>
      <c r="D1431" s="50" t="s">
        <v>6530</v>
      </c>
      <c r="E1431" s="113" t="s">
        <v>8646</v>
      </c>
      <c r="F1431" s="111" t="s">
        <v>8174</v>
      </c>
      <c r="G1431" s="113" t="s">
        <v>5015</v>
      </c>
      <c r="H1431" s="113" t="s">
        <v>5016</v>
      </c>
      <c r="I1431" s="113"/>
      <c r="J1431" s="56" t="s">
        <v>7595</v>
      </c>
      <c r="K1431" s="56"/>
      <c r="L1431" s="50" t="s">
        <v>7574</v>
      </c>
      <c r="M1431" s="160">
        <v>0</v>
      </c>
      <c r="N1431" s="50" t="s">
        <v>8705</v>
      </c>
      <c r="O1431" s="50" t="s">
        <v>8710</v>
      </c>
      <c r="P1431" s="113" t="s">
        <v>6315</v>
      </c>
      <c r="Q1431" s="113" t="s">
        <v>74</v>
      </c>
      <c r="R1431" s="113"/>
      <c r="S1431" s="113"/>
    </row>
    <row r="1432" spans="1:19" x14ac:dyDescent="0.35">
      <c r="A1432" s="113" t="s">
        <v>78</v>
      </c>
      <c r="B1432" s="112">
        <v>23</v>
      </c>
      <c r="C1432" s="113" t="s">
        <v>4095</v>
      </c>
      <c r="D1432" s="50" t="s">
        <v>6531</v>
      </c>
      <c r="E1432" s="113" t="s">
        <v>8648</v>
      </c>
      <c r="F1432" s="111" t="s">
        <v>8175</v>
      </c>
      <c r="G1432" s="113" t="s">
        <v>5017</v>
      </c>
      <c r="H1432" s="113" t="s">
        <v>5018</v>
      </c>
      <c r="I1432" s="113"/>
      <c r="J1432" s="56" t="s">
        <v>7595</v>
      </c>
      <c r="K1432" s="56"/>
      <c r="L1432" s="50" t="s">
        <v>7574</v>
      </c>
      <c r="M1432" s="160">
        <v>0</v>
      </c>
      <c r="N1432" s="50" t="s">
        <v>8705</v>
      </c>
      <c r="O1432" s="50" t="s">
        <v>8710</v>
      </c>
      <c r="P1432" s="113" t="s">
        <v>6315</v>
      </c>
      <c r="Q1432" s="113" t="s">
        <v>74</v>
      </c>
      <c r="R1432" s="113"/>
      <c r="S1432" s="113"/>
    </row>
    <row r="1433" spans="1:19" x14ac:dyDescent="0.35">
      <c r="A1433" s="113" t="s">
        <v>78</v>
      </c>
      <c r="B1433" s="112">
        <v>24</v>
      </c>
      <c r="C1433" s="113" t="s">
        <v>4104</v>
      </c>
      <c r="D1433" s="50" t="s">
        <v>6540</v>
      </c>
      <c r="E1433" s="113" t="s">
        <v>8649</v>
      </c>
      <c r="F1433" s="111" t="s">
        <v>8181</v>
      </c>
      <c r="G1433" s="113" t="s">
        <v>5035</v>
      </c>
      <c r="H1433" s="113" t="s">
        <v>5036</v>
      </c>
      <c r="I1433" s="113"/>
      <c r="J1433" s="56" t="s">
        <v>7595</v>
      </c>
      <c r="K1433" s="56"/>
      <c r="L1433" s="50" t="s">
        <v>7574</v>
      </c>
      <c r="M1433" s="160">
        <v>0</v>
      </c>
      <c r="N1433" s="50" t="s">
        <v>8705</v>
      </c>
      <c r="O1433" s="50" t="s">
        <v>8710</v>
      </c>
      <c r="P1433" s="113" t="s">
        <v>195</v>
      </c>
      <c r="Q1433" s="113" t="s">
        <v>74</v>
      </c>
      <c r="R1433" s="113"/>
      <c r="S1433" s="113"/>
    </row>
    <row r="1434" spans="1:19" x14ac:dyDescent="0.35">
      <c r="A1434" s="113" t="s">
        <v>78</v>
      </c>
      <c r="B1434" s="112">
        <v>24</v>
      </c>
      <c r="C1434" s="113" t="s">
        <v>4111</v>
      </c>
      <c r="D1434" s="50" t="s">
        <v>6546</v>
      </c>
      <c r="E1434" s="113" t="s">
        <v>8655</v>
      </c>
      <c r="F1434" s="111" t="s">
        <v>8187</v>
      </c>
      <c r="G1434" s="113" t="s">
        <v>5049</v>
      </c>
      <c r="H1434" s="113" t="s">
        <v>5050</v>
      </c>
      <c r="I1434" s="113"/>
      <c r="J1434" s="56" t="s">
        <v>7595</v>
      </c>
      <c r="K1434" s="56"/>
      <c r="L1434" s="50" t="s">
        <v>7574</v>
      </c>
      <c r="M1434" s="160">
        <v>0</v>
      </c>
      <c r="N1434" s="50" t="s">
        <v>8705</v>
      </c>
      <c r="O1434" s="50" t="s">
        <v>8710</v>
      </c>
      <c r="P1434" s="113" t="s">
        <v>6316</v>
      </c>
      <c r="Q1434" s="113" t="s">
        <v>74</v>
      </c>
      <c r="R1434" s="113"/>
      <c r="S1434" s="113"/>
    </row>
    <row r="1435" spans="1:19" x14ac:dyDescent="0.35">
      <c r="A1435" s="113" t="s">
        <v>78</v>
      </c>
      <c r="B1435" s="112">
        <v>25</v>
      </c>
      <c r="C1435" s="113" t="s">
        <v>4103</v>
      </c>
      <c r="D1435" s="50" t="s">
        <v>6541</v>
      </c>
      <c r="E1435" s="113" t="s">
        <v>8650</v>
      </c>
      <c r="F1435" s="111" t="s">
        <v>8182</v>
      </c>
      <c r="G1435" s="113" t="s">
        <v>5033</v>
      </c>
      <c r="H1435" s="113" t="s">
        <v>5034</v>
      </c>
      <c r="I1435" s="113"/>
      <c r="J1435" s="56" t="s">
        <v>7595</v>
      </c>
      <c r="K1435" s="56"/>
      <c r="L1435" s="50" t="s">
        <v>7574</v>
      </c>
      <c r="M1435" s="160">
        <v>0</v>
      </c>
      <c r="N1435" s="50" t="s">
        <v>8705</v>
      </c>
      <c r="O1435" s="50" t="s">
        <v>8710</v>
      </c>
      <c r="P1435" s="113" t="s">
        <v>195</v>
      </c>
      <c r="Q1435" s="113" t="s">
        <v>74</v>
      </c>
      <c r="R1435" s="113"/>
      <c r="S1435" s="113"/>
    </row>
    <row r="1436" spans="1:19" x14ac:dyDescent="0.35">
      <c r="A1436" s="113" t="s">
        <v>78</v>
      </c>
      <c r="B1436" s="93">
        <v>25</v>
      </c>
      <c r="C1436" s="54" t="s">
        <v>256</v>
      </c>
      <c r="D1436" s="54" t="s">
        <v>1907</v>
      </c>
      <c r="E1436" s="50" t="s">
        <v>8635</v>
      </c>
      <c r="F1436" s="68" t="s">
        <v>2256</v>
      </c>
      <c r="G1436" s="54" t="s">
        <v>584</v>
      </c>
      <c r="H1436" s="54" t="s">
        <v>585</v>
      </c>
      <c r="I1436" s="68" t="s">
        <v>2439</v>
      </c>
      <c r="J1436" s="56" t="s">
        <v>7595</v>
      </c>
      <c r="K1436" s="56"/>
      <c r="L1436" s="50" t="s">
        <v>7574</v>
      </c>
      <c r="M1436" s="160">
        <v>1</v>
      </c>
      <c r="N1436" s="50" t="s">
        <v>8705</v>
      </c>
      <c r="O1436" s="50" t="s">
        <v>8710</v>
      </c>
      <c r="P1436" s="113" t="s">
        <v>250</v>
      </c>
      <c r="Q1436" s="113" t="s">
        <v>74</v>
      </c>
      <c r="R1436" s="113"/>
      <c r="S1436" s="113"/>
    </row>
    <row r="1437" spans="1:19" x14ac:dyDescent="0.35">
      <c r="A1437" s="113" t="s">
        <v>78</v>
      </c>
      <c r="B1437" s="112">
        <v>26</v>
      </c>
      <c r="C1437" s="113" t="s">
        <v>4088</v>
      </c>
      <c r="D1437" s="50" t="s">
        <v>6525</v>
      </c>
      <c r="E1437" s="113" t="s">
        <v>8657</v>
      </c>
      <c r="F1437" s="111" t="s">
        <v>8169</v>
      </c>
      <c r="G1437" s="113" t="s">
        <v>5003</v>
      </c>
      <c r="H1437" s="113" t="s">
        <v>5004</v>
      </c>
      <c r="I1437" s="113"/>
      <c r="J1437" s="56" t="s">
        <v>7595</v>
      </c>
      <c r="K1437" s="56"/>
      <c r="L1437" s="50" t="s">
        <v>7574</v>
      </c>
      <c r="M1437" s="160">
        <v>0</v>
      </c>
      <c r="N1437" s="50" t="s">
        <v>8705</v>
      </c>
      <c r="O1437" s="50" t="s">
        <v>8710</v>
      </c>
      <c r="P1437" s="113" t="s">
        <v>6310</v>
      </c>
      <c r="Q1437" s="113" t="s">
        <v>74</v>
      </c>
      <c r="R1437" s="113"/>
      <c r="S1437" s="113"/>
    </row>
    <row r="1438" spans="1:19" x14ac:dyDescent="0.35">
      <c r="A1438" s="113" t="s">
        <v>78</v>
      </c>
      <c r="B1438" s="112">
        <v>26</v>
      </c>
      <c r="C1438" s="113" t="s">
        <v>4102</v>
      </c>
      <c r="D1438" s="50" t="s">
        <v>6542</v>
      </c>
      <c r="E1438" s="113" t="s">
        <v>8651</v>
      </c>
      <c r="F1438" s="111" t="s">
        <v>8183</v>
      </c>
      <c r="G1438" s="113" t="s">
        <v>5031</v>
      </c>
      <c r="H1438" s="113" t="s">
        <v>5032</v>
      </c>
      <c r="I1438" s="113"/>
      <c r="J1438" s="56" t="s">
        <v>7595</v>
      </c>
      <c r="K1438" s="56"/>
      <c r="L1438" s="50" t="s">
        <v>7574</v>
      </c>
      <c r="M1438" s="160">
        <v>0</v>
      </c>
      <c r="N1438" s="50" t="s">
        <v>8705</v>
      </c>
      <c r="O1438" s="50" t="s">
        <v>8710</v>
      </c>
      <c r="P1438" s="113" t="s">
        <v>195</v>
      </c>
      <c r="Q1438" s="113" t="s">
        <v>74</v>
      </c>
      <c r="R1438" s="113"/>
      <c r="S1438" s="113"/>
    </row>
    <row r="1439" spans="1:19" x14ac:dyDescent="0.35">
      <c r="A1439" s="113" t="s">
        <v>78</v>
      </c>
      <c r="B1439" s="112">
        <v>27</v>
      </c>
      <c r="C1439" s="113" t="s">
        <v>4100</v>
      </c>
      <c r="D1439" s="50" t="s">
        <v>6536</v>
      </c>
      <c r="E1439" s="113" t="s">
        <v>8658</v>
      </c>
      <c r="F1439" s="111" t="s">
        <v>8179</v>
      </c>
      <c r="G1439" s="113" t="s">
        <v>5027</v>
      </c>
      <c r="H1439" s="113" t="s">
        <v>5028</v>
      </c>
      <c r="I1439" s="113"/>
      <c r="J1439" s="56" t="s">
        <v>7595</v>
      </c>
      <c r="K1439" s="56"/>
      <c r="L1439" s="50" t="s">
        <v>7574</v>
      </c>
      <c r="M1439" s="160">
        <v>0</v>
      </c>
      <c r="N1439" s="50" t="s">
        <v>8705</v>
      </c>
      <c r="O1439" s="50" t="s">
        <v>8710</v>
      </c>
      <c r="P1439" s="113" t="s">
        <v>3002</v>
      </c>
      <c r="Q1439" s="113" t="s">
        <v>74</v>
      </c>
      <c r="R1439" s="113"/>
      <c r="S1439" s="113"/>
    </row>
    <row r="1440" spans="1:19" x14ac:dyDescent="0.35">
      <c r="A1440" s="113" t="s">
        <v>78</v>
      </c>
      <c r="B1440" s="112">
        <v>29</v>
      </c>
      <c r="C1440" s="113" t="s">
        <v>4101</v>
      </c>
      <c r="D1440" s="62" t="s">
        <v>6537</v>
      </c>
      <c r="E1440" s="113" t="s">
        <v>8684</v>
      </c>
      <c r="F1440" s="111" t="s">
        <v>8180</v>
      </c>
      <c r="G1440" s="113" t="s">
        <v>5029</v>
      </c>
      <c r="H1440" s="113" t="s">
        <v>5030</v>
      </c>
      <c r="I1440" s="113"/>
      <c r="J1440" s="113" t="s">
        <v>3413</v>
      </c>
      <c r="K1440" s="113" t="s">
        <v>7594</v>
      </c>
      <c r="L1440" s="113" t="s">
        <v>91</v>
      </c>
      <c r="M1440" s="114">
        <v>0</v>
      </c>
      <c r="N1440" s="113" t="s">
        <v>8705</v>
      </c>
      <c r="O1440" s="113" t="s">
        <v>8710</v>
      </c>
      <c r="P1440" s="113" t="s">
        <v>92</v>
      </c>
      <c r="Q1440" s="113" t="s">
        <v>74</v>
      </c>
      <c r="R1440" s="113"/>
      <c r="S1440" s="113"/>
    </row>
    <row r="1441" spans="1:19" x14ac:dyDescent="0.35">
      <c r="A1441" s="113" t="s">
        <v>8750</v>
      </c>
      <c r="B1441" s="112">
        <v>-99</v>
      </c>
      <c r="C1441" s="113" t="s">
        <v>4053</v>
      </c>
      <c r="D1441" s="50" t="s">
        <v>6565</v>
      </c>
      <c r="E1441" s="113"/>
      <c r="F1441" s="111" t="s">
        <v>8210</v>
      </c>
      <c r="G1441" s="113" t="s">
        <v>4933</v>
      </c>
      <c r="H1441" s="113" t="s">
        <v>4934</v>
      </c>
      <c r="I1441" s="113"/>
      <c r="J1441" s="56" t="s">
        <v>7595</v>
      </c>
      <c r="K1441" s="56"/>
      <c r="L1441" s="50" t="s">
        <v>7574</v>
      </c>
      <c r="M1441" s="160">
        <v>0</v>
      </c>
      <c r="N1441" s="50" t="s">
        <v>8708</v>
      </c>
      <c r="O1441" s="50"/>
      <c r="P1441" s="113" t="s">
        <v>6310</v>
      </c>
      <c r="Q1441" s="113" t="s">
        <v>74</v>
      </c>
      <c r="R1441" s="113" t="s">
        <v>7777</v>
      </c>
      <c r="S1441" s="113"/>
    </row>
    <row r="1442" spans="1:19" x14ac:dyDescent="0.35">
      <c r="A1442" s="113" t="s">
        <v>8750</v>
      </c>
      <c r="B1442" s="112">
        <v>-99</v>
      </c>
      <c r="C1442" s="113" t="s">
        <v>4052</v>
      </c>
      <c r="D1442" s="50" t="s">
        <v>6564</v>
      </c>
      <c r="E1442" s="113"/>
      <c r="F1442" s="111" t="s">
        <v>8209</v>
      </c>
      <c r="G1442" s="113" t="s">
        <v>4931</v>
      </c>
      <c r="H1442" s="113" t="s">
        <v>4932</v>
      </c>
      <c r="I1442" s="113"/>
      <c r="J1442" s="56" t="s">
        <v>7595</v>
      </c>
      <c r="K1442" s="56"/>
      <c r="L1442" s="50" t="s">
        <v>7574</v>
      </c>
      <c r="M1442" s="160">
        <v>0</v>
      </c>
      <c r="N1442" s="50" t="s">
        <v>8708</v>
      </c>
      <c r="O1442" s="50"/>
      <c r="P1442" s="113" t="s">
        <v>3002</v>
      </c>
      <c r="Q1442" s="113" t="s">
        <v>74</v>
      </c>
      <c r="R1442" s="113" t="s">
        <v>7777</v>
      </c>
      <c r="S1442" s="113"/>
    </row>
    <row r="1443" spans="1:19" x14ac:dyDescent="0.35">
      <c r="A1443" s="113" t="s">
        <v>8750</v>
      </c>
      <c r="B1443" s="114">
        <v>-99</v>
      </c>
      <c r="C1443" s="113" t="s">
        <v>3963</v>
      </c>
      <c r="D1443" s="50"/>
      <c r="E1443" s="113"/>
      <c r="F1443" s="113"/>
      <c r="G1443" s="121" t="s">
        <v>301</v>
      </c>
      <c r="H1443" s="121" t="s">
        <v>4759</v>
      </c>
      <c r="I1443" s="113"/>
      <c r="J1443" s="56" t="s">
        <v>7595</v>
      </c>
      <c r="K1443" s="56"/>
      <c r="L1443" s="54" t="s">
        <v>7575</v>
      </c>
      <c r="M1443" s="162" t="s">
        <v>8704</v>
      </c>
      <c r="N1443" s="56" t="s">
        <v>8706</v>
      </c>
      <c r="O1443" s="56"/>
      <c r="P1443" s="113" t="s">
        <v>100</v>
      </c>
      <c r="Q1443" s="113" t="s">
        <v>74</v>
      </c>
      <c r="R1443" s="113"/>
      <c r="S1443" s="113"/>
    </row>
    <row r="1444" spans="1:19" x14ac:dyDescent="0.35">
      <c r="A1444" s="113" t="s">
        <v>8750</v>
      </c>
      <c r="B1444" s="112">
        <v>-99</v>
      </c>
      <c r="C1444" s="113" t="s">
        <v>4110</v>
      </c>
      <c r="D1444" s="50"/>
      <c r="E1444" s="113"/>
      <c r="F1444" s="113"/>
      <c r="G1444" s="113" t="s">
        <v>5047</v>
      </c>
      <c r="H1444" s="113" t="s">
        <v>5048</v>
      </c>
      <c r="I1444" s="113"/>
      <c r="J1444" s="56" t="s">
        <v>7595</v>
      </c>
      <c r="K1444" s="56"/>
      <c r="L1444" s="50" t="s">
        <v>7574</v>
      </c>
      <c r="M1444" s="160">
        <v>0</v>
      </c>
      <c r="N1444" s="50" t="s">
        <v>8708</v>
      </c>
      <c r="O1444" s="50"/>
      <c r="P1444" s="113" t="s">
        <v>235</v>
      </c>
      <c r="Q1444" s="113" t="s">
        <v>74</v>
      </c>
      <c r="R1444" s="113" t="s">
        <v>7777</v>
      </c>
      <c r="S1444" s="113"/>
    </row>
    <row r="1445" spans="1:19" x14ac:dyDescent="0.35">
      <c r="A1445" s="113" t="s">
        <v>8750</v>
      </c>
      <c r="B1445" s="112">
        <v>-99</v>
      </c>
      <c r="C1445" s="113" t="s">
        <v>4058</v>
      </c>
      <c r="D1445" s="50" t="s">
        <v>6572</v>
      </c>
      <c r="E1445" s="113"/>
      <c r="F1445" s="111" t="s">
        <v>8215</v>
      </c>
      <c r="G1445" s="113" t="s">
        <v>4943</v>
      </c>
      <c r="H1445" s="113" t="s">
        <v>4944</v>
      </c>
      <c r="I1445" s="113"/>
      <c r="J1445" s="56" t="s">
        <v>7595</v>
      </c>
      <c r="K1445" s="56"/>
      <c r="L1445" s="50" t="s">
        <v>7574</v>
      </c>
      <c r="M1445" s="160">
        <v>0</v>
      </c>
      <c r="N1445" s="50" t="s">
        <v>8708</v>
      </c>
      <c r="O1445" s="50"/>
      <c r="P1445" s="113" t="s">
        <v>235</v>
      </c>
      <c r="Q1445" s="113" t="s">
        <v>74</v>
      </c>
      <c r="R1445" s="113" t="s">
        <v>7777</v>
      </c>
      <c r="S1445" s="113"/>
    </row>
    <row r="1446" spans="1:19" x14ac:dyDescent="0.35">
      <c r="A1446" s="113" t="s">
        <v>8750</v>
      </c>
      <c r="B1446" s="112">
        <v>-99</v>
      </c>
      <c r="C1446" s="113" t="s">
        <v>4109</v>
      </c>
      <c r="D1446" s="50"/>
      <c r="E1446" s="113"/>
      <c r="F1446" s="113"/>
      <c r="G1446" s="113" t="s">
        <v>5045</v>
      </c>
      <c r="H1446" s="113" t="s">
        <v>5046</v>
      </c>
      <c r="I1446" s="113"/>
      <c r="J1446" s="56" t="s">
        <v>7595</v>
      </c>
      <c r="K1446" s="56"/>
      <c r="L1446" s="50" t="s">
        <v>7574</v>
      </c>
      <c r="M1446" s="160">
        <v>0</v>
      </c>
      <c r="N1446" s="50" t="s">
        <v>8708</v>
      </c>
      <c r="O1446" s="50"/>
      <c r="P1446" s="113" t="s">
        <v>235</v>
      </c>
      <c r="Q1446" s="113" t="s">
        <v>74</v>
      </c>
      <c r="R1446" s="113" t="s">
        <v>7777</v>
      </c>
      <c r="S1446" s="113"/>
    </row>
    <row r="1447" spans="1:19" x14ac:dyDescent="0.35">
      <c r="A1447" s="113" t="s">
        <v>8750</v>
      </c>
      <c r="B1447" s="112">
        <v>-99</v>
      </c>
      <c r="C1447" s="113" t="s">
        <v>4059</v>
      </c>
      <c r="D1447" s="50" t="s">
        <v>6573</v>
      </c>
      <c r="E1447" s="113"/>
      <c r="F1447" s="111" t="s">
        <v>8216</v>
      </c>
      <c r="G1447" s="113" t="s">
        <v>4945</v>
      </c>
      <c r="H1447" s="113" t="s">
        <v>4946</v>
      </c>
      <c r="I1447" s="113"/>
      <c r="J1447" s="56" t="s">
        <v>7595</v>
      </c>
      <c r="K1447" s="56"/>
      <c r="L1447" s="50" t="s">
        <v>7574</v>
      </c>
      <c r="M1447" s="160">
        <v>0</v>
      </c>
      <c r="N1447" s="50" t="s">
        <v>8708</v>
      </c>
      <c r="O1447" s="50"/>
      <c r="P1447" s="113" t="s">
        <v>235</v>
      </c>
      <c r="Q1447" s="113" t="s">
        <v>74</v>
      </c>
      <c r="R1447" s="113" t="s">
        <v>7777</v>
      </c>
      <c r="S1447" s="113"/>
    </row>
    <row r="1448" spans="1:19" x14ac:dyDescent="0.35">
      <c r="A1448" s="113" t="s">
        <v>8750</v>
      </c>
      <c r="B1448" s="112">
        <v>-99</v>
      </c>
      <c r="C1448" s="121" t="s">
        <v>4084</v>
      </c>
      <c r="D1448" s="50"/>
      <c r="E1448" s="113"/>
      <c r="F1448" s="113" t="s">
        <v>8225</v>
      </c>
      <c r="G1448" s="113" t="s">
        <v>4995</v>
      </c>
      <c r="H1448" s="113" t="s">
        <v>4996</v>
      </c>
      <c r="I1448" s="113"/>
      <c r="J1448" s="56" t="s">
        <v>7595</v>
      </c>
      <c r="K1448" s="56"/>
      <c r="L1448" s="121" t="s">
        <v>7575</v>
      </c>
      <c r="M1448" s="144">
        <v>0</v>
      </c>
      <c r="N1448" s="121" t="s">
        <v>8705</v>
      </c>
      <c r="O1448" s="121"/>
      <c r="P1448" s="113" t="s">
        <v>100</v>
      </c>
      <c r="Q1448" s="113" t="s">
        <v>74</v>
      </c>
      <c r="R1448" s="113"/>
      <c r="S1448" s="113"/>
    </row>
    <row r="1449" spans="1:19" x14ac:dyDescent="0.35">
      <c r="A1449" s="113" t="s">
        <v>8750</v>
      </c>
      <c r="B1449" s="112">
        <v>-99</v>
      </c>
      <c r="C1449" s="121" t="s">
        <v>4085</v>
      </c>
      <c r="D1449" s="113" t="s">
        <v>4998</v>
      </c>
      <c r="E1449" s="113"/>
      <c r="F1449" s="111" t="s">
        <v>8226</v>
      </c>
      <c r="G1449" s="113" t="s">
        <v>4997</v>
      </c>
      <c r="H1449" s="113" t="s">
        <v>4998</v>
      </c>
      <c r="I1449" s="113"/>
      <c r="J1449" s="56" t="s">
        <v>7595</v>
      </c>
      <c r="K1449" s="56"/>
      <c r="L1449" s="113" t="s">
        <v>7574</v>
      </c>
      <c r="M1449" s="114">
        <v>0</v>
      </c>
      <c r="N1449" s="113" t="s">
        <v>8705</v>
      </c>
      <c r="O1449" s="113"/>
      <c r="P1449" s="113" t="s">
        <v>100</v>
      </c>
      <c r="Q1449" s="113" t="s">
        <v>74</v>
      </c>
      <c r="R1449" s="113"/>
      <c r="S1449" s="113"/>
    </row>
    <row r="1450" spans="1:19" x14ac:dyDescent="0.35">
      <c r="A1450" s="113" t="s">
        <v>8750</v>
      </c>
      <c r="B1450" s="112">
        <v>-99</v>
      </c>
      <c r="C1450" s="113" t="s">
        <v>4112</v>
      </c>
      <c r="D1450" s="50"/>
      <c r="E1450" s="113"/>
      <c r="F1450" s="113"/>
      <c r="G1450" s="113" t="s">
        <v>5051</v>
      </c>
      <c r="H1450" s="113" t="s">
        <v>5052</v>
      </c>
      <c r="I1450" s="113"/>
      <c r="J1450" s="56" t="s">
        <v>7595</v>
      </c>
      <c r="K1450" s="56"/>
      <c r="L1450" s="50" t="s">
        <v>7574</v>
      </c>
      <c r="M1450" s="160">
        <v>0</v>
      </c>
      <c r="N1450" s="50" t="s">
        <v>8708</v>
      </c>
      <c r="O1450" s="50"/>
      <c r="P1450" s="113" t="s">
        <v>6315</v>
      </c>
      <c r="Q1450" s="113" t="s">
        <v>74</v>
      </c>
      <c r="R1450" s="113" t="s">
        <v>7777</v>
      </c>
      <c r="S1450" s="113"/>
    </row>
    <row r="1451" spans="1:19" x14ac:dyDescent="0.35">
      <c r="A1451" s="113" t="s">
        <v>8750</v>
      </c>
      <c r="B1451" s="112">
        <v>-99</v>
      </c>
      <c r="C1451" s="113" t="s">
        <v>4083</v>
      </c>
      <c r="D1451" s="50" t="s">
        <v>6579</v>
      </c>
      <c r="E1451" s="113"/>
      <c r="F1451" s="113"/>
      <c r="G1451" s="113" t="s">
        <v>4993</v>
      </c>
      <c r="H1451" s="113" t="s">
        <v>4994</v>
      </c>
      <c r="I1451" s="113"/>
      <c r="J1451" s="56" t="s">
        <v>7595</v>
      </c>
      <c r="K1451" s="56"/>
      <c r="L1451" s="50" t="s">
        <v>7574</v>
      </c>
      <c r="M1451" s="160">
        <v>0</v>
      </c>
      <c r="N1451" s="50" t="s">
        <v>8708</v>
      </c>
      <c r="O1451" s="50"/>
      <c r="P1451" s="113" t="s">
        <v>165</v>
      </c>
      <c r="Q1451" s="113" t="s">
        <v>74</v>
      </c>
      <c r="R1451" s="113" t="s">
        <v>7777</v>
      </c>
      <c r="S1451" s="113"/>
    </row>
    <row r="1452" spans="1:19" x14ac:dyDescent="0.35">
      <c r="A1452" s="113" t="s">
        <v>8750</v>
      </c>
      <c r="B1452" s="112">
        <v>-99</v>
      </c>
      <c r="C1452" s="113" t="s">
        <v>4060</v>
      </c>
      <c r="D1452" s="50" t="s">
        <v>6574</v>
      </c>
      <c r="E1452" s="113"/>
      <c r="F1452" s="111" t="s">
        <v>8217</v>
      </c>
      <c r="G1452" s="113" t="s">
        <v>4947</v>
      </c>
      <c r="H1452" s="113" t="s">
        <v>4948</v>
      </c>
      <c r="I1452" s="113"/>
      <c r="J1452" s="56" t="s">
        <v>7595</v>
      </c>
      <c r="K1452" s="56"/>
      <c r="L1452" s="50" t="s">
        <v>7574</v>
      </c>
      <c r="M1452" s="160">
        <v>0</v>
      </c>
      <c r="N1452" s="50" t="s">
        <v>8708</v>
      </c>
      <c r="O1452" s="50"/>
      <c r="P1452" s="113" t="s">
        <v>165</v>
      </c>
      <c r="Q1452" s="113" t="s">
        <v>74</v>
      </c>
      <c r="R1452" s="113" t="s">
        <v>7777</v>
      </c>
      <c r="S1452" s="113"/>
    </row>
    <row r="1453" spans="1:19" x14ac:dyDescent="0.35">
      <c r="A1453" s="113" t="s">
        <v>8750</v>
      </c>
      <c r="B1453" s="112">
        <v>-99</v>
      </c>
      <c r="C1453" s="113" t="s">
        <v>4086</v>
      </c>
      <c r="D1453" s="50" t="s">
        <v>6578</v>
      </c>
      <c r="E1453" s="113"/>
      <c r="F1453" s="113"/>
      <c r="G1453" s="113" t="s">
        <v>4999</v>
      </c>
      <c r="H1453" s="113" t="s">
        <v>5000</v>
      </c>
      <c r="I1453" s="113"/>
      <c r="J1453" s="56" t="s">
        <v>7595</v>
      </c>
      <c r="K1453" s="56"/>
      <c r="L1453" s="113" t="s">
        <v>7574</v>
      </c>
      <c r="M1453" s="114">
        <v>0</v>
      </c>
      <c r="N1453" s="50" t="s">
        <v>8708</v>
      </c>
      <c r="O1453" s="50"/>
      <c r="P1453" s="113" t="s">
        <v>6313</v>
      </c>
      <c r="Q1453" s="113" t="s">
        <v>74</v>
      </c>
      <c r="R1453" s="113" t="s">
        <v>7777</v>
      </c>
      <c r="S1453" s="113"/>
    </row>
    <row r="1454" spans="1:19" x14ac:dyDescent="0.35">
      <c r="A1454" s="113" t="s">
        <v>8750</v>
      </c>
      <c r="B1454" s="112">
        <v>-99</v>
      </c>
      <c r="C1454" s="113" t="s">
        <v>4067</v>
      </c>
      <c r="D1454" s="54" t="s">
        <v>6547</v>
      </c>
      <c r="E1454" s="113"/>
      <c r="F1454" s="113"/>
      <c r="G1454" s="113" t="s">
        <v>4961</v>
      </c>
      <c r="H1454" s="113" t="s">
        <v>4962</v>
      </c>
      <c r="I1454" s="113"/>
      <c r="J1454" s="56" t="s">
        <v>7595</v>
      </c>
      <c r="K1454" s="56"/>
      <c r="L1454" s="50" t="s">
        <v>7574</v>
      </c>
      <c r="M1454" s="160">
        <v>0</v>
      </c>
      <c r="N1454" s="50" t="s">
        <v>8708</v>
      </c>
      <c r="O1454" s="50"/>
      <c r="P1454" s="113" t="s">
        <v>249</v>
      </c>
      <c r="Q1454" s="113" t="s">
        <v>74</v>
      </c>
      <c r="R1454" s="113" t="s">
        <v>7777</v>
      </c>
      <c r="S1454" s="113"/>
    </row>
    <row r="1455" spans="1:19" x14ac:dyDescent="0.35">
      <c r="A1455" s="113" t="s">
        <v>8750</v>
      </c>
      <c r="B1455" s="112">
        <v>-99</v>
      </c>
      <c r="C1455" s="113" t="s">
        <v>4068</v>
      </c>
      <c r="D1455" s="54" t="s">
        <v>6548</v>
      </c>
      <c r="E1455" s="113"/>
      <c r="F1455" s="111" t="s">
        <v>8191</v>
      </c>
      <c r="G1455" s="113" t="s">
        <v>4963</v>
      </c>
      <c r="H1455" s="113" t="s">
        <v>4964</v>
      </c>
      <c r="I1455" s="113"/>
      <c r="J1455" s="56" t="s">
        <v>7595</v>
      </c>
      <c r="K1455" s="56"/>
      <c r="L1455" s="50" t="s">
        <v>7574</v>
      </c>
      <c r="M1455" s="160">
        <v>0</v>
      </c>
      <c r="N1455" s="50" t="s">
        <v>8708</v>
      </c>
      <c r="O1455" s="50"/>
      <c r="P1455" s="113" t="s">
        <v>249</v>
      </c>
      <c r="Q1455" s="113" t="s">
        <v>74</v>
      </c>
      <c r="R1455" s="113" t="s">
        <v>7777</v>
      </c>
      <c r="S1455" s="113"/>
    </row>
    <row r="1456" spans="1:19" x14ac:dyDescent="0.35">
      <c r="A1456" s="113" t="s">
        <v>8750</v>
      </c>
      <c r="B1456" s="112">
        <v>-99</v>
      </c>
      <c r="C1456" s="113" t="s">
        <v>4069</v>
      </c>
      <c r="D1456" s="54" t="s">
        <v>6550</v>
      </c>
      <c r="E1456" s="113"/>
      <c r="F1456" s="111" t="s">
        <v>8192</v>
      </c>
      <c r="G1456" s="113" t="s">
        <v>4965</v>
      </c>
      <c r="H1456" s="113" t="s">
        <v>4966</v>
      </c>
      <c r="I1456" s="113"/>
      <c r="J1456" s="56" t="s">
        <v>7595</v>
      </c>
      <c r="K1456" s="56"/>
      <c r="L1456" s="50" t="s">
        <v>7574</v>
      </c>
      <c r="M1456" s="160">
        <v>0</v>
      </c>
      <c r="N1456" s="50" t="s">
        <v>8708</v>
      </c>
      <c r="O1456" s="50"/>
      <c r="P1456" s="113" t="s">
        <v>249</v>
      </c>
      <c r="Q1456" s="113" t="s">
        <v>74</v>
      </c>
      <c r="R1456" s="113" t="s">
        <v>7777</v>
      </c>
      <c r="S1456" s="113"/>
    </row>
    <row r="1457" spans="1:19" x14ac:dyDescent="0.35">
      <c r="A1457" s="113" t="s">
        <v>8750</v>
      </c>
      <c r="B1457" s="112">
        <v>-99</v>
      </c>
      <c r="C1457" s="113" t="s">
        <v>4070</v>
      </c>
      <c r="D1457" s="54" t="s">
        <v>6551</v>
      </c>
      <c r="E1457" s="113"/>
      <c r="F1457" s="111" t="s">
        <v>8193</v>
      </c>
      <c r="G1457" s="113" t="s">
        <v>4967</v>
      </c>
      <c r="H1457" s="113" t="s">
        <v>4968</v>
      </c>
      <c r="I1457" s="113"/>
      <c r="J1457" s="56" t="s">
        <v>7595</v>
      </c>
      <c r="K1457" s="56"/>
      <c r="L1457" s="50" t="s">
        <v>7574</v>
      </c>
      <c r="M1457" s="160">
        <v>0</v>
      </c>
      <c r="N1457" s="50" t="s">
        <v>8708</v>
      </c>
      <c r="O1457" s="50"/>
      <c r="P1457" s="113" t="s">
        <v>249</v>
      </c>
      <c r="Q1457" s="113" t="s">
        <v>74</v>
      </c>
      <c r="R1457" s="113" t="s">
        <v>7777</v>
      </c>
      <c r="S1457" s="113"/>
    </row>
    <row r="1458" spans="1:19" x14ac:dyDescent="0.35">
      <c r="A1458" s="113" t="s">
        <v>8750</v>
      </c>
      <c r="B1458" s="112">
        <v>-99</v>
      </c>
      <c r="C1458" s="113" t="s">
        <v>4071</v>
      </c>
      <c r="D1458" s="54" t="s">
        <v>6549</v>
      </c>
      <c r="E1458" s="113"/>
      <c r="F1458" s="111" t="s">
        <v>8195</v>
      </c>
      <c r="G1458" s="113" t="s">
        <v>4969</v>
      </c>
      <c r="H1458" s="113" t="s">
        <v>4970</v>
      </c>
      <c r="I1458" s="113"/>
      <c r="J1458" s="56" t="s">
        <v>7595</v>
      </c>
      <c r="K1458" s="56"/>
      <c r="L1458" s="50" t="s">
        <v>7574</v>
      </c>
      <c r="M1458" s="160">
        <v>0</v>
      </c>
      <c r="N1458" s="50" t="s">
        <v>8708</v>
      </c>
      <c r="O1458" s="50"/>
      <c r="P1458" s="113" t="s">
        <v>249</v>
      </c>
      <c r="Q1458" s="113" t="s">
        <v>74</v>
      </c>
      <c r="R1458" s="113" t="s">
        <v>7777</v>
      </c>
      <c r="S1458" s="113"/>
    </row>
    <row r="1459" spans="1:19" x14ac:dyDescent="0.35">
      <c r="A1459" s="113" t="s">
        <v>8750</v>
      </c>
      <c r="B1459" s="112">
        <v>-99</v>
      </c>
      <c r="C1459" s="113" t="s">
        <v>4061</v>
      </c>
      <c r="D1459" s="50" t="s">
        <v>6575</v>
      </c>
      <c r="E1459" s="113"/>
      <c r="F1459" s="111" t="s">
        <v>8218</v>
      </c>
      <c r="G1459" s="113" t="s">
        <v>4949</v>
      </c>
      <c r="H1459" s="113" t="s">
        <v>4950</v>
      </c>
      <c r="I1459" s="113"/>
      <c r="J1459" s="56" t="s">
        <v>7595</v>
      </c>
      <c r="K1459" s="56"/>
      <c r="L1459" s="50" t="s">
        <v>7574</v>
      </c>
      <c r="M1459" s="160">
        <v>0</v>
      </c>
      <c r="N1459" s="50" t="s">
        <v>8708</v>
      </c>
      <c r="O1459" s="50"/>
      <c r="P1459" s="113" t="s">
        <v>249</v>
      </c>
      <c r="Q1459" s="113" t="s">
        <v>74</v>
      </c>
      <c r="R1459" s="113" t="s">
        <v>7777</v>
      </c>
      <c r="S1459" s="113"/>
    </row>
    <row r="1460" spans="1:19" x14ac:dyDescent="0.35">
      <c r="A1460" s="113" t="s">
        <v>8750</v>
      </c>
      <c r="B1460" s="112">
        <v>-99</v>
      </c>
      <c r="C1460" s="113" t="s">
        <v>4057</v>
      </c>
      <c r="D1460" s="62" t="s">
        <v>6571</v>
      </c>
      <c r="E1460" s="113"/>
      <c r="F1460" s="111" t="s">
        <v>8214</v>
      </c>
      <c r="G1460" s="113" t="s">
        <v>4941</v>
      </c>
      <c r="H1460" s="113" t="s">
        <v>4942</v>
      </c>
      <c r="I1460" s="113"/>
      <c r="J1460" s="56" t="s">
        <v>7595</v>
      </c>
      <c r="K1460" s="56"/>
      <c r="L1460" s="50" t="s">
        <v>7576</v>
      </c>
      <c r="M1460" s="160">
        <v>0</v>
      </c>
      <c r="N1460" s="50" t="s">
        <v>8708</v>
      </c>
      <c r="O1460" s="50"/>
      <c r="P1460" s="113" t="s">
        <v>3952</v>
      </c>
      <c r="Q1460" s="113" t="s">
        <v>74</v>
      </c>
      <c r="R1460" s="113" t="s">
        <v>7777</v>
      </c>
      <c r="S1460" s="113"/>
    </row>
    <row r="1461" spans="1:19" x14ac:dyDescent="0.35">
      <c r="A1461" s="113" t="s">
        <v>8750</v>
      </c>
      <c r="B1461" s="112">
        <v>-99</v>
      </c>
      <c r="C1461" s="113" t="s">
        <v>4072</v>
      </c>
      <c r="D1461" s="54" t="s">
        <v>4972</v>
      </c>
      <c r="E1461" s="113"/>
      <c r="F1461" s="111" t="s">
        <v>8196</v>
      </c>
      <c r="G1461" s="113" t="s">
        <v>4971</v>
      </c>
      <c r="H1461" s="113" t="s">
        <v>4972</v>
      </c>
      <c r="I1461" s="113"/>
      <c r="J1461" s="56" t="s">
        <v>7595</v>
      </c>
      <c r="K1461" s="56"/>
      <c r="L1461" s="50" t="s">
        <v>7574</v>
      </c>
      <c r="M1461" s="160">
        <v>0</v>
      </c>
      <c r="N1461" s="50" t="s">
        <v>8708</v>
      </c>
      <c r="O1461" s="50"/>
      <c r="P1461" s="113" t="s">
        <v>195</v>
      </c>
      <c r="Q1461" s="113" t="s">
        <v>74</v>
      </c>
      <c r="R1461" s="113" t="s">
        <v>7777</v>
      </c>
      <c r="S1461" s="113"/>
    </row>
    <row r="1462" spans="1:19" x14ac:dyDescent="0.35">
      <c r="A1462" s="113" t="s">
        <v>8750</v>
      </c>
      <c r="B1462" s="93">
        <v>-99</v>
      </c>
      <c r="C1462" s="55" t="s">
        <v>248</v>
      </c>
      <c r="D1462" s="57"/>
      <c r="E1462" s="62"/>
      <c r="F1462" s="55"/>
      <c r="G1462" s="55" t="s">
        <v>571</v>
      </c>
      <c r="H1462" s="55" t="s">
        <v>572</v>
      </c>
      <c r="I1462" s="55" t="s">
        <v>2432</v>
      </c>
      <c r="J1462" s="57" t="s">
        <v>7595</v>
      </c>
      <c r="K1462" s="57"/>
      <c r="L1462" s="50" t="s">
        <v>7574</v>
      </c>
      <c r="M1462" s="160">
        <v>2</v>
      </c>
      <c r="N1462" s="50" t="s">
        <v>8708</v>
      </c>
      <c r="O1462" s="50"/>
      <c r="P1462" s="113" t="s">
        <v>235</v>
      </c>
      <c r="Q1462" s="113" t="s">
        <v>74</v>
      </c>
      <c r="R1462" s="113" t="s">
        <v>7777</v>
      </c>
      <c r="S1462" s="113"/>
    </row>
    <row r="1463" spans="1:19" x14ac:dyDescent="0.35">
      <c r="A1463" s="113" t="s">
        <v>8750</v>
      </c>
      <c r="B1463" s="112">
        <v>-99</v>
      </c>
      <c r="C1463" s="113" t="s">
        <v>4073</v>
      </c>
      <c r="D1463" s="50" t="s">
        <v>6556</v>
      </c>
      <c r="E1463" s="113"/>
      <c r="F1463" s="111" t="s">
        <v>8200</v>
      </c>
      <c r="G1463" s="113" t="s">
        <v>4973</v>
      </c>
      <c r="H1463" s="113" t="s">
        <v>4974</v>
      </c>
      <c r="I1463" s="113"/>
      <c r="J1463" s="56" t="s">
        <v>7595</v>
      </c>
      <c r="K1463" s="56"/>
      <c r="L1463" s="50" t="s">
        <v>7574</v>
      </c>
      <c r="M1463" s="160">
        <v>0</v>
      </c>
      <c r="N1463" s="50" t="s">
        <v>8708</v>
      </c>
      <c r="O1463" s="50"/>
      <c r="P1463" s="113" t="s">
        <v>235</v>
      </c>
      <c r="Q1463" s="113" t="s">
        <v>74</v>
      </c>
      <c r="R1463" s="113" t="s">
        <v>7777</v>
      </c>
      <c r="S1463" s="113"/>
    </row>
    <row r="1464" spans="1:19" x14ac:dyDescent="0.35">
      <c r="A1464" s="113" t="s">
        <v>8750</v>
      </c>
      <c r="B1464" s="112">
        <v>-99</v>
      </c>
      <c r="C1464" s="113" t="s">
        <v>4074</v>
      </c>
      <c r="D1464" s="50" t="s">
        <v>6558</v>
      </c>
      <c r="E1464" s="113"/>
      <c r="F1464" s="111" t="s">
        <v>8202</v>
      </c>
      <c r="G1464" s="113" t="s">
        <v>4975</v>
      </c>
      <c r="H1464" s="113" t="s">
        <v>4976</v>
      </c>
      <c r="I1464" s="113"/>
      <c r="J1464" s="56" t="s">
        <v>7595</v>
      </c>
      <c r="K1464" s="56"/>
      <c r="L1464" s="50" t="s">
        <v>7574</v>
      </c>
      <c r="M1464" s="160">
        <v>0</v>
      </c>
      <c r="N1464" s="50" t="s">
        <v>8708</v>
      </c>
      <c r="O1464" s="50"/>
      <c r="P1464" s="113" t="s">
        <v>235</v>
      </c>
      <c r="Q1464" s="113" t="s">
        <v>74</v>
      </c>
      <c r="R1464" s="113" t="s">
        <v>7777</v>
      </c>
      <c r="S1464" s="113"/>
    </row>
    <row r="1465" spans="1:19" x14ac:dyDescent="0.35">
      <c r="A1465" s="113" t="s">
        <v>8750</v>
      </c>
      <c r="B1465" s="112">
        <v>-99</v>
      </c>
      <c r="C1465" s="113" t="s">
        <v>4075</v>
      </c>
      <c r="D1465" s="50" t="s">
        <v>6559</v>
      </c>
      <c r="E1465" s="113"/>
      <c r="F1465" s="111" t="s">
        <v>8204</v>
      </c>
      <c r="G1465" s="113" t="s">
        <v>4977</v>
      </c>
      <c r="H1465" s="113" t="s">
        <v>4978</v>
      </c>
      <c r="I1465" s="113"/>
      <c r="J1465" s="56" t="s">
        <v>7595</v>
      </c>
      <c r="K1465" s="56"/>
      <c r="L1465" s="50" t="s">
        <v>7574</v>
      </c>
      <c r="M1465" s="160">
        <v>0</v>
      </c>
      <c r="N1465" s="50" t="s">
        <v>8708</v>
      </c>
      <c r="O1465" s="50"/>
      <c r="P1465" s="113" t="s">
        <v>235</v>
      </c>
      <c r="Q1465" s="113" t="s">
        <v>74</v>
      </c>
      <c r="R1465" s="113" t="s">
        <v>7777</v>
      </c>
      <c r="S1465" s="113"/>
    </row>
    <row r="1466" spans="1:19" x14ac:dyDescent="0.35">
      <c r="A1466" s="113" t="s">
        <v>8750</v>
      </c>
      <c r="B1466" s="112">
        <v>-99</v>
      </c>
      <c r="C1466" s="113" t="s">
        <v>4076</v>
      </c>
      <c r="D1466" s="50" t="s">
        <v>6561</v>
      </c>
      <c r="F1466" s="111" t="s">
        <v>8206</v>
      </c>
      <c r="G1466" s="113" t="s">
        <v>4979</v>
      </c>
      <c r="H1466" s="113" t="s">
        <v>4980</v>
      </c>
      <c r="I1466" s="113"/>
      <c r="J1466" s="56" t="s">
        <v>7595</v>
      </c>
      <c r="K1466" s="56"/>
      <c r="L1466" s="50" t="s">
        <v>7574</v>
      </c>
      <c r="M1466" s="160">
        <v>0</v>
      </c>
      <c r="N1466" s="50" t="s">
        <v>8708</v>
      </c>
      <c r="O1466" s="50"/>
      <c r="P1466" s="113" t="s">
        <v>235</v>
      </c>
      <c r="Q1466" s="113" t="s">
        <v>74</v>
      </c>
      <c r="R1466" s="113" t="s">
        <v>7777</v>
      </c>
      <c r="S1466" s="113"/>
    </row>
    <row r="1467" spans="1:19" x14ac:dyDescent="0.35">
      <c r="A1467" s="113" t="s">
        <v>8750</v>
      </c>
      <c r="B1467" s="112">
        <v>-99</v>
      </c>
      <c r="C1467" s="113" t="s">
        <v>4077</v>
      </c>
      <c r="D1467" s="50" t="s">
        <v>6563</v>
      </c>
      <c r="F1467" s="111" t="s">
        <v>8208</v>
      </c>
      <c r="G1467" s="113" t="s">
        <v>4981</v>
      </c>
      <c r="H1467" s="113" t="s">
        <v>4982</v>
      </c>
      <c r="I1467" s="113"/>
      <c r="J1467" s="56" t="s">
        <v>7595</v>
      </c>
      <c r="K1467" s="56"/>
      <c r="L1467" s="50" t="s">
        <v>7574</v>
      </c>
      <c r="M1467" s="160">
        <v>0</v>
      </c>
      <c r="N1467" s="50" t="s">
        <v>8708</v>
      </c>
      <c r="O1467" s="50"/>
      <c r="P1467" s="113" t="s">
        <v>235</v>
      </c>
      <c r="Q1467" s="113" t="s">
        <v>74</v>
      </c>
      <c r="R1467" s="113" t="s">
        <v>7777</v>
      </c>
      <c r="S1467" s="113"/>
    </row>
    <row r="1468" spans="1:19" x14ac:dyDescent="0.35">
      <c r="A1468" s="113" t="s">
        <v>8750</v>
      </c>
      <c r="B1468" s="112">
        <v>-99</v>
      </c>
      <c r="C1468" s="113" t="s">
        <v>4078</v>
      </c>
      <c r="D1468" s="50" t="s">
        <v>6569</v>
      </c>
      <c r="E1468" s="113"/>
      <c r="F1468" s="111" t="s">
        <v>8212</v>
      </c>
      <c r="G1468" s="113" t="s">
        <v>4983</v>
      </c>
      <c r="H1468" s="113" t="s">
        <v>4984</v>
      </c>
      <c r="I1468" s="113"/>
      <c r="J1468" s="56" t="s">
        <v>7595</v>
      </c>
      <c r="K1468" s="56"/>
      <c r="L1468" s="50" t="s">
        <v>7574</v>
      </c>
      <c r="M1468" s="160">
        <v>0</v>
      </c>
      <c r="N1468" s="50" t="s">
        <v>8708</v>
      </c>
      <c r="O1468" s="50"/>
      <c r="P1468" s="113" t="s">
        <v>235</v>
      </c>
      <c r="Q1468" s="113" t="s">
        <v>74</v>
      </c>
      <c r="R1468" s="113" t="s">
        <v>7777</v>
      </c>
      <c r="S1468" s="113"/>
    </row>
    <row r="1469" spans="1:19" x14ac:dyDescent="0.35">
      <c r="A1469" s="113" t="s">
        <v>8750</v>
      </c>
      <c r="B1469" s="112">
        <v>-99</v>
      </c>
      <c r="C1469" s="113" t="s">
        <v>4079</v>
      </c>
      <c r="D1469" s="50" t="s">
        <v>6570</v>
      </c>
      <c r="E1469" s="113"/>
      <c r="F1469" s="111" t="s">
        <v>8213</v>
      </c>
      <c r="G1469" s="113" t="s">
        <v>4985</v>
      </c>
      <c r="H1469" s="113" t="s">
        <v>4986</v>
      </c>
      <c r="I1469" s="113"/>
      <c r="J1469" s="56" t="s">
        <v>7595</v>
      </c>
      <c r="K1469" s="56"/>
      <c r="L1469" s="50" t="s">
        <v>7574</v>
      </c>
      <c r="M1469" s="160">
        <v>0</v>
      </c>
      <c r="N1469" s="50" t="s">
        <v>8708</v>
      </c>
      <c r="O1469" s="50"/>
      <c r="P1469" s="113" t="s">
        <v>235</v>
      </c>
      <c r="Q1469" s="113" t="s">
        <v>74</v>
      </c>
      <c r="R1469" s="113" t="s">
        <v>7777</v>
      </c>
      <c r="S1469" s="113"/>
    </row>
    <row r="1470" spans="1:19" x14ac:dyDescent="0.35">
      <c r="A1470" s="113" t="s">
        <v>8750</v>
      </c>
      <c r="B1470" s="112">
        <v>-99</v>
      </c>
      <c r="C1470" s="113" t="s">
        <v>4050</v>
      </c>
      <c r="D1470" s="50" t="s">
        <v>6557</v>
      </c>
      <c r="E1470" s="113"/>
      <c r="F1470" s="111" t="s">
        <v>8203</v>
      </c>
      <c r="G1470" s="113" t="s">
        <v>4927</v>
      </c>
      <c r="H1470" s="113" t="s">
        <v>4928</v>
      </c>
      <c r="I1470" s="113"/>
      <c r="J1470" s="56" t="s">
        <v>7595</v>
      </c>
      <c r="K1470" s="56"/>
      <c r="L1470" s="50" t="s">
        <v>7574</v>
      </c>
      <c r="M1470" s="160">
        <v>0</v>
      </c>
      <c r="N1470" s="50" t="s">
        <v>8708</v>
      </c>
      <c r="O1470" s="50"/>
      <c r="P1470" s="113" t="s">
        <v>235</v>
      </c>
      <c r="Q1470" s="113" t="s">
        <v>74</v>
      </c>
      <c r="R1470" s="113" t="s">
        <v>7777</v>
      </c>
      <c r="S1470" s="113"/>
    </row>
    <row r="1471" spans="1:19" x14ac:dyDescent="0.35">
      <c r="A1471" s="113" t="s">
        <v>8750</v>
      </c>
      <c r="B1471" s="112">
        <v>-99</v>
      </c>
      <c r="C1471" s="54" t="s">
        <v>245</v>
      </c>
      <c r="D1471" s="50" t="s">
        <v>6555</v>
      </c>
      <c r="E1471" s="50"/>
      <c r="F1471" s="68" t="s">
        <v>8201</v>
      </c>
      <c r="G1471" s="54" t="s">
        <v>565</v>
      </c>
      <c r="H1471" s="54" t="s">
        <v>566</v>
      </c>
      <c r="I1471" s="68" t="s">
        <v>2429</v>
      </c>
      <c r="J1471" s="56" t="s">
        <v>7595</v>
      </c>
      <c r="K1471" s="56"/>
      <c r="L1471" s="50" t="s">
        <v>7574</v>
      </c>
      <c r="M1471" s="160">
        <v>0</v>
      </c>
      <c r="N1471" s="50" t="s">
        <v>8708</v>
      </c>
      <c r="O1471" s="50"/>
      <c r="P1471" s="113" t="s">
        <v>235</v>
      </c>
      <c r="Q1471" s="113" t="s">
        <v>74</v>
      </c>
      <c r="R1471" s="113" t="s">
        <v>7777</v>
      </c>
      <c r="S1471" s="113"/>
    </row>
    <row r="1472" spans="1:19" x14ac:dyDescent="0.35">
      <c r="A1472" s="113" t="s">
        <v>8750</v>
      </c>
      <c r="B1472" s="112">
        <v>-99</v>
      </c>
      <c r="C1472" s="113" t="s">
        <v>4049</v>
      </c>
      <c r="D1472" s="50" t="s">
        <v>6554</v>
      </c>
      <c r="E1472" s="113"/>
      <c r="F1472" s="111" t="s">
        <v>8198</v>
      </c>
      <c r="G1472" s="113" t="s">
        <v>4925</v>
      </c>
      <c r="H1472" s="113" t="s">
        <v>4926</v>
      </c>
      <c r="I1472" s="113"/>
      <c r="J1472" s="56" t="s">
        <v>7595</v>
      </c>
      <c r="K1472" s="56"/>
      <c r="L1472" s="113" t="s">
        <v>153</v>
      </c>
      <c r="M1472" s="114">
        <v>0</v>
      </c>
      <c r="N1472" s="50" t="s">
        <v>8708</v>
      </c>
      <c r="O1472" s="50"/>
      <c r="P1472" s="113" t="s">
        <v>153</v>
      </c>
      <c r="Q1472" s="113" t="s">
        <v>74</v>
      </c>
      <c r="R1472" s="113" t="s">
        <v>7777</v>
      </c>
      <c r="S1472" s="113"/>
    </row>
    <row r="1473" spans="1:19" x14ac:dyDescent="0.35">
      <c r="A1473" s="113" t="s">
        <v>8750</v>
      </c>
      <c r="B1473" s="112">
        <v>-99</v>
      </c>
      <c r="C1473" s="113" t="s">
        <v>4048</v>
      </c>
      <c r="D1473" s="50" t="s">
        <v>6553</v>
      </c>
      <c r="E1473" s="113"/>
      <c r="F1473" s="111" t="s">
        <v>8199</v>
      </c>
      <c r="G1473" s="113" t="s">
        <v>4923</v>
      </c>
      <c r="H1473" s="113" t="s">
        <v>4924</v>
      </c>
      <c r="I1473" s="113"/>
      <c r="J1473" s="56" t="s">
        <v>7595</v>
      </c>
      <c r="K1473" s="56"/>
      <c r="L1473" s="113" t="s">
        <v>153</v>
      </c>
      <c r="M1473" s="114">
        <v>0</v>
      </c>
      <c r="N1473" s="50" t="s">
        <v>8708</v>
      </c>
      <c r="O1473" s="50"/>
      <c r="P1473" s="113" t="s">
        <v>153</v>
      </c>
      <c r="Q1473" s="113" t="s">
        <v>74</v>
      </c>
      <c r="R1473" s="113" t="s">
        <v>7777</v>
      </c>
      <c r="S1473" s="113"/>
    </row>
    <row r="1474" spans="1:19" x14ac:dyDescent="0.35">
      <c r="A1474" s="113" t="s">
        <v>8750</v>
      </c>
      <c r="B1474" s="114">
        <v>-99</v>
      </c>
      <c r="C1474" s="121" t="s">
        <v>236</v>
      </c>
      <c r="D1474" s="113"/>
      <c r="E1474" s="113"/>
      <c r="F1474" s="113"/>
      <c r="G1474" s="113" t="s">
        <v>550</v>
      </c>
      <c r="H1474" s="113" t="s">
        <v>551</v>
      </c>
      <c r="I1474" s="113"/>
      <c r="J1474" s="56" t="s">
        <v>7595</v>
      </c>
      <c r="K1474" s="56"/>
      <c r="L1474" s="113" t="s">
        <v>91</v>
      </c>
      <c r="M1474" s="114" t="s">
        <v>8704</v>
      </c>
      <c r="N1474" s="113" t="s">
        <v>8706</v>
      </c>
      <c r="O1474" s="113"/>
      <c r="P1474" s="113" t="s">
        <v>91</v>
      </c>
      <c r="Q1474" s="113" t="s">
        <v>74</v>
      </c>
      <c r="R1474" s="113" t="s">
        <v>8712</v>
      </c>
      <c r="S1474" s="113"/>
    </row>
    <row r="1475" spans="1:19" x14ac:dyDescent="0.35">
      <c r="A1475" s="113" t="s">
        <v>8750</v>
      </c>
      <c r="B1475" s="114">
        <v>-1</v>
      </c>
      <c r="C1475" s="113" t="s">
        <v>4044</v>
      </c>
      <c r="D1475" s="50"/>
      <c r="E1475" s="113"/>
      <c r="F1475" s="113"/>
      <c r="G1475" s="113" t="s">
        <v>4918</v>
      </c>
      <c r="H1475" s="113" t="s">
        <v>3951</v>
      </c>
      <c r="I1475" s="113"/>
      <c r="J1475" s="56" t="s">
        <v>7595</v>
      </c>
      <c r="K1475" s="56"/>
      <c r="L1475" s="113" t="s">
        <v>91</v>
      </c>
      <c r="M1475" s="114">
        <v>0</v>
      </c>
      <c r="N1475" s="113" t="s">
        <v>8705</v>
      </c>
      <c r="O1475" s="113"/>
      <c r="P1475" s="113" t="s">
        <v>91</v>
      </c>
      <c r="Q1475" s="113" t="s">
        <v>74</v>
      </c>
      <c r="R1475" s="113"/>
      <c r="S1475" s="113"/>
    </row>
    <row r="1476" spans="1:19" x14ac:dyDescent="0.35">
      <c r="A1476" s="113" t="s">
        <v>8750</v>
      </c>
      <c r="B1476" s="114">
        <v>-1</v>
      </c>
      <c r="C1476" s="113" t="s">
        <v>4032</v>
      </c>
      <c r="D1476" s="50"/>
      <c r="E1476" s="113"/>
      <c r="F1476" s="113"/>
      <c r="G1476" s="113" t="s">
        <v>4898</v>
      </c>
      <c r="H1476" s="113" t="s">
        <v>4899</v>
      </c>
      <c r="I1476" s="113"/>
      <c r="J1476" s="56" t="s">
        <v>7595</v>
      </c>
      <c r="K1476" s="56"/>
      <c r="L1476" s="113" t="s">
        <v>91</v>
      </c>
      <c r="M1476" s="114">
        <v>0</v>
      </c>
      <c r="N1476" s="113" t="s">
        <v>8705</v>
      </c>
      <c r="O1476" s="113"/>
      <c r="P1476" s="113" t="s">
        <v>91</v>
      </c>
      <c r="Q1476" s="113" t="s">
        <v>74</v>
      </c>
      <c r="R1476" s="113"/>
      <c r="S1476" s="113"/>
    </row>
    <row r="1477" spans="1:19" x14ac:dyDescent="0.35">
      <c r="A1477" s="113" t="s">
        <v>8750</v>
      </c>
      <c r="B1477" s="114">
        <v>-1</v>
      </c>
      <c r="C1477" s="113" t="s">
        <v>4042</v>
      </c>
      <c r="D1477" s="113"/>
      <c r="E1477" s="113"/>
      <c r="F1477" s="113"/>
      <c r="G1477" s="113" t="s">
        <v>4916</v>
      </c>
      <c r="H1477" s="113" t="s">
        <v>292</v>
      </c>
      <c r="I1477" s="113"/>
      <c r="J1477" s="56" t="s">
        <v>7595</v>
      </c>
      <c r="K1477" s="56"/>
      <c r="L1477" s="54" t="s">
        <v>7575</v>
      </c>
      <c r="M1477" s="162" t="s">
        <v>8704</v>
      </c>
      <c r="N1477" s="56" t="s">
        <v>8706</v>
      </c>
      <c r="O1477" s="56"/>
      <c r="P1477" s="113" t="s">
        <v>100</v>
      </c>
      <c r="Q1477" s="113" t="s">
        <v>74</v>
      </c>
      <c r="R1477" s="113"/>
      <c r="S1477" s="113"/>
    </row>
    <row r="1478" spans="1:19" x14ac:dyDescent="0.35">
      <c r="A1478" s="113" t="s">
        <v>8750</v>
      </c>
      <c r="B1478" s="114">
        <v>-1</v>
      </c>
      <c r="C1478" s="113" t="s">
        <v>4043</v>
      </c>
      <c r="D1478" s="50"/>
      <c r="E1478" s="113"/>
      <c r="F1478" s="113"/>
      <c r="G1478" s="113" t="s">
        <v>4917</v>
      </c>
      <c r="H1478" s="113" t="s">
        <v>310</v>
      </c>
      <c r="I1478" s="113"/>
      <c r="J1478" s="56" t="s">
        <v>7595</v>
      </c>
      <c r="K1478" s="56"/>
      <c r="L1478" s="113" t="s">
        <v>91</v>
      </c>
      <c r="M1478" s="114">
        <v>0</v>
      </c>
      <c r="N1478" s="113" t="s">
        <v>8705</v>
      </c>
      <c r="O1478" s="113"/>
      <c r="P1478" s="113" t="s">
        <v>91</v>
      </c>
      <c r="Q1478" s="113" t="s">
        <v>74</v>
      </c>
      <c r="R1478" s="113"/>
      <c r="S1478" s="113"/>
    </row>
    <row r="1479" spans="1:19" x14ac:dyDescent="0.35">
      <c r="A1479" s="113" t="s">
        <v>8750</v>
      </c>
      <c r="B1479" s="114">
        <v>-1</v>
      </c>
      <c r="C1479" s="113" t="s">
        <v>3815</v>
      </c>
      <c r="D1479" s="50"/>
      <c r="E1479" s="113"/>
      <c r="F1479" s="113"/>
      <c r="G1479" s="113" t="s">
        <v>4915</v>
      </c>
      <c r="H1479" s="113" t="s">
        <v>3916</v>
      </c>
      <c r="I1479" s="113"/>
      <c r="J1479" s="56" t="s">
        <v>7595</v>
      </c>
      <c r="K1479" s="56"/>
      <c r="L1479" s="113" t="s">
        <v>91</v>
      </c>
      <c r="M1479" s="114">
        <v>0</v>
      </c>
      <c r="N1479" s="113" t="s">
        <v>8705</v>
      </c>
      <c r="O1479" s="113"/>
      <c r="P1479" s="113" t="s">
        <v>91</v>
      </c>
      <c r="Q1479" s="113" t="s">
        <v>74</v>
      </c>
      <c r="R1479" s="113"/>
      <c r="S1479" s="113"/>
    </row>
    <row r="1480" spans="1:19" x14ac:dyDescent="0.35">
      <c r="A1480" s="113" t="s">
        <v>8750</v>
      </c>
      <c r="B1480" s="114">
        <v>-1</v>
      </c>
      <c r="C1480" s="113" t="s">
        <v>106</v>
      </c>
      <c r="D1480" s="113"/>
      <c r="E1480" s="113"/>
      <c r="F1480" s="113"/>
      <c r="G1480" s="113" t="s">
        <v>301</v>
      </c>
      <c r="H1480" s="113" t="s">
        <v>292</v>
      </c>
      <c r="I1480" s="113"/>
      <c r="J1480" s="56" t="s">
        <v>7595</v>
      </c>
      <c r="K1480" s="56"/>
      <c r="L1480" s="54" t="s">
        <v>7575</v>
      </c>
      <c r="M1480" s="162" t="s">
        <v>8704</v>
      </c>
      <c r="N1480" s="56" t="s">
        <v>8706</v>
      </c>
      <c r="O1480" s="56"/>
      <c r="P1480" s="113" t="s">
        <v>100</v>
      </c>
      <c r="Q1480" s="113" t="s">
        <v>74</v>
      </c>
      <c r="R1480" s="113"/>
      <c r="S1480" s="113"/>
    </row>
    <row r="1481" spans="1:19" x14ac:dyDescent="0.35">
      <c r="A1481" s="113" t="s">
        <v>8750</v>
      </c>
      <c r="B1481" s="114">
        <v>-1</v>
      </c>
      <c r="C1481" s="113" t="s">
        <v>107</v>
      </c>
      <c r="D1481" s="50"/>
      <c r="E1481" s="113"/>
      <c r="F1481" s="113"/>
      <c r="G1481" s="113" t="s">
        <v>4761</v>
      </c>
      <c r="H1481" s="113" t="s">
        <v>4762</v>
      </c>
      <c r="I1481" s="113"/>
      <c r="J1481" s="56" t="s">
        <v>7595</v>
      </c>
      <c r="K1481" s="56"/>
      <c r="L1481" s="113" t="s">
        <v>91</v>
      </c>
      <c r="M1481" s="114">
        <v>0</v>
      </c>
      <c r="N1481" s="113" t="s">
        <v>8705</v>
      </c>
      <c r="O1481" s="113"/>
      <c r="P1481" s="113" t="s">
        <v>91</v>
      </c>
      <c r="Q1481" s="113" t="s">
        <v>74</v>
      </c>
      <c r="R1481" s="113"/>
      <c r="S1481" s="113"/>
    </row>
    <row r="1482" spans="1:19" x14ac:dyDescent="0.35">
      <c r="A1482" s="113" t="s">
        <v>8750</v>
      </c>
      <c r="B1482" s="114">
        <v>-1</v>
      </c>
      <c r="C1482" s="113" t="s">
        <v>109</v>
      </c>
      <c r="D1482" s="50"/>
      <c r="E1482" s="113"/>
      <c r="F1482" s="113"/>
      <c r="G1482" s="113" t="s">
        <v>306</v>
      </c>
      <c r="H1482" s="113" t="s">
        <v>307</v>
      </c>
      <c r="I1482" s="113"/>
      <c r="J1482" s="56" t="s">
        <v>7595</v>
      </c>
      <c r="K1482" s="56"/>
      <c r="L1482" s="113" t="s">
        <v>91</v>
      </c>
      <c r="M1482" s="114">
        <v>0</v>
      </c>
      <c r="N1482" s="113" t="s">
        <v>8705</v>
      </c>
      <c r="O1482" s="113"/>
      <c r="P1482" s="113" t="s">
        <v>92</v>
      </c>
      <c r="Q1482" s="113" t="s">
        <v>74</v>
      </c>
      <c r="R1482" s="113"/>
      <c r="S1482" s="113"/>
    </row>
    <row r="1483" spans="1:19" x14ac:dyDescent="0.35">
      <c r="A1483" s="113" t="s">
        <v>8750</v>
      </c>
      <c r="B1483" s="114">
        <v>-1</v>
      </c>
      <c r="C1483" s="113" t="s">
        <v>108</v>
      </c>
      <c r="D1483" s="50"/>
      <c r="E1483" s="113"/>
      <c r="F1483" s="113"/>
      <c r="G1483" s="113" t="s">
        <v>304</v>
      </c>
      <c r="H1483" s="113" t="s">
        <v>305</v>
      </c>
      <c r="I1483" s="113"/>
      <c r="J1483" s="56" t="s">
        <v>7595</v>
      </c>
      <c r="K1483" s="56"/>
      <c r="L1483" s="113" t="s">
        <v>91</v>
      </c>
      <c r="M1483" s="114">
        <v>0</v>
      </c>
      <c r="N1483" s="113" t="s">
        <v>8705</v>
      </c>
      <c r="O1483" s="113"/>
      <c r="P1483" s="113" t="s">
        <v>92</v>
      </c>
      <c r="Q1483" s="113" t="s">
        <v>74</v>
      </c>
      <c r="R1483" s="113"/>
      <c r="S1483" s="113"/>
    </row>
    <row r="1484" spans="1:19" x14ac:dyDescent="0.35">
      <c r="A1484" s="113" t="s">
        <v>8750</v>
      </c>
      <c r="B1484" s="114">
        <v>-1</v>
      </c>
      <c r="C1484" s="113" t="s">
        <v>3813</v>
      </c>
      <c r="D1484" s="50"/>
      <c r="E1484" s="113"/>
      <c r="F1484" s="113"/>
      <c r="G1484" s="113" t="s">
        <v>4914</v>
      </c>
      <c r="H1484" s="113" t="s">
        <v>3911</v>
      </c>
      <c r="I1484" s="113"/>
      <c r="J1484" s="56" t="s">
        <v>7595</v>
      </c>
      <c r="K1484" s="56"/>
      <c r="L1484" s="113" t="s">
        <v>91</v>
      </c>
      <c r="M1484" s="114">
        <v>0</v>
      </c>
      <c r="N1484" s="113" t="s">
        <v>8705</v>
      </c>
      <c r="O1484" s="113"/>
      <c r="P1484" s="113" t="s">
        <v>91</v>
      </c>
      <c r="Q1484" s="113" t="s">
        <v>74</v>
      </c>
      <c r="R1484" s="113"/>
      <c r="S1484" s="113"/>
    </row>
    <row r="1485" spans="1:19" x14ac:dyDescent="0.35">
      <c r="A1485" s="113" t="s">
        <v>8750</v>
      </c>
      <c r="B1485" s="114">
        <v>-1</v>
      </c>
      <c r="C1485" s="113" t="s">
        <v>103</v>
      </c>
      <c r="D1485" s="50"/>
      <c r="E1485" s="113"/>
      <c r="F1485" s="113"/>
      <c r="G1485" s="113" t="s">
        <v>295</v>
      </c>
      <c r="H1485" s="113" t="s">
        <v>296</v>
      </c>
      <c r="I1485" s="113"/>
      <c r="J1485" s="56" t="s">
        <v>7595</v>
      </c>
      <c r="K1485" s="56"/>
      <c r="L1485" s="113" t="s">
        <v>91</v>
      </c>
      <c r="M1485" s="114">
        <v>0</v>
      </c>
      <c r="N1485" s="113" t="s">
        <v>8705</v>
      </c>
      <c r="O1485" s="113"/>
      <c r="P1485" s="113" t="s">
        <v>91</v>
      </c>
      <c r="Q1485" s="113" t="s">
        <v>74</v>
      </c>
      <c r="R1485" s="113"/>
      <c r="S1485" s="113"/>
    </row>
    <row r="1486" spans="1:19" x14ac:dyDescent="0.35">
      <c r="A1486" s="113" t="s">
        <v>8750</v>
      </c>
      <c r="B1486" s="114">
        <v>-1</v>
      </c>
      <c r="C1486" s="113" t="s">
        <v>102</v>
      </c>
      <c r="D1486" s="50"/>
      <c r="E1486" s="113"/>
      <c r="F1486" s="113"/>
      <c r="G1486" s="113" t="s">
        <v>293</v>
      </c>
      <c r="H1486" s="113" t="s">
        <v>294</v>
      </c>
      <c r="I1486" s="113"/>
      <c r="J1486" s="56" t="s">
        <v>7595</v>
      </c>
      <c r="K1486" s="56"/>
      <c r="L1486" s="113" t="s">
        <v>91</v>
      </c>
      <c r="M1486" s="114">
        <v>0</v>
      </c>
      <c r="N1486" s="113" t="s">
        <v>8705</v>
      </c>
      <c r="O1486" s="113"/>
      <c r="P1486" s="113" t="s">
        <v>91</v>
      </c>
      <c r="Q1486" s="113" t="s">
        <v>74</v>
      </c>
      <c r="R1486" s="113"/>
      <c r="S1486" s="113"/>
    </row>
    <row r="1487" spans="1:19" x14ac:dyDescent="0.35">
      <c r="A1487" s="113" t="s">
        <v>8750</v>
      </c>
      <c r="B1487" s="114">
        <v>-1</v>
      </c>
      <c r="C1487" s="113" t="s">
        <v>104</v>
      </c>
      <c r="D1487" s="50"/>
      <c r="E1487" s="113"/>
      <c r="F1487" s="113"/>
      <c r="G1487" s="113" t="s">
        <v>297</v>
      </c>
      <c r="H1487" s="113" t="s">
        <v>298</v>
      </c>
      <c r="I1487" s="113"/>
      <c r="J1487" s="56" t="s">
        <v>7595</v>
      </c>
      <c r="K1487" s="56"/>
      <c r="L1487" s="113" t="s">
        <v>91</v>
      </c>
      <c r="M1487" s="114">
        <v>0</v>
      </c>
      <c r="N1487" s="113" t="s">
        <v>8705</v>
      </c>
      <c r="O1487" s="113"/>
      <c r="P1487" s="113" t="s">
        <v>91</v>
      </c>
      <c r="Q1487" s="113" t="s">
        <v>74</v>
      </c>
      <c r="R1487" s="113"/>
      <c r="S1487" s="113"/>
    </row>
    <row r="1488" spans="1:19" x14ac:dyDescent="0.35">
      <c r="A1488" s="113" t="s">
        <v>8750</v>
      </c>
      <c r="B1488" s="114">
        <v>-1</v>
      </c>
      <c r="C1488" s="113" t="s">
        <v>105</v>
      </c>
      <c r="D1488" s="50"/>
      <c r="E1488" s="113"/>
      <c r="F1488" s="113"/>
      <c r="G1488" s="113" t="s">
        <v>299</v>
      </c>
      <c r="H1488" s="113" t="s">
        <v>4756</v>
      </c>
      <c r="I1488" s="113"/>
      <c r="J1488" s="56" t="s">
        <v>7595</v>
      </c>
      <c r="K1488" s="56"/>
      <c r="L1488" s="113" t="s">
        <v>91</v>
      </c>
      <c r="M1488" s="114">
        <v>0</v>
      </c>
      <c r="N1488" s="113" t="s">
        <v>8705</v>
      </c>
      <c r="O1488" s="113"/>
      <c r="P1488" s="113" t="s">
        <v>92</v>
      </c>
      <c r="Q1488" s="113" t="s">
        <v>74</v>
      </c>
      <c r="R1488" s="113"/>
      <c r="S1488" s="113"/>
    </row>
    <row r="1489" spans="1:19" x14ac:dyDescent="0.35">
      <c r="A1489" s="113" t="s">
        <v>8750</v>
      </c>
      <c r="B1489" s="114">
        <v>-1</v>
      </c>
      <c r="C1489" s="121" t="s">
        <v>8751</v>
      </c>
      <c r="D1489" s="50"/>
      <c r="E1489" s="156"/>
      <c r="F1489" s="113"/>
      <c r="G1489" s="113" t="s">
        <v>4908</v>
      </c>
      <c r="H1489" s="113" t="s">
        <v>4909</v>
      </c>
      <c r="I1489" s="113"/>
      <c r="J1489" s="56" t="s">
        <v>7595</v>
      </c>
      <c r="K1489" s="56"/>
      <c r="L1489" s="113" t="s">
        <v>91</v>
      </c>
      <c r="M1489" s="114">
        <v>0</v>
      </c>
      <c r="N1489" s="113" t="s">
        <v>8705</v>
      </c>
      <c r="O1489" s="113"/>
      <c r="P1489" s="113" t="s">
        <v>91</v>
      </c>
      <c r="Q1489" s="113" t="s">
        <v>74</v>
      </c>
      <c r="R1489" s="113" t="s">
        <v>8752</v>
      </c>
      <c r="S1489" s="113"/>
    </row>
    <row r="1490" spans="1:19" x14ac:dyDescent="0.35">
      <c r="A1490" s="113" t="s">
        <v>8750</v>
      </c>
      <c r="B1490" s="144">
        <v>1</v>
      </c>
      <c r="C1490" s="121" t="s">
        <v>4045</v>
      </c>
      <c r="D1490" s="55" t="s">
        <v>6524</v>
      </c>
      <c r="E1490" s="121" t="s">
        <v>8659</v>
      </c>
      <c r="F1490" s="121"/>
      <c r="G1490" s="121" t="s">
        <v>4919</v>
      </c>
      <c r="H1490" s="121" t="s">
        <v>4920</v>
      </c>
      <c r="I1490" s="121"/>
      <c r="J1490" s="57" t="s">
        <v>7595</v>
      </c>
      <c r="K1490" s="57"/>
      <c r="L1490" s="121" t="s">
        <v>7575</v>
      </c>
      <c r="M1490" s="144" t="s">
        <v>8704</v>
      </c>
      <c r="N1490" s="121" t="s">
        <v>8706</v>
      </c>
      <c r="O1490" s="121" t="s">
        <v>8709</v>
      </c>
      <c r="P1490" s="121" t="s">
        <v>100</v>
      </c>
      <c r="Q1490" s="121" t="s">
        <v>74</v>
      </c>
      <c r="R1490" s="121"/>
      <c r="S1490" s="121"/>
    </row>
    <row r="1491" spans="1:19" x14ac:dyDescent="0.35">
      <c r="A1491" s="113" t="s">
        <v>8750</v>
      </c>
      <c r="B1491" s="112">
        <v>1</v>
      </c>
      <c r="C1491" s="121" t="s">
        <v>4045</v>
      </c>
      <c r="D1491" s="121"/>
      <c r="E1491" s="121" t="s">
        <v>8659</v>
      </c>
      <c r="F1491" s="111" t="s">
        <v>8230</v>
      </c>
      <c r="G1491" s="113" t="s">
        <v>4919</v>
      </c>
      <c r="H1491" s="113" t="s">
        <v>4920</v>
      </c>
      <c r="I1491" s="113"/>
      <c r="J1491" s="56" t="s">
        <v>7595</v>
      </c>
      <c r="K1491" s="56"/>
      <c r="L1491" s="113" t="s">
        <v>7575</v>
      </c>
      <c r="M1491" s="114" t="s">
        <v>8704</v>
      </c>
      <c r="N1491" s="113" t="s">
        <v>8706</v>
      </c>
      <c r="O1491" s="113" t="s">
        <v>8709</v>
      </c>
      <c r="P1491" s="113" t="s">
        <v>100</v>
      </c>
      <c r="Q1491" s="113" t="s">
        <v>74</v>
      </c>
      <c r="R1491" s="113" t="s">
        <v>8712</v>
      </c>
      <c r="S1491" s="113"/>
    </row>
    <row r="1492" spans="1:19" x14ac:dyDescent="0.35">
      <c r="A1492" s="113" t="s">
        <v>8750</v>
      </c>
      <c r="B1492" s="112">
        <v>2</v>
      </c>
      <c r="C1492" s="121" t="s">
        <v>4046</v>
      </c>
      <c r="D1492" s="62" t="s">
        <v>8664</v>
      </c>
      <c r="E1492" s="50" t="s">
        <v>8663</v>
      </c>
      <c r="F1492" s="113"/>
      <c r="G1492" s="113" t="s">
        <v>550</v>
      </c>
      <c r="H1492" s="113" t="s">
        <v>551</v>
      </c>
      <c r="I1492" s="113"/>
      <c r="J1492" s="56" t="s">
        <v>7595</v>
      </c>
      <c r="K1492" s="56"/>
      <c r="L1492" s="113" t="s">
        <v>91</v>
      </c>
      <c r="M1492" s="114" t="s">
        <v>8704</v>
      </c>
      <c r="N1492" s="113" t="s">
        <v>8706</v>
      </c>
      <c r="O1492" s="113" t="s">
        <v>8709</v>
      </c>
      <c r="P1492" s="113" t="s">
        <v>91</v>
      </c>
      <c r="Q1492" s="113" t="s">
        <v>74</v>
      </c>
      <c r="R1492" s="113"/>
      <c r="S1492" s="113"/>
    </row>
    <row r="1493" spans="1:19" x14ac:dyDescent="0.35">
      <c r="A1493" s="113" t="s">
        <v>8750</v>
      </c>
      <c r="B1493" s="112">
        <v>2</v>
      </c>
      <c r="C1493" s="113" t="s">
        <v>236</v>
      </c>
      <c r="D1493" s="50" t="s">
        <v>1939</v>
      </c>
      <c r="E1493" s="50" t="s">
        <v>8631</v>
      </c>
      <c r="F1493" s="68" t="s">
        <v>7902</v>
      </c>
      <c r="G1493" s="54" t="s">
        <v>550</v>
      </c>
      <c r="H1493" s="54" t="s">
        <v>551</v>
      </c>
      <c r="I1493" s="68" t="s">
        <v>2423</v>
      </c>
      <c r="J1493" s="56" t="s">
        <v>7595</v>
      </c>
      <c r="K1493" s="56"/>
      <c r="L1493" s="121" t="s">
        <v>91</v>
      </c>
      <c r="M1493" s="144" t="s">
        <v>8704</v>
      </c>
      <c r="N1493" s="121" t="s">
        <v>8706</v>
      </c>
      <c r="O1493" s="121" t="s">
        <v>8709</v>
      </c>
      <c r="P1493" s="113" t="s">
        <v>100</v>
      </c>
      <c r="Q1493" s="113" t="s">
        <v>74</v>
      </c>
      <c r="R1493" s="113" t="s">
        <v>7590</v>
      </c>
      <c r="S1493" s="113"/>
    </row>
    <row r="1494" spans="1:19" x14ac:dyDescent="0.35">
      <c r="A1494" s="113" t="s">
        <v>8750</v>
      </c>
      <c r="B1494" s="112">
        <v>3</v>
      </c>
      <c r="C1494" s="113" t="s">
        <v>237</v>
      </c>
      <c r="D1494" s="56" t="s">
        <v>553</v>
      </c>
      <c r="E1494" s="50" t="s">
        <v>8665</v>
      </c>
      <c r="F1494" s="68" t="s">
        <v>2242</v>
      </c>
      <c r="G1494" s="54" t="s">
        <v>552</v>
      </c>
      <c r="H1494" s="54" t="s">
        <v>553</v>
      </c>
      <c r="I1494" s="68" t="s">
        <v>2424</v>
      </c>
      <c r="J1494" s="56" t="s">
        <v>7595</v>
      </c>
      <c r="K1494" s="56"/>
      <c r="L1494" s="113" t="s">
        <v>91</v>
      </c>
      <c r="M1494" s="114" t="s">
        <v>8704</v>
      </c>
      <c r="N1494" s="113" t="s">
        <v>8705</v>
      </c>
      <c r="O1494" s="113" t="s">
        <v>8709</v>
      </c>
      <c r="P1494" s="113" t="s">
        <v>91</v>
      </c>
      <c r="Q1494" s="113" t="s">
        <v>74</v>
      </c>
      <c r="R1494" s="113"/>
      <c r="S1494" s="113"/>
    </row>
    <row r="1495" spans="1:19" x14ac:dyDescent="0.35">
      <c r="A1495" s="113" t="s">
        <v>8750</v>
      </c>
      <c r="B1495" s="112">
        <v>4</v>
      </c>
      <c r="C1495" s="113" t="s">
        <v>238</v>
      </c>
      <c r="D1495" s="56" t="s">
        <v>1940</v>
      </c>
      <c r="E1495" s="50" t="s">
        <v>8666</v>
      </c>
      <c r="F1495" s="68" t="s">
        <v>2243</v>
      </c>
      <c r="G1495" s="54" t="s">
        <v>554</v>
      </c>
      <c r="H1495" s="54" t="s">
        <v>555</v>
      </c>
      <c r="I1495" s="68" t="s">
        <v>2425</v>
      </c>
      <c r="J1495" s="56" t="s">
        <v>7595</v>
      </c>
      <c r="K1495" s="56"/>
      <c r="L1495" s="113" t="s">
        <v>91</v>
      </c>
      <c r="M1495" s="114">
        <v>0</v>
      </c>
      <c r="N1495" s="113" t="s">
        <v>8705</v>
      </c>
      <c r="O1495" s="113" t="s">
        <v>8710</v>
      </c>
      <c r="P1495" s="113" t="s">
        <v>91</v>
      </c>
      <c r="Q1495" s="113" t="s">
        <v>74</v>
      </c>
      <c r="R1495" s="113"/>
      <c r="S1495" s="113"/>
    </row>
    <row r="1496" spans="1:19" x14ac:dyDescent="0.35">
      <c r="A1496" s="113" t="s">
        <v>8750</v>
      </c>
      <c r="B1496" s="112">
        <v>5</v>
      </c>
      <c r="C1496" s="113" t="s">
        <v>239</v>
      </c>
      <c r="D1496" s="56" t="s">
        <v>1932</v>
      </c>
      <c r="E1496" s="50" t="s">
        <v>8667</v>
      </c>
      <c r="F1496" s="68" t="s">
        <v>2162</v>
      </c>
      <c r="G1496" s="54" t="s">
        <v>556</v>
      </c>
      <c r="H1496" s="54" t="s">
        <v>497</v>
      </c>
      <c r="I1496" s="68" t="s">
        <v>2400</v>
      </c>
      <c r="J1496" s="56" t="s">
        <v>7595</v>
      </c>
      <c r="K1496" s="56"/>
      <c r="L1496" s="113" t="s">
        <v>91</v>
      </c>
      <c r="M1496" s="114">
        <v>0</v>
      </c>
      <c r="N1496" s="113" t="s">
        <v>8705</v>
      </c>
      <c r="O1496" s="113" t="s">
        <v>8710</v>
      </c>
      <c r="P1496" s="113" t="s">
        <v>91</v>
      </c>
      <c r="Q1496" s="113" t="s">
        <v>74</v>
      </c>
      <c r="R1496" s="113"/>
      <c r="S1496" s="113"/>
    </row>
    <row r="1497" spans="1:19" x14ac:dyDescent="0.35">
      <c r="A1497" s="113" t="s">
        <v>8750</v>
      </c>
      <c r="B1497" s="112">
        <v>6</v>
      </c>
      <c r="C1497" s="113" t="s">
        <v>240</v>
      </c>
      <c r="D1497" s="56" t="s">
        <v>7928</v>
      </c>
      <c r="E1497" s="50" t="s">
        <v>8669</v>
      </c>
      <c r="F1497" s="68" t="s">
        <v>8194</v>
      </c>
      <c r="G1497" s="54" t="s">
        <v>557</v>
      </c>
      <c r="H1497" s="54" t="s">
        <v>499</v>
      </c>
      <c r="I1497" s="68" t="s">
        <v>2401</v>
      </c>
      <c r="J1497" s="56" t="s">
        <v>7595</v>
      </c>
      <c r="K1497" s="56"/>
      <c r="L1497" s="113" t="s">
        <v>91</v>
      </c>
      <c r="M1497" s="114">
        <v>0</v>
      </c>
      <c r="N1497" s="113" t="s">
        <v>8705</v>
      </c>
      <c r="O1497" s="113" t="s">
        <v>8710</v>
      </c>
      <c r="P1497" s="113" t="s">
        <v>91</v>
      </c>
      <c r="Q1497" s="113" t="s">
        <v>74</v>
      </c>
      <c r="R1497" s="113"/>
      <c r="S1497" s="113"/>
    </row>
    <row r="1498" spans="1:19" x14ac:dyDescent="0.35">
      <c r="A1498" s="113" t="s">
        <v>8750</v>
      </c>
      <c r="B1498" s="112">
        <v>7</v>
      </c>
      <c r="C1498" s="113" t="s">
        <v>241</v>
      </c>
      <c r="D1498" s="56" t="s">
        <v>1941</v>
      </c>
      <c r="E1498" s="50" t="s">
        <v>8668</v>
      </c>
      <c r="F1498" s="68" t="s">
        <v>2163</v>
      </c>
      <c r="G1498" s="54" t="s">
        <v>558</v>
      </c>
      <c r="H1498" s="54" t="s">
        <v>501</v>
      </c>
      <c r="I1498" s="68" t="s">
        <v>2402</v>
      </c>
      <c r="J1498" s="56" t="s">
        <v>7595</v>
      </c>
      <c r="K1498" s="56"/>
      <c r="L1498" s="113" t="s">
        <v>91</v>
      </c>
      <c r="M1498" s="114">
        <v>0</v>
      </c>
      <c r="N1498" s="113" t="s">
        <v>8705</v>
      </c>
      <c r="O1498" s="113" t="s">
        <v>8710</v>
      </c>
      <c r="P1498" s="113" t="s">
        <v>91</v>
      </c>
      <c r="Q1498" s="113" t="s">
        <v>74</v>
      </c>
      <c r="R1498" s="113"/>
      <c r="S1498" s="113"/>
    </row>
    <row r="1499" spans="1:19" x14ac:dyDescent="0.35">
      <c r="A1499" s="113" t="s">
        <v>8750</v>
      </c>
      <c r="B1499" s="112">
        <v>8</v>
      </c>
      <c r="C1499" s="113" t="s">
        <v>242</v>
      </c>
      <c r="D1499" s="56" t="s">
        <v>8754</v>
      </c>
      <c r="E1499" s="56" t="s">
        <v>8670</v>
      </c>
      <c r="F1499" s="68" t="s">
        <v>2280</v>
      </c>
      <c r="G1499" s="54" t="s">
        <v>559</v>
      </c>
      <c r="H1499" s="54" t="s">
        <v>560</v>
      </c>
      <c r="I1499" s="68" t="s">
        <v>2426</v>
      </c>
      <c r="J1499" s="56" t="s">
        <v>7595</v>
      </c>
      <c r="K1499" s="56"/>
      <c r="L1499" s="50" t="s">
        <v>7574</v>
      </c>
      <c r="M1499" s="160">
        <v>0</v>
      </c>
      <c r="N1499" s="50" t="s">
        <v>8705</v>
      </c>
      <c r="O1499" s="50" t="s">
        <v>8710</v>
      </c>
      <c r="P1499" s="113" t="s">
        <v>138</v>
      </c>
      <c r="Q1499" s="113" t="s">
        <v>74</v>
      </c>
      <c r="R1499" s="113"/>
      <c r="S1499" s="113"/>
    </row>
    <row r="1500" spans="1:19" x14ac:dyDescent="0.35">
      <c r="A1500" s="113" t="s">
        <v>8750</v>
      </c>
      <c r="B1500" s="112">
        <v>9</v>
      </c>
      <c r="C1500" s="113" t="s">
        <v>243</v>
      </c>
      <c r="D1500" s="56" t="s">
        <v>8755</v>
      </c>
      <c r="E1500" s="56" t="s">
        <v>8671</v>
      </c>
      <c r="F1500" s="68" t="s">
        <v>2281</v>
      </c>
      <c r="G1500" s="54" t="s">
        <v>561</v>
      </c>
      <c r="H1500" s="54" t="s">
        <v>562</v>
      </c>
      <c r="I1500" s="68" t="s">
        <v>2427</v>
      </c>
      <c r="J1500" s="56" t="s">
        <v>7595</v>
      </c>
      <c r="K1500" s="56"/>
      <c r="L1500" s="50" t="s">
        <v>7574</v>
      </c>
      <c r="M1500" s="160">
        <v>0</v>
      </c>
      <c r="N1500" s="50" t="s">
        <v>8705</v>
      </c>
      <c r="O1500" s="50" t="s">
        <v>8710</v>
      </c>
      <c r="P1500" s="113" t="s">
        <v>138</v>
      </c>
      <c r="Q1500" s="113" t="s">
        <v>74</v>
      </c>
      <c r="R1500" s="113"/>
      <c r="S1500" s="113"/>
    </row>
    <row r="1501" spans="1:19" x14ac:dyDescent="0.35">
      <c r="A1501" s="113" t="s">
        <v>8750</v>
      </c>
      <c r="B1501" s="112">
        <v>10</v>
      </c>
      <c r="C1501" s="113" t="s">
        <v>244</v>
      </c>
      <c r="D1501" s="56" t="s">
        <v>1937</v>
      </c>
      <c r="E1501" s="56" t="s">
        <v>8672</v>
      </c>
      <c r="F1501" s="68" t="s">
        <v>2282</v>
      </c>
      <c r="G1501" s="54" t="s">
        <v>563</v>
      </c>
      <c r="H1501" s="54" t="s">
        <v>564</v>
      </c>
      <c r="I1501" s="68" t="s">
        <v>2428</v>
      </c>
      <c r="J1501" s="56" t="s">
        <v>7595</v>
      </c>
      <c r="K1501" s="56"/>
      <c r="L1501" s="50" t="s">
        <v>7574</v>
      </c>
      <c r="M1501" s="160">
        <v>0</v>
      </c>
      <c r="N1501" s="50" t="s">
        <v>8705</v>
      </c>
      <c r="O1501" s="50" t="s">
        <v>8710</v>
      </c>
      <c r="P1501" s="113" t="s">
        <v>139</v>
      </c>
      <c r="Q1501" s="113" t="s">
        <v>74</v>
      </c>
      <c r="R1501" s="113"/>
      <c r="S1501" s="113"/>
    </row>
    <row r="1502" spans="1:19" x14ac:dyDescent="0.35">
      <c r="A1502" s="113" t="s">
        <v>8750</v>
      </c>
      <c r="B1502" s="112">
        <v>11</v>
      </c>
      <c r="C1502" s="113" t="s">
        <v>4047</v>
      </c>
      <c r="D1502" s="50" t="s">
        <v>6552</v>
      </c>
      <c r="E1502" s="113" t="s">
        <v>8197</v>
      </c>
      <c r="F1502" s="111" t="s">
        <v>8197</v>
      </c>
      <c r="G1502" s="113" t="s">
        <v>4921</v>
      </c>
      <c r="H1502" s="113" t="s">
        <v>4922</v>
      </c>
      <c r="I1502" s="113"/>
      <c r="J1502" s="56" t="s">
        <v>7595</v>
      </c>
      <c r="K1502" s="56"/>
      <c r="L1502" s="113" t="s">
        <v>91</v>
      </c>
      <c r="M1502" s="114">
        <v>0</v>
      </c>
      <c r="N1502" s="113" t="s">
        <v>8705</v>
      </c>
      <c r="O1502" s="113" t="s">
        <v>8710</v>
      </c>
      <c r="P1502" s="113" t="s">
        <v>91</v>
      </c>
      <c r="Q1502" s="113" t="s">
        <v>74</v>
      </c>
      <c r="R1502" s="113"/>
      <c r="S1502" s="113"/>
    </row>
    <row r="1503" spans="1:19" x14ac:dyDescent="0.35">
      <c r="A1503" s="113" t="s">
        <v>8750</v>
      </c>
      <c r="B1503" s="112">
        <v>12</v>
      </c>
      <c r="C1503" s="113" t="s">
        <v>246</v>
      </c>
      <c r="D1503" s="56" t="s">
        <v>6560</v>
      </c>
      <c r="E1503" s="50" t="s">
        <v>8673</v>
      </c>
      <c r="F1503" s="68" t="s">
        <v>2250</v>
      </c>
      <c r="G1503" s="54" t="s">
        <v>567</v>
      </c>
      <c r="H1503" s="54" t="s">
        <v>568</v>
      </c>
      <c r="I1503" s="68" t="s">
        <v>2430</v>
      </c>
      <c r="J1503" s="56" t="s">
        <v>7595</v>
      </c>
      <c r="K1503" s="56"/>
      <c r="L1503" s="50" t="s">
        <v>7574</v>
      </c>
      <c r="M1503" s="160">
        <v>0</v>
      </c>
      <c r="N1503" s="50" t="s">
        <v>8705</v>
      </c>
      <c r="O1503" s="50" t="s">
        <v>8710</v>
      </c>
      <c r="P1503" s="113" t="s">
        <v>139</v>
      </c>
      <c r="Q1503" s="113" t="s">
        <v>74</v>
      </c>
      <c r="R1503" s="113"/>
      <c r="S1503" s="113"/>
    </row>
    <row r="1504" spans="1:19" x14ac:dyDescent="0.35">
      <c r="A1504" s="113" t="s">
        <v>8750</v>
      </c>
      <c r="B1504" s="112">
        <v>13</v>
      </c>
      <c r="C1504" s="113" t="s">
        <v>247</v>
      </c>
      <c r="D1504" s="56" t="s">
        <v>6454</v>
      </c>
      <c r="E1504" s="50" t="s">
        <v>8674</v>
      </c>
      <c r="F1504" s="111" t="s">
        <v>8205</v>
      </c>
      <c r="G1504" s="54" t="s">
        <v>569</v>
      </c>
      <c r="H1504" s="54" t="s">
        <v>570</v>
      </c>
      <c r="I1504" s="68" t="s">
        <v>2431</v>
      </c>
      <c r="J1504" s="56" t="s">
        <v>7595</v>
      </c>
      <c r="K1504" s="56"/>
      <c r="L1504" s="50" t="s">
        <v>7574</v>
      </c>
      <c r="M1504" s="160">
        <v>0</v>
      </c>
      <c r="N1504" s="50" t="s">
        <v>8705</v>
      </c>
      <c r="O1504" s="50" t="s">
        <v>8710</v>
      </c>
      <c r="P1504" s="113" t="s">
        <v>139</v>
      </c>
      <c r="Q1504" s="113" t="s">
        <v>74</v>
      </c>
      <c r="R1504" s="113"/>
      <c r="S1504" s="113"/>
    </row>
    <row r="1505" spans="1:19" x14ac:dyDescent="0.35">
      <c r="A1505" s="113" t="s">
        <v>8750</v>
      </c>
      <c r="B1505" s="112">
        <v>14</v>
      </c>
      <c r="C1505" s="113" t="s">
        <v>4051</v>
      </c>
      <c r="D1505" s="62" t="s">
        <v>6562</v>
      </c>
      <c r="E1505" s="50" t="s">
        <v>8675</v>
      </c>
      <c r="F1505" s="111" t="s">
        <v>8207</v>
      </c>
      <c r="G1505" s="113" t="s">
        <v>4929</v>
      </c>
      <c r="H1505" s="113" t="s">
        <v>4930</v>
      </c>
      <c r="I1505" s="113"/>
      <c r="J1505" s="56" t="s">
        <v>7595</v>
      </c>
      <c r="K1505" s="56"/>
      <c r="L1505" s="50" t="s">
        <v>7574</v>
      </c>
      <c r="M1505" s="160">
        <v>2</v>
      </c>
      <c r="N1505" s="50" t="s">
        <v>8705</v>
      </c>
      <c r="O1505" s="50" t="s">
        <v>8710</v>
      </c>
      <c r="P1505" s="113" t="s">
        <v>139</v>
      </c>
      <c r="Q1505" s="113" t="s">
        <v>74</v>
      </c>
      <c r="R1505" s="113"/>
      <c r="S1505" s="113"/>
    </row>
    <row r="1506" spans="1:19" x14ac:dyDescent="0.35">
      <c r="A1506" s="113" t="s">
        <v>8750</v>
      </c>
      <c r="B1506" s="114">
        <v>15</v>
      </c>
      <c r="C1506" s="113" t="s">
        <v>2628</v>
      </c>
      <c r="D1506" s="50"/>
      <c r="E1506" s="113"/>
      <c r="F1506" s="113"/>
      <c r="G1506" s="113" t="s">
        <v>4895</v>
      </c>
      <c r="H1506" s="113" t="s">
        <v>2832</v>
      </c>
      <c r="I1506" s="113"/>
      <c r="J1506" s="56" t="s">
        <v>7595</v>
      </c>
      <c r="K1506" s="56"/>
      <c r="L1506" s="113" t="s">
        <v>91</v>
      </c>
      <c r="M1506" s="114">
        <v>0</v>
      </c>
      <c r="N1506" s="113" t="s">
        <v>8705</v>
      </c>
      <c r="O1506" s="113"/>
      <c r="P1506" s="113" t="s">
        <v>91</v>
      </c>
      <c r="Q1506" s="113" t="s">
        <v>74</v>
      </c>
      <c r="R1506" s="113"/>
      <c r="S1506" s="113"/>
    </row>
    <row r="1507" spans="1:19" x14ac:dyDescent="0.35">
      <c r="A1507" s="113" t="s">
        <v>8750</v>
      </c>
      <c r="B1507" s="114">
        <v>16</v>
      </c>
      <c r="C1507" s="113" t="s">
        <v>4033</v>
      </c>
      <c r="D1507" s="50"/>
      <c r="E1507" s="113"/>
      <c r="F1507" s="113"/>
      <c r="G1507" s="113" t="s">
        <v>4900</v>
      </c>
      <c r="H1507" s="113" t="s">
        <v>3878</v>
      </c>
      <c r="I1507" s="113"/>
      <c r="J1507" s="56" t="s">
        <v>7595</v>
      </c>
      <c r="K1507" s="56"/>
      <c r="L1507" s="113" t="s">
        <v>91</v>
      </c>
      <c r="M1507" s="114">
        <v>0</v>
      </c>
      <c r="N1507" s="113" t="s">
        <v>8705</v>
      </c>
      <c r="O1507" s="113"/>
      <c r="P1507" s="113" t="s">
        <v>91</v>
      </c>
      <c r="Q1507" s="113" t="s">
        <v>74</v>
      </c>
      <c r="R1507" s="113"/>
      <c r="S1507" s="113"/>
    </row>
    <row r="1508" spans="1:19" x14ac:dyDescent="0.35">
      <c r="A1508" s="113" t="s">
        <v>8750</v>
      </c>
      <c r="B1508" s="114">
        <v>17</v>
      </c>
      <c r="C1508" s="113" t="s">
        <v>4038</v>
      </c>
      <c r="D1508" s="50"/>
      <c r="E1508" s="113"/>
      <c r="F1508" s="113"/>
      <c r="G1508" s="113" t="s">
        <v>4906</v>
      </c>
      <c r="H1508" s="113" t="s">
        <v>4907</v>
      </c>
      <c r="I1508" s="113"/>
      <c r="J1508" s="56" t="s">
        <v>7595</v>
      </c>
      <c r="K1508" s="56"/>
      <c r="L1508" s="113" t="s">
        <v>91</v>
      </c>
      <c r="M1508" s="114">
        <v>0</v>
      </c>
      <c r="N1508" s="113" t="s">
        <v>8705</v>
      </c>
      <c r="O1508" s="113"/>
      <c r="P1508" s="113" t="s">
        <v>91</v>
      </c>
      <c r="Q1508" s="113" t="s">
        <v>74</v>
      </c>
      <c r="R1508" s="113"/>
      <c r="S1508" s="113"/>
    </row>
    <row r="1509" spans="1:19" x14ac:dyDescent="0.35">
      <c r="A1509" s="113" t="s">
        <v>8750</v>
      </c>
      <c r="B1509" s="112">
        <v>19</v>
      </c>
      <c r="C1509" s="121" t="s">
        <v>4040</v>
      </c>
      <c r="D1509" s="113" t="s">
        <v>4911</v>
      </c>
      <c r="E1509" s="113"/>
      <c r="F1509" s="111" t="s">
        <v>8228</v>
      </c>
      <c r="G1509" s="113" t="s">
        <v>4910</v>
      </c>
      <c r="H1509" s="113" t="s">
        <v>4911</v>
      </c>
      <c r="I1509" s="113"/>
      <c r="J1509" s="56" t="s">
        <v>7595</v>
      </c>
      <c r="K1509" s="56"/>
      <c r="L1509" s="113" t="s">
        <v>91</v>
      </c>
      <c r="M1509" s="114">
        <v>0</v>
      </c>
      <c r="N1509" s="113" t="s">
        <v>8705</v>
      </c>
      <c r="O1509" s="113"/>
      <c r="P1509" s="113" t="s">
        <v>92</v>
      </c>
      <c r="Q1509" s="113" t="s">
        <v>74</v>
      </c>
      <c r="R1509" s="113"/>
      <c r="S1509" s="113"/>
    </row>
    <row r="1510" spans="1:19" x14ac:dyDescent="0.35">
      <c r="A1510" s="113" t="s">
        <v>8750</v>
      </c>
      <c r="B1510" s="112">
        <v>20</v>
      </c>
      <c r="C1510" s="121" t="s">
        <v>4041</v>
      </c>
      <c r="D1510" s="113" t="s">
        <v>4913</v>
      </c>
      <c r="E1510" s="113"/>
      <c r="F1510" s="111" t="s">
        <v>8229</v>
      </c>
      <c r="G1510" s="113" t="s">
        <v>4912</v>
      </c>
      <c r="H1510" s="113" t="s">
        <v>4913</v>
      </c>
      <c r="I1510" s="113"/>
      <c r="J1510" s="56" t="s">
        <v>7595</v>
      </c>
      <c r="K1510" s="56"/>
      <c r="L1510" s="113" t="s">
        <v>91</v>
      </c>
      <c r="M1510" s="114">
        <v>0</v>
      </c>
      <c r="N1510" s="113" t="s">
        <v>8705</v>
      </c>
      <c r="O1510" s="113"/>
      <c r="P1510" s="113" t="s">
        <v>92</v>
      </c>
      <c r="Q1510" s="113" t="s">
        <v>74</v>
      </c>
      <c r="R1510" s="113"/>
      <c r="S1510" s="113"/>
    </row>
    <row r="1511" spans="1:19" x14ac:dyDescent="0.35">
      <c r="A1511" s="113" t="s">
        <v>8750</v>
      </c>
      <c r="B1511" s="112">
        <v>21</v>
      </c>
      <c r="C1511" s="113" t="s">
        <v>4054</v>
      </c>
      <c r="D1511" s="50" t="s">
        <v>6566</v>
      </c>
      <c r="E1511" s="113" t="s">
        <v>8676</v>
      </c>
      <c r="F1511" s="111" t="s">
        <v>8211</v>
      </c>
      <c r="G1511" s="113" t="s">
        <v>4935</v>
      </c>
      <c r="H1511" s="113" t="s">
        <v>4936</v>
      </c>
      <c r="I1511" s="113"/>
      <c r="J1511" s="56" t="s">
        <v>7595</v>
      </c>
      <c r="K1511" s="56"/>
      <c r="L1511" s="113" t="s">
        <v>7575</v>
      </c>
      <c r="M1511" s="114">
        <v>0</v>
      </c>
      <c r="N1511" s="113" t="s">
        <v>8705</v>
      </c>
      <c r="O1511" s="113" t="s">
        <v>8710</v>
      </c>
      <c r="P1511" s="113" t="s">
        <v>7578</v>
      </c>
      <c r="Q1511" s="113" t="s">
        <v>74</v>
      </c>
      <c r="R1511" s="113"/>
      <c r="S1511" s="113"/>
    </row>
    <row r="1512" spans="1:19" x14ac:dyDescent="0.35">
      <c r="A1512" s="113" t="s">
        <v>8750</v>
      </c>
      <c r="B1512" s="112">
        <v>22</v>
      </c>
      <c r="C1512" s="113" t="s">
        <v>4055</v>
      </c>
      <c r="D1512" s="50" t="s">
        <v>6567</v>
      </c>
      <c r="E1512" s="113" t="s">
        <v>8680</v>
      </c>
      <c r="F1512" s="111" t="s">
        <v>8678</v>
      </c>
      <c r="G1512" s="113" t="s">
        <v>4937</v>
      </c>
      <c r="H1512" s="113" t="s">
        <v>4938</v>
      </c>
      <c r="I1512" s="113"/>
      <c r="J1512" s="56" t="s">
        <v>7595</v>
      </c>
      <c r="K1512" s="56"/>
      <c r="L1512" s="113" t="s">
        <v>7575</v>
      </c>
      <c r="M1512" s="114">
        <v>0</v>
      </c>
      <c r="N1512" s="113" t="s">
        <v>8705</v>
      </c>
      <c r="O1512" s="113" t="s">
        <v>8710</v>
      </c>
      <c r="P1512" s="113" t="s">
        <v>7578</v>
      </c>
      <c r="Q1512" s="113" t="s">
        <v>74</v>
      </c>
      <c r="R1512" s="113"/>
      <c r="S1512" s="113"/>
    </row>
    <row r="1513" spans="1:19" x14ac:dyDescent="0.35">
      <c r="A1513" s="113" t="s">
        <v>8750</v>
      </c>
      <c r="B1513" s="112">
        <v>23</v>
      </c>
      <c r="C1513" s="113" t="s">
        <v>4056</v>
      </c>
      <c r="D1513" s="50" t="s">
        <v>6568</v>
      </c>
      <c r="E1513" s="113" t="s">
        <v>8681</v>
      </c>
      <c r="F1513" s="111" t="s">
        <v>8679</v>
      </c>
      <c r="G1513" s="113" t="s">
        <v>4939</v>
      </c>
      <c r="H1513" s="113" t="s">
        <v>4940</v>
      </c>
      <c r="I1513" s="113"/>
      <c r="J1513" s="56" t="s">
        <v>7595</v>
      </c>
      <c r="K1513" s="56"/>
      <c r="L1513" s="139" t="s">
        <v>7575</v>
      </c>
      <c r="M1513" s="169">
        <v>0</v>
      </c>
      <c r="N1513" s="139" t="s">
        <v>8705</v>
      </c>
      <c r="O1513" s="139" t="s">
        <v>8710</v>
      </c>
      <c r="P1513" s="113" t="s">
        <v>3000</v>
      </c>
      <c r="Q1513" s="113" t="s">
        <v>74</v>
      </c>
      <c r="R1513" s="113"/>
      <c r="S1513" s="113"/>
    </row>
    <row r="1514" spans="1:19" x14ac:dyDescent="0.35">
      <c r="A1514" s="113" t="s">
        <v>8750</v>
      </c>
      <c r="B1514" s="112">
        <v>24</v>
      </c>
      <c r="C1514" s="113" t="s">
        <v>4080</v>
      </c>
      <c r="D1514" s="113" t="s">
        <v>4988</v>
      </c>
      <c r="E1514" s="113" t="s">
        <v>8686</v>
      </c>
      <c r="F1514" s="111" t="s">
        <v>8219</v>
      </c>
      <c r="G1514" s="113" t="s">
        <v>4987</v>
      </c>
      <c r="H1514" s="113" t="s">
        <v>4988</v>
      </c>
      <c r="I1514" s="113"/>
      <c r="J1514" s="56" t="s">
        <v>7595</v>
      </c>
      <c r="K1514" s="56"/>
      <c r="L1514" s="50" t="s">
        <v>7574</v>
      </c>
      <c r="M1514" s="160">
        <v>0</v>
      </c>
      <c r="N1514" s="50" t="s">
        <v>8705</v>
      </c>
      <c r="O1514" s="50" t="s">
        <v>8710</v>
      </c>
      <c r="P1514" s="113" t="s">
        <v>157</v>
      </c>
      <c r="Q1514" s="113" t="s">
        <v>74</v>
      </c>
      <c r="R1514" s="113"/>
      <c r="S1514" s="113"/>
    </row>
    <row r="1515" spans="1:19" x14ac:dyDescent="0.35">
      <c r="A1515" s="113" t="s">
        <v>8750</v>
      </c>
      <c r="B1515" s="112">
        <v>25</v>
      </c>
      <c r="C1515" s="113" t="s">
        <v>4062</v>
      </c>
      <c r="D1515" s="113" t="s">
        <v>4952</v>
      </c>
      <c r="E1515" s="113" t="s">
        <v>8688</v>
      </c>
      <c r="F1515" s="111" t="s">
        <v>8220</v>
      </c>
      <c r="G1515" s="113" t="s">
        <v>4951</v>
      </c>
      <c r="H1515" s="113" t="s">
        <v>4952</v>
      </c>
      <c r="I1515" s="113"/>
      <c r="J1515" s="56" t="s">
        <v>7595</v>
      </c>
      <c r="K1515" s="56"/>
      <c r="L1515" s="50" t="s">
        <v>7574</v>
      </c>
      <c r="M1515" s="160">
        <v>0</v>
      </c>
      <c r="N1515" s="50" t="s">
        <v>8705</v>
      </c>
      <c r="O1515" s="50" t="s">
        <v>8710</v>
      </c>
      <c r="P1515" s="113" t="s">
        <v>157</v>
      </c>
      <c r="Q1515" s="113" t="s">
        <v>74</v>
      </c>
      <c r="R1515" s="113"/>
      <c r="S1515" s="113"/>
    </row>
    <row r="1516" spans="1:19" x14ac:dyDescent="0.35">
      <c r="A1516" s="113" t="s">
        <v>8750</v>
      </c>
      <c r="B1516" s="112">
        <v>26</v>
      </c>
      <c r="C1516" s="113" t="s">
        <v>4081</v>
      </c>
      <c r="D1516" s="113" t="s">
        <v>4990</v>
      </c>
      <c r="E1516" s="113" t="s">
        <v>8687</v>
      </c>
      <c r="F1516" s="111" t="s">
        <v>8221</v>
      </c>
      <c r="G1516" s="113" t="s">
        <v>4989</v>
      </c>
      <c r="H1516" s="113" t="s">
        <v>4990</v>
      </c>
      <c r="I1516" s="113"/>
      <c r="J1516" s="56" t="s">
        <v>7595</v>
      </c>
      <c r="K1516" s="56"/>
      <c r="L1516" s="50" t="s">
        <v>7574</v>
      </c>
      <c r="M1516" s="160">
        <v>0</v>
      </c>
      <c r="N1516" s="50" t="s">
        <v>8705</v>
      </c>
      <c r="O1516" s="50" t="s">
        <v>8710</v>
      </c>
      <c r="P1516" s="113" t="s">
        <v>157</v>
      </c>
      <c r="Q1516" s="113" t="s">
        <v>74</v>
      </c>
      <c r="R1516" s="113"/>
      <c r="S1516" s="113"/>
    </row>
    <row r="1517" spans="1:19" x14ac:dyDescent="0.35">
      <c r="A1517" s="113" t="s">
        <v>8750</v>
      </c>
      <c r="B1517" s="112">
        <v>27</v>
      </c>
      <c r="C1517" s="113" t="s">
        <v>4063</v>
      </c>
      <c r="D1517" s="113" t="s">
        <v>4954</v>
      </c>
      <c r="E1517" s="113" t="s">
        <v>8689</v>
      </c>
      <c r="F1517" s="111" t="s">
        <v>8222</v>
      </c>
      <c r="G1517" s="113" t="s">
        <v>4953</v>
      </c>
      <c r="H1517" s="113" t="s">
        <v>4954</v>
      </c>
      <c r="I1517" s="113"/>
      <c r="J1517" s="56" t="s">
        <v>7595</v>
      </c>
      <c r="K1517" s="56"/>
      <c r="L1517" s="50" t="s">
        <v>7574</v>
      </c>
      <c r="M1517" s="160">
        <v>0</v>
      </c>
      <c r="N1517" s="50" t="s">
        <v>8705</v>
      </c>
      <c r="O1517" s="50" t="s">
        <v>8710</v>
      </c>
      <c r="P1517" s="113" t="s">
        <v>157</v>
      </c>
      <c r="Q1517" s="113" t="s">
        <v>74</v>
      </c>
      <c r="R1517" s="113"/>
      <c r="S1517" s="113"/>
    </row>
    <row r="1518" spans="1:19" x14ac:dyDescent="0.35">
      <c r="A1518" s="113" t="s">
        <v>8750</v>
      </c>
      <c r="B1518" s="112">
        <v>28</v>
      </c>
      <c r="C1518" s="113" t="s">
        <v>4064</v>
      </c>
      <c r="D1518" s="113" t="s">
        <v>4956</v>
      </c>
      <c r="E1518" s="113" t="s">
        <v>8683</v>
      </c>
      <c r="F1518" s="111" t="s">
        <v>8223</v>
      </c>
      <c r="G1518" s="113" t="s">
        <v>4955</v>
      </c>
      <c r="H1518" s="113" t="s">
        <v>4956</v>
      </c>
      <c r="I1518" s="113"/>
      <c r="J1518" s="56" t="s">
        <v>7595</v>
      </c>
      <c r="K1518" s="56"/>
      <c r="L1518" s="50" t="s">
        <v>7574</v>
      </c>
      <c r="M1518" s="160">
        <v>0</v>
      </c>
      <c r="N1518" s="50" t="s">
        <v>8705</v>
      </c>
      <c r="O1518" s="50" t="s">
        <v>8710</v>
      </c>
      <c r="P1518" s="113" t="s">
        <v>6311</v>
      </c>
      <c r="Q1518" s="113" t="s">
        <v>74</v>
      </c>
      <c r="R1518" s="113"/>
      <c r="S1518" s="113"/>
    </row>
    <row r="1519" spans="1:19" x14ac:dyDescent="0.35">
      <c r="A1519" s="113" t="s">
        <v>8750</v>
      </c>
      <c r="B1519" s="112">
        <v>29</v>
      </c>
      <c r="C1519" s="121" t="s">
        <v>4066</v>
      </c>
      <c r="D1519" s="62" t="s">
        <v>7592</v>
      </c>
      <c r="E1519" s="113" t="s">
        <v>8677</v>
      </c>
      <c r="F1519" s="111" t="s">
        <v>8227</v>
      </c>
      <c r="G1519" s="113" t="s">
        <v>4959</v>
      </c>
      <c r="H1519" s="113" t="s">
        <v>4960</v>
      </c>
      <c r="I1519" s="113"/>
      <c r="J1519" s="56" t="s">
        <v>7595</v>
      </c>
      <c r="K1519" s="56"/>
      <c r="L1519" s="113" t="s">
        <v>91</v>
      </c>
      <c r="M1519" s="114">
        <v>0</v>
      </c>
      <c r="N1519" s="113" t="s">
        <v>8705</v>
      </c>
      <c r="O1519" s="113" t="s">
        <v>8710</v>
      </c>
      <c r="P1519" s="113" t="s">
        <v>92</v>
      </c>
      <c r="Q1519" s="113" t="s">
        <v>74</v>
      </c>
      <c r="R1519" s="113"/>
      <c r="S1519" s="113"/>
    </row>
    <row r="1520" spans="1:19" x14ac:dyDescent="0.35">
      <c r="A1520" s="113" t="s">
        <v>8750</v>
      </c>
      <c r="B1520" s="112">
        <v>30</v>
      </c>
      <c r="C1520" s="113" t="s">
        <v>4082</v>
      </c>
      <c r="D1520" s="113" t="s">
        <v>6576</v>
      </c>
      <c r="E1520" s="113" t="s">
        <v>8682</v>
      </c>
      <c r="F1520" s="111" t="s">
        <v>8224</v>
      </c>
      <c r="G1520" s="113" t="s">
        <v>4991</v>
      </c>
      <c r="H1520" s="113" t="s">
        <v>4992</v>
      </c>
      <c r="I1520" s="113"/>
      <c r="J1520" s="56" t="s">
        <v>7595</v>
      </c>
      <c r="K1520" s="56"/>
      <c r="L1520" s="50" t="s">
        <v>7574</v>
      </c>
      <c r="M1520" s="160">
        <v>0</v>
      </c>
      <c r="N1520" s="50" t="s">
        <v>8705</v>
      </c>
      <c r="O1520" s="50" t="s">
        <v>8710</v>
      </c>
      <c r="P1520" s="113" t="s">
        <v>6312</v>
      </c>
      <c r="Q1520" s="113" t="s">
        <v>74</v>
      </c>
      <c r="R1520" s="113"/>
      <c r="S1520" s="113"/>
    </row>
    <row r="1521" spans="1:19" x14ac:dyDescent="0.35">
      <c r="A1521" s="113" t="s">
        <v>8750</v>
      </c>
      <c r="B1521" s="112">
        <v>31</v>
      </c>
      <c r="C1521" s="113" t="s">
        <v>4065</v>
      </c>
      <c r="D1521" s="62" t="s">
        <v>6577</v>
      </c>
      <c r="E1521" s="113" t="s">
        <v>8685</v>
      </c>
      <c r="G1521" s="113" t="s">
        <v>4957</v>
      </c>
      <c r="H1521" s="113" t="s">
        <v>4958</v>
      </c>
      <c r="I1521" s="113"/>
      <c r="J1521" s="56" t="s">
        <v>7595</v>
      </c>
      <c r="K1521" s="56"/>
      <c r="L1521" s="113" t="s">
        <v>91</v>
      </c>
      <c r="M1521" s="114">
        <v>0</v>
      </c>
      <c r="N1521" s="113" t="s">
        <v>8705</v>
      </c>
      <c r="O1521" s="113" t="s">
        <v>8710</v>
      </c>
      <c r="P1521" s="113" t="s">
        <v>92</v>
      </c>
      <c r="Q1521" s="113" t="s">
        <v>74</v>
      </c>
      <c r="R1521" s="113"/>
      <c r="S1521" s="113"/>
    </row>
    <row r="1522" spans="1:19" x14ac:dyDescent="0.35">
      <c r="A1522" s="113" t="s">
        <v>8750</v>
      </c>
      <c r="B1522" s="114">
        <v>32</v>
      </c>
      <c r="C1522" s="113" t="s">
        <v>4034</v>
      </c>
      <c r="D1522" s="50"/>
      <c r="E1522" s="113"/>
      <c r="F1522" s="113"/>
      <c r="G1522" s="113" t="s">
        <v>4901</v>
      </c>
      <c r="H1522" s="113" t="s">
        <v>3880</v>
      </c>
      <c r="I1522" s="113"/>
      <c r="J1522" s="56" t="s">
        <v>7595</v>
      </c>
      <c r="K1522" s="56"/>
      <c r="L1522" s="113" t="s">
        <v>153</v>
      </c>
      <c r="M1522" s="114">
        <v>0</v>
      </c>
      <c r="N1522" s="113" t="s">
        <v>8705</v>
      </c>
      <c r="O1522" s="113"/>
      <c r="P1522" s="113" t="s">
        <v>153</v>
      </c>
      <c r="Q1522" s="113" t="s">
        <v>74</v>
      </c>
      <c r="R1522" s="113"/>
      <c r="S1522" s="113"/>
    </row>
    <row r="1523" spans="1:19" x14ac:dyDescent="0.35">
      <c r="A1523" s="113" t="s">
        <v>8750</v>
      </c>
      <c r="B1523" s="114">
        <v>33</v>
      </c>
      <c r="C1523" s="113" t="s">
        <v>4035</v>
      </c>
      <c r="D1523" s="50"/>
      <c r="E1523" s="113"/>
      <c r="F1523" s="113"/>
      <c r="G1523" s="113" t="s">
        <v>4902</v>
      </c>
      <c r="H1523" s="113" t="s">
        <v>4750</v>
      </c>
      <c r="I1523" s="113"/>
      <c r="J1523" s="56" t="s">
        <v>7595</v>
      </c>
      <c r="K1523" s="56"/>
      <c r="L1523" s="113" t="s">
        <v>153</v>
      </c>
      <c r="M1523" s="114">
        <v>0</v>
      </c>
      <c r="N1523" s="113" t="s">
        <v>8705</v>
      </c>
      <c r="O1523" s="113"/>
      <c r="P1523" s="113" t="s">
        <v>153</v>
      </c>
      <c r="Q1523" s="113" t="s">
        <v>74</v>
      </c>
      <c r="R1523" s="113"/>
      <c r="S1523" s="113"/>
    </row>
    <row r="1524" spans="1:19" x14ac:dyDescent="0.35">
      <c r="A1524" s="113" t="s">
        <v>8750</v>
      </c>
      <c r="B1524" s="114">
        <v>34</v>
      </c>
      <c r="C1524" s="113" t="s">
        <v>4036</v>
      </c>
      <c r="D1524" s="50"/>
      <c r="E1524" s="113"/>
      <c r="F1524" s="113"/>
      <c r="G1524" s="113" t="s">
        <v>4903</v>
      </c>
      <c r="H1524" s="113" t="s">
        <v>3884</v>
      </c>
      <c r="I1524" s="113"/>
      <c r="J1524" s="56" t="s">
        <v>7595</v>
      </c>
      <c r="K1524" s="56"/>
      <c r="L1524" s="113" t="s">
        <v>91</v>
      </c>
      <c r="M1524" s="114">
        <v>0</v>
      </c>
      <c r="N1524" s="113" t="s">
        <v>8705</v>
      </c>
      <c r="O1524" s="113"/>
      <c r="P1524" s="113" t="s">
        <v>91</v>
      </c>
      <c r="Q1524" s="113" t="s">
        <v>74</v>
      </c>
      <c r="R1524" s="113"/>
      <c r="S1524" s="113"/>
    </row>
    <row r="1525" spans="1:19" x14ac:dyDescent="0.35">
      <c r="A1525" s="113" t="s">
        <v>8750</v>
      </c>
      <c r="B1525" s="114">
        <v>35</v>
      </c>
      <c r="C1525" s="113" t="s">
        <v>4037</v>
      </c>
      <c r="D1525" s="50"/>
      <c r="E1525" s="113"/>
      <c r="F1525" s="113"/>
      <c r="G1525" s="113" t="s">
        <v>4904</v>
      </c>
      <c r="H1525" s="113" t="s">
        <v>4905</v>
      </c>
      <c r="I1525" s="113"/>
      <c r="J1525" s="56" t="s">
        <v>7595</v>
      </c>
      <c r="K1525" s="56"/>
      <c r="L1525" s="113" t="s">
        <v>91</v>
      </c>
      <c r="M1525" s="114">
        <v>0</v>
      </c>
      <c r="N1525" s="113" t="s">
        <v>8705</v>
      </c>
      <c r="O1525" s="113"/>
      <c r="P1525" s="113" t="s">
        <v>91</v>
      </c>
      <c r="Q1525" s="113" t="s">
        <v>74</v>
      </c>
      <c r="R1525" s="113"/>
      <c r="S1525" s="113"/>
    </row>
    <row r="1526" spans="1:19" x14ac:dyDescent="0.35">
      <c r="A1526" s="113" t="s">
        <v>8750</v>
      </c>
      <c r="B1526" s="114">
        <v>36</v>
      </c>
      <c r="C1526" s="113" t="s">
        <v>4031</v>
      </c>
      <c r="D1526" s="50"/>
      <c r="E1526" s="113"/>
      <c r="F1526" s="113"/>
      <c r="G1526" s="113" t="s">
        <v>4896</v>
      </c>
      <c r="H1526" s="113" t="s">
        <v>4897</v>
      </c>
      <c r="I1526" s="113"/>
      <c r="J1526" s="56" t="s">
        <v>7595</v>
      </c>
      <c r="K1526" s="56"/>
      <c r="L1526" s="113" t="s">
        <v>91</v>
      </c>
      <c r="M1526" s="114">
        <v>0</v>
      </c>
      <c r="N1526" s="113" t="s">
        <v>8705</v>
      </c>
      <c r="O1526" s="113"/>
      <c r="P1526" s="113" t="s">
        <v>91</v>
      </c>
      <c r="Q1526" s="113" t="s">
        <v>74</v>
      </c>
      <c r="R1526" s="113"/>
      <c r="S1526" s="113"/>
    </row>
  </sheetData>
  <autoFilter ref="A1:S1526" xr:uid="{C9432FEC-2BAF-4243-B99F-CCBB3D49C0C2}"/>
  <sortState xmlns:xlrd2="http://schemas.microsoft.com/office/spreadsheetml/2017/richdata2" ref="A2:S1526">
    <sortCondition ref="A2:A1526"/>
    <sortCondition ref="B2:B1526"/>
    <sortCondition ref="C2:C1526"/>
  </sortState>
  <conditionalFormatting sqref="A1">
    <cfRule type="duplicateValues" dxfId="76" priority="77"/>
  </conditionalFormatting>
  <conditionalFormatting sqref="A1">
    <cfRule type="duplicateValues" dxfId="75" priority="78"/>
  </conditionalFormatting>
  <conditionalFormatting sqref="A1">
    <cfRule type="duplicateValues" dxfId="74" priority="79"/>
  </conditionalFormatting>
  <conditionalFormatting sqref="A1">
    <cfRule type="duplicateValues" dxfId="73" priority="76"/>
  </conditionalFormatting>
  <conditionalFormatting sqref="B1:B1525">
    <cfRule type="cellIs" dxfId="72" priority="71" operator="equal">
      <formula>-99</formula>
    </cfRule>
  </conditionalFormatting>
  <conditionalFormatting sqref="C500 C93:C140 C377 C142:C241 C1:C33 C76:C90 C35:C40 C243:C261 C263:C287 C42:C74">
    <cfRule type="duplicateValues" dxfId="71" priority="2452"/>
  </conditionalFormatting>
  <conditionalFormatting sqref="C377 C93:C140 C142:C156 C1:C33 C76:C90 C35:C40 C42:C74">
    <cfRule type="duplicateValues" dxfId="70" priority="3216"/>
  </conditionalFormatting>
  <conditionalFormatting sqref="C174">
    <cfRule type="duplicateValues" dxfId="69" priority="3575"/>
  </conditionalFormatting>
  <conditionalFormatting sqref="C377 C93:C140 C142:C241 C1:C33 C76:C90 C35:C40 C243:C261 C263:C267 C42:C74">
    <cfRule type="duplicateValues" dxfId="68" priority="4135"/>
  </conditionalFormatting>
  <conditionalFormatting sqref="C1:C74 C76:C1048576">
    <cfRule type="duplicateValues" dxfId="67" priority="69"/>
  </conditionalFormatting>
  <conditionalFormatting sqref="G1202">
    <cfRule type="duplicateValues" dxfId="66" priority="66"/>
  </conditionalFormatting>
  <conditionalFormatting sqref="G1369">
    <cfRule type="duplicateValues" dxfId="65" priority="59"/>
  </conditionalFormatting>
  <conditionalFormatting sqref="G647:G648">
    <cfRule type="duplicateValues" dxfId="64" priority="58"/>
  </conditionalFormatting>
  <conditionalFormatting sqref="G635">
    <cfRule type="duplicateValues" dxfId="63" priority="57"/>
  </conditionalFormatting>
  <conditionalFormatting sqref="G522">
    <cfRule type="duplicateValues" dxfId="62" priority="55"/>
  </conditionalFormatting>
  <conditionalFormatting sqref="G451">
    <cfRule type="duplicateValues" dxfId="61" priority="54"/>
  </conditionalFormatting>
  <conditionalFormatting sqref="G1098">
    <cfRule type="duplicateValues" dxfId="60" priority="47"/>
  </conditionalFormatting>
  <conditionalFormatting sqref="G1199">
    <cfRule type="duplicateValues" dxfId="59" priority="45"/>
  </conditionalFormatting>
  <conditionalFormatting sqref="C681">
    <cfRule type="duplicateValues" dxfId="58" priority="40"/>
  </conditionalFormatting>
  <conditionalFormatting sqref="C681">
    <cfRule type="duplicateValues" dxfId="57" priority="41"/>
  </conditionalFormatting>
  <conditionalFormatting sqref="G681">
    <cfRule type="duplicateValues" dxfId="56" priority="42"/>
  </conditionalFormatting>
  <conditionalFormatting sqref="C664">
    <cfRule type="duplicateValues" dxfId="55" priority="37"/>
  </conditionalFormatting>
  <conditionalFormatting sqref="C664">
    <cfRule type="duplicateValues" dxfId="54" priority="38"/>
  </conditionalFormatting>
  <conditionalFormatting sqref="G664">
    <cfRule type="duplicateValues" dxfId="53" priority="39"/>
  </conditionalFormatting>
  <conditionalFormatting sqref="G377 G1:G19 G21:G33 G76:G140 G142:G241 G35:G40 G243:G261 G263:G267 G42:G74">
    <cfRule type="duplicateValues" dxfId="52" priority="4878"/>
  </conditionalFormatting>
  <conditionalFormatting sqref="G75">
    <cfRule type="duplicateValues" dxfId="51" priority="35"/>
  </conditionalFormatting>
  <conditionalFormatting sqref="G141">
    <cfRule type="duplicateValues" dxfId="50" priority="34"/>
  </conditionalFormatting>
  <conditionalFormatting sqref="G34">
    <cfRule type="duplicateValues" dxfId="49" priority="33"/>
  </conditionalFormatting>
  <conditionalFormatting sqref="G242">
    <cfRule type="duplicateValues" dxfId="48" priority="32"/>
  </conditionalFormatting>
  <conditionalFormatting sqref="G262">
    <cfRule type="duplicateValues" dxfId="47" priority="31"/>
  </conditionalFormatting>
  <conditionalFormatting sqref="G293">
    <cfRule type="duplicateValues" dxfId="46" priority="30"/>
  </conditionalFormatting>
  <conditionalFormatting sqref="G313">
    <cfRule type="duplicateValues" dxfId="45" priority="29"/>
  </conditionalFormatting>
  <conditionalFormatting sqref="G679">
    <cfRule type="duplicateValues" dxfId="44" priority="28"/>
  </conditionalFormatting>
  <conditionalFormatting sqref="G699">
    <cfRule type="duplicateValues" dxfId="43" priority="27"/>
  </conditionalFormatting>
  <conditionalFormatting sqref="G370">
    <cfRule type="duplicateValues" dxfId="42" priority="26"/>
  </conditionalFormatting>
  <conditionalFormatting sqref="B1">
    <cfRule type="duplicateValues" dxfId="41" priority="4936"/>
  </conditionalFormatting>
  <conditionalFormatting sqref="G1198">
    <cfRule type="duplicateValues" dxfId="40" priority="16"/>
  </conditionalFormatting>
  <conditionalFormatting sqref="G1099 G1097">
    <cfRule type="duplicateValues" dxfId="39" priority="5127"/>
  </conditionalFormatting>
  <conditionalFormatting sqref="G1241">
    <cfRule type="duplicateValues" dxfId="38" priority="11"/>
  </conditionalFormatting>
  <conditionalFormatting sqref="G1238">
    <cfRule type="duplicateValues" dxfId="37" priority="9"/>
  </conditionalFormatting>
  <conditionalFormatting sqref="G1237">
    <cfRule type="duplicateValues" dxfId="36" priority="8"/>
  </conditionalFormatting>
  <conditionalFormatting sqref="G1375">
    <cfRule type="duplicateValues" dxfId="35" priority="7"/>
  </conditionalFormatting>
  <conditionalFormatting sqref="G1372">
    <cfRule type="duplicateValues" dxfId="34" priority="5"/>
  </conditionalFormatting>
  <conditionalFormatting sqref="G1371">
    <cfRule type="duplicateValues" dxfId="33" priority="4"/>
  </conditionalFormatting>
  <conditionalFormatting sqref="G1091:G1096">
    <cfRule type="duplicateValues" dxfId="32" priority="5378"/>
  </conditionalFormatting>
  <conditionalFormatting sqref="G1107:G1112">
    <cfRule type="duplicateValues" dxfId="31" priority="5391"/>
  </conditionalFormatting>
  <conditionalFormatting sqref="G1197 G1200">
    <cfRule type="duplicateValues" dxfId="30" priority="5402"/>
  </conditionalFormatting>
  <conditionalFormatting sqref="G1236 G1239">
    <cfRule type="duplicateValues" dxfId="29" priority="5413"/>
  </conditionalFormatting>
  <conditionalFormatting sqref="G1370 G1373">
    <cfRule type="duplicateValues" dxfId="28" priority="5423"/>
  </conditionalFormatting>
  <conditionalFormatting sqref="B1526">
    <cfRule type="cellIs" dxfId="27" priority="3" operator="equal">
      <formula>-99</formula>
    </cfRule>
  </conditionalFormatting>
  <conditionalFormatting sqref="E873 E437:E868 E875:E1468 E1470 E1472:E1048576 E1:E422">
    <cfRule type="duplicateValues" dxfId="26" priority="2"/>
  </conditionalFormatting>
  <conditionalFormatting sqref="G1:G1048576">
    <cfRule type="duplicateValues" dxfId="25" priority="1"/>
  </conditionalFormatting>
  <conditionalFormatting sqref="G649:G663 G379:G450 G665:G678 G682:G698 G680 G371:G376 G329:G369 G452:G499 G501:G521 G523:G634 G636:G646 G700:G1089">
    <cfRule type="duplicateValues" dxfId="24" priority="5494"/>
  </conditionalFormatting>
  <conditionalFormatting sqref="C76:C90 C1:C74 C93:C1521">
    <cfRule type="duplicateValues" dxfId="23"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22"/>
  <sheetViews>
    <sheetView zoomScaleNormal="100" workbookViewId="0">
      <pane ySplit="4" topLeftCell="A15" activePane="bottomLeft" state="frozen"/>
      <selection activeCell="F18" sqref="F18"/>
      <selection pane="bottomLeft" activeCell="A12" sqref="A12:B19"/>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5" ht="149" customHeight="1" x14ac:dyDescent="0.35">
      <c r="A1" s="192" t="s">
        <v>6627</v>
      </c>
      <c r="B1" s="192"/>
      <c r="C1" s="192"/>
      <c r="D1" s="192"/>
      <c r="E1" s="192"/>
      <c r="F1" s="192"/>
      <c r="G1" s="192"/>
      <c r="H1" s="192"/>
    </row>
    <row r="2" spans="1:15" ht="28.5" hidden="1" customHeight="1" x14ac:dyDescent="0.35">
      <c r="A2" s="30"/>
      <c r="B2" s="30"/>
    </row>
    <row r="3" spans="1:15" s="15" customFormat="1" ht="32.25" customHeight="1" x14ac:dyDescent="0.3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6400</v>
      </c>
      <c r="B5" s="127" t="s">
        <v>8902</v>
      </c>
      <c r="C5" s="127"/>
      <c r="D5" s="127"/>
      <c r="E5" s="127" t="s">
        <v>588</v>
      </c>
      <c r="F5" s="127" t="s">
        <v>590</v>
      </c>
      <c r="G5" s="128"/>
      <c r="H5" s="128">
        <v>4</v>
      </c>
      <c r="I5" s="127"/>
      <c r="J5" s="127" t="s">
        <v>7599</v>
      </c>
      <c r="K5" s="127"/>
      <c r="L5" s="128">
        <v>1</v>
      </c>
      <c r="M5" s="127"/>
      <c r="N5" s="21">
        <v>45698</v>
      </c>
      <c r="O5" s="21">
        <v>45763</v>
      </c>
    </row>
    <row r="6" spans="1:15" x14ac:dyDescent="0.35">
      <c r="A6" s="127" t="s">
        <v>6881</v>
      </c>
      <c r="B6" s="127" t="s">
        <v>6888</v>
      </c>
      <c r="C6" s="127"/>
      <c r="D6" s="127"/>
      <c r="E6" s="127" t="s">
        <v>588</v>
      </c>
      <c r="F6" s="127" t="s">
        <v>590</v>
      </c>
      <c r="G6" s="128">
        <v>4</v>
      </c>
      <c r="H6" s="128">
        <v>7</v>
      </c>
      <c r="I6" s="127" t="s">
        <v>7597</v>
      </c>
      <c r="J6" s="127" t="s">
        <v>7600</v>
      </c>
      <c r="K6" s="127"/>
      <c r="L6" s="128">
        <v>1</v>
      </c>
      <c r="M6" s="127"/>
      <c r="N6" s="21">
        <v>45721</v>
      </c>
      <c r="O6" s="21">
        <v>45736</v>
      </c>
    </row>
    <row r="7" spans="1:15" x14ac:dyDescent="0.35">
      <c r="A7" s="127" t="s">
        <v>7537</v>
      </c>
      <c r="B7" s="127" t="s">
        <v>7596</v>
      </c>
      <c r="C7" s="127"/>
      <c r="D7" s="127"/>
      <c r="E7" s="127" t="s">
        <v>588</v>
      </c>
      <c r="F7" s="127" t="s">
        <v>590</v>
      </c>
      <c r="G7" s="128">
        <v>6</v>
      </c>
      <c r="H7" s="128">
        <v>7</v>
      </c>
      <c r="I7" s="127"/>
      <c r="J7" s="127" t="s">
        <v>7599</v>
      </c>
      <c r="K7" s="127"/>
      <c r="L7" s="128">
        <v>1</v>
      </c>
      <c r="M7" s="127" t="s">
        <v>7598</v>
      </c>
      <c r="N7" s="21">
        <v>45722</v>
      </c>
      <c r="O7" s="21">
        <v>45736</v>
      </c>
    </row>
    <row r="8" spans="1:15" x14ac:dyDescent="0.35">
      <c r="A8" s="127" t="s">
        <v>8765</v>
      </c>
      <c r="B8" s="127" t="s">
        <v>8769</v>
      </c>
      <c r="C8" s="127"/>
      <c r="D8" s="127"/>
      <c r="E8" s="127" t="s">
        <v>588</v>
      </c>
      <c r="F8" s="127" t="s">
        <v>590</v>
      </c>
      <c r="G8" s="128"/>
      <c r="H8" s="128">
        <v>5</v>
      </c>
      <c r="I8" s="127"/>
      <c r="J8" s="127" t="s">
        <v>7599</v>
      </c>
      <c r="K8" s="127"/>
      <c r="L8" s="128">
        <v>1</v>
      </c>
      <c r="M8" s="127"/>
      <c r="N8" s="21">
        <v>45755</v>
      </c>
      <c r="O8" s="21">
        <v>45755</v>
      </c>
    </row>
    <row r="9" spans="1:15" x14ac:dyDescent="0.35">
      <c r="A9" s="127" t="s">
        <v>8766</v>
      </c>
      <c r="B9" s="127" t="s">
        <v>8769</v>
      </c>
      <c r="C9" s="127"/>
      <c r="D9" s="127"/>
      <c r="E9" s="127" t="s">
        <v>588</v>
      </c>
      <c r="F9" s="127" t="s">
        <v>590</v>
      </c>
      <c r="G9" s="128"/>
      <c r="H9" s="128">
        <v>5</v>
      </c>
      <c r="I9" s="127"/>
      <c r="J9" s="127" t="s">
        <v>7599</v>
      </c>
      <c r="K9" s="127"/>
      <c r="L9" s="128">
        <v>1</v>
      </c>
      <c r="M9" s="127"/>
      <c r="N9" s="21">
        <v>45755</v>
      </c>
      <c r="O9" s="21">
        <v>45801</v>
      </c>
    </row>
    <row r="10" spans="1:15" x14ac:dyDescent="0.35">
      <c r="A10" s="127" t="s">
        <v>8767</v>
      </c>
      <c r="B10" s="127" t="s">
        <v>8770</v>
      </c>
      <c r="C10" s="127"/>
      <c r="D10" s="127"/>
      <c r="E10" s="127" t="s">
        <v>655</v>
      </c>
      <c r="F10" s="127" t="s">
        <v>590</v>
      </c>
      <c r="G10" s="128"/>
      <c r="H10" s="128">
        <v>16</v>
      </c>
      <c r="I10" s="127"/>
      <c r="J10" s="127" t="s">
        <v>8772</v>
      </c>
      <c r="K10" s="127"/>
      <c r="L10" s="128">
        <v>3</v>
      </c>
      <c r="M10" s="127"/>
      <c r="N10" s="21">
        <v>45755</v>
      </c>
      <c r="O10" s="21">
        <v>45755</v>
      </c>
    </row>
    <row r="11" spans="1:15" x14ac:dyDescent="0.35">
      <c r="A11" s="127" t="s">
        <v>8768</v>
      </c>
      <c r="B11" s="127" t="s">
        <v>8771</v>
      </c>
      <c r="C11" s="127"/>
      <c r="D11" s="127"/>
      <c r="E11" s="127" t="s">
        <v>588</v>
      </c>
      <c r="F11" s="127" t="s">
        <v>590</v>
      </c>
      <c r="G11" s="128"/>
      <c r="H11" s="128">
        <v>24</v>
      </c>
      <c r="I11" s="127"/>
      <c r="J11" s="127" t="s">
        <v>8773</v>
      </c>
      <c r="K11" s="127"/>
      <c r="L11" s="128">
        <v>2</v>
      </c>
      <c r="M11" s="127"/>
      <c r="N11" s="21">
        <v>45755</v>
      </c>
      <c r="O11" s="21">
        <v>45755</v>
      </c>
    </row>
    <row r="12" spans="1:15" x14ac:dyDescent="0.35">
      <c r="A12" s="127" t="s">
        <v>8907</v>
      </c>
      <c r="B12" s="127" t="s">
        <v>8973</v>
      </c>
      <c r="C12" s="127"/>
      <c r="D12" s="127"/>
      <c r="E12" s="127" t="s">
        <v>588</v>
      </c>
      <c r="F12" s="127" t="s">
        <v>623</v>
      </c>
      <c r="G12" s="128">
        <v>3</v>
      </c>
      <c r="H12" s="128">
        <v>10</v>
      </c>
      <c r="I12" s="127" t="s">
        <v>9086</v>
      </c>
      <c r="J12" s="127" t="s">
        <v>8908</v>
      </c>
      <c r="K12" s="127"/>
      <c r="L12" s="128">
        <v>2</v>
      </c>
      <c r="M12" s="127"/>
      <c r="N12" s="24">
        <v>45801</v>
      </c>
      <c r="O12" s="21">
        <v>45801</v>
      </c>
    </row>
    <row r="13" spans="1:15" x14ac:dyDescent="0.35">
      <c r="A13" s="127" t="s">
        <v>8972</v>
      </c>
      <c r="B13" s="127" t="s">
        <v>8974</v>
      </c>
      <c r="C13" s="127"/>
      <c r="D13" s="127"/>
      <c r="E13" s="127" t="s">
        <v>655</v>
      </c>
      <c r="F13" s="127" t="s">
        <v>590</v>
      </c>
      <c r="G13" s="128">
        <v>4</v>
      </c>
      <c r="H13" s="184">
        <v>8</v>
      </c>
      <c r="I13" t="s">
        <v>9085</v>
      </c>
      <c r="J13" t="s">
        <v>9085</v>
      </c>
      <c r="K13" s="127"/>
      <c r="L13" s="128">
        <v>2</v>
      </c>
      <c r="M13" t="s">
        <v>9085</v>
      </c>
      <c r="N13" s="21">
        <v>45801</v>
      </c>
      <c r="O13" s="21">
        <v>45801</v>
      </c>
    </row>
    <row r="14" spans="1:15" x14ac:dyDescent="0.35">
      <c r="A14" s="127" t="s">
        <v>9031</v>
      </c>
      <c r="B14" s="127" t="s">
        <v>9032</v>
      </c>
      <c r="C14" s="127"/>
      <c r="D14" s="127"/>
      <c r="E14" s="127" t="s">
        <v>588</v>
      </c>
      <c r="F14" s="127" t="s">
        <v>590</v>
      </c>
      <c r="G14" s="186">
        <v>3</v>
      </c>
      <c r="H14" s="184">
        <v>12</v>
      </c>
      <c r="I14" s="127" t="s">
        <v>9033</v>
      </c>
      <c r="J14" s="127" t="s">
        <v>9033</v>
      </c>
      <c r="K14" s="127"/>
      <c r="L14" s="128">
        <v>3</v>
      </c>
      <c r="M14" s="127"/>
      <c r="N14" s="21">
        <v>45801</v>
      </c>
      <c r="O14" s="21">
        <v>45801</v>
      </c>
    </row>
    <row r="15" spans="1:15" x14ac:dyDescent="0.35">
      <c r="A15" s="127" t="s">
        <v>9083</v>
      </c>
      <c r="B15" s="127" t="s">
        <v>9084</v>
      </c>
      <c r="C15" s="127"/>
      <c r="D15" s="127"/>
      <c r="E15" s="127" t="s">
        <v>9084</v>
      </c>
      <c r="F15" s="127" t="s">
        <v>623</v>
      </c>
      <c r="G15" s="186">
        <v>5</v>
      </c>
      <c r="H15" s="184">
        <v>96</v>
      </c>
      <c r="I15" s="127" t="s">
        <v>9087</v>
      </c>
      <c r="J15" s="127" t="s">
        <v>9088</v>
      </c>
      <c r="K15" s="127"/>
      <c r="L15" s="186">
        <v>20</v>
      </c>
      <c r="M15" s="127"/>
      <c r="N15" s="21">
        <v>45801</v>
      </c>
      <c r="O15" s="21">
        <v>45803</v>
      </c>
    </row>
    <row r="16" spans="1:15" x14ac:dyDescent="0.35">
      <c r="A16" s="127" t="s">
        <v>9275</v>
      </c>
      <c r="B16" s="127" t="s">
        <v>9276</v>
      </c>
      <c r="C16" s="127"/>
      <c r="D16" s="127"/>
      <c r="E16" s="127" t="s">
        <v>9276</v>
      </c>
      <c r="F16" s="127" t="s">
        <v>623</v>
      </c>
      <c r="G16" s="186">
        <v>5</v>
      </c>
      <c r="H16" s="184">
        <v>48</v>
      </c>
      <c r="I16" s="127" t="s">
        <v>9277</v>
      </c>
      <c r="J16" s="127" t="s">
        <v>9278</v>
      </c>
      <c r="K16" s="127"/>
      <c r="L16" s="128">
        <v>35</v>
      </c>
      <c r="M16" s="127" t="s">
        <v>9279</v>
      </c>
      <c r="N16" s="21">
        <v>45803</v>
      </c>
      <c r="O16" s="21">
        <v>45805</v>
      </c>
    </row>
    <row r="17" spans="1:15" x14ac:dyDescent="0.35">
      <c r="A17" s="127" t="s">
        <v>9418</v>
      </c>
      <c r="B17" s="127" t="s">
        <v>9276</v>
      </c>
      <c r="C17" s="127"/>
      <c r="D17" s="127"/>
      <c r="E17" s="127" t="s">
        <v>9276</v>
      </c>
      <c r="F17" s="127" t="s">
        <v>623</v>
      </c>
      <c r="G17" s="186">
        <v>4</v>
      </c>
      <c r="H17" s="184">
        <v>48</v>
      </c>
      <c r="I17" s="127" t="s">
        <v>9419</v>
      </c>
      <c r="J17" s="127"/>
      <c r="K17" s="127"/>
      <c r="L17" s="128">
        <v>3</v>
      </c>
      <c r="M17" s="127"/>
      <c r="N17" s="21">
        <v>45805</v>
      </c>
      <c r="O17" s="21">
        <v>45806</v>
      </c>
    </row>
    <row r="18" spans="1:15" x14ac:dyDescent="0.35">
      <c r="A18" t="s">
        <v>9516</v>
      </c>
      <c r="B18" t="s">
        <v>9517</v>
      </c>
      <c r="E18" t="s">
        <v>9518</v>
      </c>
      <c r="F18" s="127" t="s">
        <v>623</v>
      </c>
      <c r="G18">
        <v>5</v>
      </c>
      <c r="H18" s="90">
        <v>6</v>
      </c>
      <c r="I18" t="s">
        <v>9519</v>
      </c>
      <c r="J18" s="182"/>
      <c r="L18" s="90">
        <v>1</v>
      </c>
      <c r="N18" s="21">
        <v>45806</v>
      </c>
      <c r="O18" s="21">
        <v>45807</v>
      </c>
    </row>
    <row r="19" spans="1:15" x14ac:dyDescent="0.35">
      <c r="A19" s="127" t="s">
        <v>9551</v>
      </c>
      <c r="B19" s="127" t="s">
        <v>9552</v>
      </c>
      <c r="C19" s="127"/>
      <c r="D19" s="127"/>
      <c r="E19" s="127" t="s">
        <v>9518</v>
      </c>
      <c r="F19" s="127" t="s">
        <v>623</v>
      </c>
      <c r="G19" s="128">
        <v>3</v>
      </c>
      <c r="H19" s="189">
        <v>56</v>
      </c>
      <c r="I19" s="127" t="s">
        <v>9553</v>
      </c>
      <c r="J19" s="127"/>
      <c r="K19" s="127"/>
      <c r="L19" s="128">
        <v>14</v>
      </c>
      <c r="M19" s="127"/>
      <c r="N19" s="21">
        <v>45807</v>
      </c>
      <c r="O19" s="21">
        <v>45807</v>
      </c>
    </row>
    <row r="20" spans="1:15" x14ac:dyDescent="0.35">
      <c r="A20" s="127" t="s">
        <v>9783</v>
      </c>
      <c r="B20" s="127" t="s">
        <v>9784</v>
      </c>
      <c r="C20" s="127"/>
      <c r="D20" s="127"/>
      <c r="E20" s="127" t="s">
        <v>9784</v>
      </c>
      <c r="F20" s="127" t="s">
        <v>590</v>
      </c>
      <c r="G20" s="128">
        <v>3</v>
      </c>
      <c r="H20" s="186">
        <v>15</v>
      </c>
      <c r="I20" s="127" t="s">
        <v>9785</v>
      </c>
      <c r="J20" s="127" t="s">
        <v>9786</v>
      </c>
      <c r="K20" s="127"/>
      <c r="L20" s="128">
        <v>3</v>
      </c>
      <c r="M20" s="127"/>
      <c r="N20" s="21"/>
      <c r="O20" s="21"/>
    </row>
    <row r="21" spans="1:15" x14ac:dyDescent="0.35">
      <c r="A21" s="127" t="s">
        <v>9923</v>
      </c>
      <c r="B21" s="127" t="s">
        <v>9922</v>
      </c>
      <c r="C21" s="127"/>
      <c r="D21" s="127"/>
      <c r="E21" s="127" t="s">
        <v>9784</v>
      </c>
      <c r="F21" s="127" t="s">
        <v>590</v>
      </c>
      <c r="G21" s="128">
        <v>1</v>
      </c>
      <c r="H21" s="186">
        <v>2</v>
      </c>
      <c r="I21" s="127" t="s">
        <v>9924</v>
      </c>
      <c r="J21" s="127"/>
      <c r="K21" s="127"/>
      <c r="L21" s="128">
        <v>17</v>
      </c>
      <c r="M21" s="127"/>
      <c r="N21" s="21"/>
      <c r="O21" s="21"/>
    </row>
    <row r="22" spans="1:15" x14ac:dyDescent="0.35">
      <c r="A22" s="127" t="s">
        <v>9955</v>
      </c>
      <c r="B22" s="127" t="s">
        <v>9956</v>
      </c>
      <c r="C22" s="127"/>
      <c r="D22" s="127"/>
      <c r="E22" s="127" t="s">
        <v>9954</v>
      </c>
      <c r="F22" s="127" t="s">
        <v>590</v>
      </c>
      <c r="G22" s="128"/>
      <c r="H22" s="128"/>
      <c r="I22" s="127"/>
      <c r="J22" s="127"/>
      <c r="K22" s="127"/>
      <c r="L22" s="128"/>
      <c r="M22" s="127"/>
      <c r="N22" s="21"/>
      <c r="O22"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 F12:F22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31"/>
  <sheetViews>
    <sheetView zoomScaleNormal="100" workbookViewId="0">
      <pane ySplit="4" topLeftCell="A23" activePane="bottomLeft" state="frozen"/>
      <selection activeCell="F18" sqref="F18"/>
      <selection pane="bottomLeft" activeCell="A31" sqref="A25:A31"/>
    </sheetView>
  </sheetViews>
  <sheetFormatPr defaultRowHeight="14.5" x14ac:dyDescent="0.35"/>
  <cols>
    <col min="1" max="1" width="26" customWidth="1"/>
    <col min="2" max="2" width="20.453125" customWidth="1"/>
    <col min="3" max="26" width="20.7265625" customWidth="1"/>
  </cols>
  <sheetData>
    <row r="1" spans="1:14" ht="150" customHeight="1" x14ac:dyDescent="0.35">
      <c r="A1" s="192" t="s">
        <v>6648</v>
      </c>
      <c r="B1" s="192"/>
      <c r="C1" s="192"/>
      <c r="D1" s="192"/>
      <c r="E1" s="192"/>
      <c r="F1" s="192"/>
      <c r="G1" s="192"/>
      <c r="H1" s="192"/>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8754</v>
      </c>
      <c r="H3" s="16" t="s">
        <v>8755</v>
      </c>
      <c r="I3" s="15" t="s">
        <v>1937</v>
      </c>
      <c r="J3" s="16" t="s">
        <v>6494</v>
      </c>
      <c r="K3" s="15" t="s">
        <v>1938</v>
      </c>
      <c r="L3" s="16" t="s">
        <v>1947</v>
      </c>
      <c r="M3" s="16" t="s">
        <v>6495</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7601</v>
      </c>
      <c r="B5" s="131" t="s">
        <v>7602</v>
      </c>
      <c r="C5" s="127"/>
      <c r="D5" s="131" t="s">
        <v>1798</v>
      </c>
      <c r="E5" s="127"/>
      <c r="F5" s="127" t="s">
        <v>6897</v>
      </c>
      <c r="G5" s="106"/>
      <c r="H5" s="106"/>
      <c r="I5" s="106"/>
      <c r="J5" s="21"/>
      <c r="K5" s="106"/>
      <c r="L5" s="106"/>
      <c r="M5" s="127"/>
      <c r="N5" s="127"/>
    </row>
    <row r="6" spans="1:14" x14ac:dyDescent="0.35">
      <c r="A6" s="127" t="s">
        <v>8774</v>
      </c>
      <c r="B6" s="127" t="s">
        <v>8780</v>
      </c>
      <c r="C6" s="127" t="s">
        <v>8786</v>
      </c>
      <c r="D6" s="127" t="s">
        <v>1681</v>
      </c>
      <c r="E6" s="127"/>
      <c r="F6" s="127"/>
      <c r="G6" s="106"/>
      <c r="H6" s="106"/>
      <c r="I6" s="106"/>
      <c r="J6" s="21"/>
      <c r="K6" s="106"/>
      <c r="L6" s="106"/>
      <c r="M6" s="127"/>
      <c r="N6" s="127"/>
    </row>
    <row r="7" spans="1:14" x14ac:dyDescent="0.35">
      <c r="A7" s="127" t="s">
        <v>8775</v>
      </c>
      <c r="B7" s="127" t="s">
        <v>8798</v>
      </c>
      <c r="C7" s="127" t="s">
        <v>8787</v>
      </c>
      <c r="D7" s="127" t="s">
        <v>8792</v>
      </c>
      <c r="E7" s="127" t="s">
        <v>8793</v>
      </c>
      <c r="F7" s="127" t="s">
        <v>8787</v>
      </c>
      <c r="G7" s="106">
        <v>49.7</v>
      </c>
      <c r="H7" s="106">
        <v>-112.833333</v>
      </c>
      <c r="I7" s="106">
        <v>920</v>
      </c>
      <c r="J7" s="21"/>
      <c r="K7" s="106"/>
      <c r="L7" s="106"/>
      <c r="M7" s="127"/>
      <c r="N7" s="127"/>
    </row>
    <row r="8" spans="1:14" x14ac:dyDescent="0.35">
      <c r="A8" s="127" t="s">
        <v>8776</v>
      </c>
      <c r="B8" s="127" t="s">
        <v>8799</v>
      </c>
      <c r="C8" s="127" t="s">
        <v>8788</v>
      </c>
      <c r="D8" s="127" t="s">
        <v>8792</v>
      </c>
      <c r="E8" s="127" t="s">
        <v>8794</v>
      </c>
      <c r="F8" s="127" t="s">
        <v>8788</v>
      </c>
      <c r="G8" s="106">
        <v>46.766666999999998</v>
      </c>
      <c r="H8" s="106">
        <v>-100.916667</v>
      </c>
      <c r="I8" s="106">
        <v>549</v>
      </c>
      <c r="J8" s="21"/>
      <c r="K8" s="106"/>
      <c r="L8" s="106"/>
      <c r="M8" s="127"/>
      <c r="N8" s="127"/>
    </row>
    <row r="9" spans="1:14" x14ac:dyDescent="0.35">
      <c r="A9" s="127" t="s">
        <v>8777</v>
      </c>
      <c r="B9" s="127" t="s">
        <v>8800</v>
      </c>
      <c r="C9" s="127" t="s">
        <v>8789</v>
      </c>
      <c r="D9" s="127" t="s">
        <v>8792</v>
      </c>
      <c r="E9" s="127" t="s">
        <v>8795</v>
      </c>
      <c r="F9" s="127" t="s">
        <v>8789</v>
      </c>
      <c r="G9" s="106">
        <v>41.616667</v>
      </c>
      <c r="H9" s="106">
        <v>-100.833333</v>
      </c>
      <c r="I9" s="106">
        <v>975</v>
      </c>
      <c r="J9" s="21"/>
      <c r="K9" s="106"/>
      <c r="L9" s="106"/>
      <c r="M9" s="127"/>
      <c r="N9" s="127"/>
    </row>
    <row r="10" spans="1:14" x14ac:dyDescent="0.35">
      <c r="A10" s="127" t="s">
        <v>8778</v>
      </c>
      <c r="B10" s="127" t="s">
        <v>8801</v>
      </c>
      <c r="C10" s="127" t="s">
        <v>8790</v>
      </c>
      <c r="D10" s="127" t="s">
        <v>8792</v>
      </c>
      <c r="E10" s="127" t="s">
        <v>8796</v>
      </c>
      <c r="F10" s="127" t="s">
        <v>8790</v>
      </c>
      <c r="G10" s="106">
        <v>39.15</v>
      </c>
      <c r="H10" s="106">
        <v>-96.616667000000007</v>
      </c>
      <c r="I10" s="106">
        <v>321</v>
      </c>
      <c r="J10" s="21"/>
      <c r="K10" s="106"/>
      <c r="L10" s="106"/>
      <c r="M10" s="127"/>
      <c r="N10" s="127"/>
    </row>
    <row r="11" spans="1:14" x14ac:dyDescent="0.35">
      <c r="A11" s="127" t="s">
        <v>8779</v>
      </c>
      <c r="B11" s="127" t="s">
        <v>8802</v>
      </c>
      <c r="C11" s="127" t="s">
        <v>8791</v>
      </c>
      <c r="D11" s="127" t="s">
        <v>8792</v>
      </c>
      <c r="E11" s="127" t="s">
        <v>8797</v>
      </c>
      <c r="F11" s="127" t="s">
        <v>8791</v>
      </c>
      <c r="G11" s="106">
        <v>36.516666999999998</v>
      </c>
      <c r="H11" s="106">
        <v>-109.05</v>
      </c>
      <c r="I11" s="106">
        <v>1830</v>
      </c>
      <c r="J11" s="21"/>
      <c r="K11" s="106"/>
      <c r="L11" s="106"/>
      <c r="M11" s="127"/>
      <c r="N11" s="127"/>
    </row>
    <row r="12" spans="1:14" x14ac:dyDescent="0.35">
      <c r="A12" s="127" t="s">
        <v>8905</v>
      </c>
      <c r="B12" s="127" t="s">
        <v>8906</v>
      </c>
      <c r="C12" s="127"/>
      <c r="D12" s="127" t="s">
        <v>1681</v>
      </c>
      <c r="E12" s="127"/>
      <c r="F12" s="127"/>
      <c r="G12" s="106">
        <v>-36.450000000000003</v>
      </c>
      <c r="H12" s="106">
        <v>142.07</v>
      </c>
      <c r="I12" s="106"/>
      <c r="J12" s="21">
        <v>41754</v>
      </c>
      <c r="K12" s="106"/>
      <c r="L12" s="106"/>
      <c r="M12" s="127"/>
      <c r="N12" s="127"/>
    </row>
    <row r="13" spans="1:14" x14ac:dyDescent="0.35">
      <c r="A13" s="127" t="s">
        <v>8909</v>
      </c>
      <c r="B13" s="127" t="s">
        <v>8909</v>
      </c>
      <c r="C13" s="127" t="s">
        <v>8910</v>
      </c>
      <c r="D13" s="127" t="s">
        <v>1708</v>
      </c>
      <c r="E13" s="127" t="s">
        <v>8911</v>
      </c>
      <c r="F13" s="127" t="s">
        <v>8912</v>
      </c>
      <c r="G13" s="106">
        <v>39.450000000000003</v>
      </c>
      <c r="H13" s="106">
        <v>115.08</v>
      </c>
      <c r="I13" s="106">
        <v>42</v>
      </c>
      <c r="J13" s="21"/>
      <c r="K13" s="106">
        <v>80</v>
      </c>
      <c r="L13" s="106"/>
      <c r="M13" s="127"/>
      <c r="N13" s="127"/>
    </row>
    <row r="14" spans="1:14" x14ac:dyDescent="0.35">
      <c r="A14" s="127" t="s">
        <v>9010</v>
      </c>
      <c r="B14" s="127" t="s">
        <v>9010</v>
      </c>
      <c r="C14" s="127" t="s">
        <v>8977</v>
      </c>
      <c r="D14" s="127" t="s">
        <v>8792</v>
      </c>
      <c r="E14" s="127" t="s">
        <v>8975</v>
      </c>
      <c r="F14" s="127" t="s">
        <v>8976</v>
      </c>
      <c r="G14" s="106"/>
      <c r="H14" s="106"/>
      <c r="I14" s="106"/>
      <c r="J14" s="21"/>
      <c r="K14" s="106">
        <v>200</v>
      </c>
      <c r="L14" s="106"/>
      <c r="M14" s="127"/>
      <c r="N14" s="127"/>
    </row>
    <row r="15" spans="1:14" x14ac:dyDescent="0.35">
      <c r="A15" s="127" t="s">
        <v>9034</v>
      </c>
      <c r="B15" s="127" t="s">
        <v>9034</v>
      </c>
      <c r="C15" s="127" t="s">
        <v>9036</v>
      </c>
      <c r="D15" s="127" t="s">
        <v>1707</v>
      </c>
      <c r="E15" s="127" t="s">
        <v>9037</v>
      </c>
      <c r="F15" s="127"/>
      <c r="G15" s="106">
        <v>-39.78</v>
      </c>
      <c r="H15" s="106">
        <v>-73.23</v>
      </c>
      <c r="I15" s="106"/>
      <c r="J15" s="21"/>
      <c r="K15" s="106"/>
      <c r="L15" s="106"/>
      <c r="M15" s="127"/>
      <c r="N15" s="127"/>
    </row>
    <row r="16" spans="1:14" x14ac:dyDescent="0.35">
      <c r="A16" s="127" t="s">
        <v>9091</v>
      </c>
      <c r="B16" s="127" t="s">
        <v>9091</v>
      </c>
      <c r="C16" s="127"/>
      <c r="D16" s="127" t="s">
        <v>1719</v>
      </c>
      <c r="E16" s="127"/>
      <c r="F16" s="127"/>
      <c r="G16" s="106"/>
      <c r="H16" s="106"/>
      <c r="I16" s="106"/>
      <c r="J16" s="21"/>
      <c r="K16" s="106"/>
      <c r="L16" s="106"/>
      <c r="M16" s="127"/>
      <c r="N16" s="127" t="s">
        <v>9092</v>
      </c>
    </row>
    <row r="17" spans="1:14" x14ac:dyDescent="0.35">
      <c r="A17" s="127" t="s">
        <v>9093</v>
      </c>
      <c r="B17" s="127" t="s">
        <v>9093</v>
      </c>
      <c r="C17" s="127"/>
      <c r="D17" s="127" t="s">
        <v>1719</v>
      </c>
      <c r="E17" s="127"/>
      <c r="F17" s="127"/>
      <c r="G17" s="106"/>
      <c r="H17" s="106"/>
      <c r="I17" s="106"/>
      <c r="J17" s="21"/>
      <c r="K17" s="106"/>
      <c r="L17" s="106"/>
      <c r="M17" s="127"/>
      <c r="N17" s="127" t="s">
        <v>9092</v>
      </c>
    </row>
    <row r="18" spans="1:14" x14ac:dyDescent="0.35">
      <c r="A18" s="127" t="s">
        <v>9094</v>
      </c>
      <c r="B18" s="127" t="s">
        <v>9094</v>
      </c>
      <c r="C18" s="127"/>
      <c r="D18" s="127" t="s">
        <v>1719</v>
      </c>
      <c r="E18" s="127"/>
      <c r="F18" s="127"/>
      <c r="G18" s="106"/>
      <c r="H18" s="106"/>
      <c r="I18" s="106"/>
      <c r="J18" s="21"/>
      <c r="K18" s="106"/>
      <c r="L18" s="106"/>
      <c r="M18" s="127"/>
      <c r="N18" s="127" t="s">
        <v>9092</v>
      </c>
    </row>
    <row r="19" spans="1:14" x14ac:dyDescent="0.35">
      <c r="A19" s="127" t="s">
        <v>9095</v>
      </c>
      <c r="B19" s="127" t="s">
        <v>9095</v>
      </c>
      <c r="C19" s="127"/>
      <c r="D19" s="127" t="s">
        <v>1719</v>
      </c>
      <c r="E19" s="127"/>
      <c r="F19" s="127"/>
      <c r="G19" s="106"/>
      <c r="H19" s="106"/>
      <c r="I19" s="106"/>
      <c r="J19" s="21"/>
      <c r="K19" s="106"/>
      <c r="L19" s="106"/>
      <c r="M19" s="127"/>
      <c r="N19" s="127" t="s">
        <v>9092</v>
      </c>
    </row>
    <row r="20" spans="1:14" x14ac:dyDescent="0.35">
      <c r="A20" s="127" t="s">
        <v>9096</v>
      </c>
      <c r="B20" s="127" t="s">
        <v>9096</v>
      </c>
      <c r="C20" s="127"/>
      <c r="D20" s="127" t="s">
        <v>1719</v>
      </c>
      <c r="E20" s="127"/>
      <c r="F20" s="127"/>
      <c r="G20" s="106"/>
      <c r="H20" s="106"/>
      <c r="I20" s="106"/>
      <c r="J20" s="21"/>
      <c r="K20" s="106"/>
      <c r="L20" s="106"/>
      <c r="M20" s="127"/>
      <c r="N20" s="127" t="s">
        <v>9092</v>
      </c>
    </row>
    <row r="21" spans="1:14" x14ac:dyDescent="0.35">
      <c r="A21" s="127" t="s">
        <v>9097</v>
      </c>
      <c r="B21" s="127" t="s">
        <v>9097</v>
      </c>
      <c r="C21" s="127"/>
      <c r="D21" s="127" t="s">
        <v>1719</v>
      </c>
      <c r="E21" s="127"/>
      <c r="F21" s="127"/>
      <c r="G21" s="106"/>
      <c r="H21" s="106"/>
      <c r="I21" s="106"/>
      <c r="J21" s="21"/>
      <c r="K21" s="106"/>
      <c r="L21" s="106"/>
      <c r="M21" s="127"/>
      <c r="N21" s="127" t="s">
        <v>9092</v>
      </c>
    </row>
    <row r="22" spans="1:14" x14ac:dyDescent="0.35">
      <c r="A22" s="127" t="s">
        <v>9098</v>
      </c>
      <c r="B22" s="127" t="s">
        <v>9098</v>
      </c>
      <c r="C22" s="127"/>
      <c r="D22" s="127" t="s">
        <v>1719</v>
      </c>
      <c r="E22" s="127"/>
      <c r="F22" s="127"/>
      <c r="G22" s="106"/>
      <c r="H22" s="106"/>
      <c r="I22" s="106"/>
      <c r="J22" s="21"/>
      <c r="K22" s="106"/>
      <c r="L22" s="106"/>
      <c r="M22" s="127"/>
      <c r="N22" s="127" t="s">
        <v>9092</v>
      </c>
    </row>
    <row r="23" spans="1:14" x14ac:dyDescent="0.35">
      <c r="A23" s="127" t="s">
        <v>9099</v>
      </c>
      <c r="B23" s="127" t="s">
        <v>9099</v>
      </c>
      <c r="C23" s="127"/>
      <c r="D23" s="127" t="s">
        <v>1719</v>
      </c>
      <c r="E23" s="127"/>
      <c r="F23" s="127"/>
      <c r="G23" s="106"/>
      <c r="H23" s="106"/>
      <c r="I23" s="106"/>
      <c r="J23" s="21"/>
      <c r="K23" s="106"/>
      <c r="L23" s="106"/>
      <c r="M23" s="127"/>
      <c r="N23" s="127" t="s">
        <v>9092</v>
      </c>
    </row>
    <row r="24" spans="1:14" x14ac:dyDescent="0.35">
      <c r="A24" s="127" t="s">
        <v>9280</v>
      </c>
      <c r="B24" s="127" t="s">
        <v>9280</v>
      </c>
      <c r="C24" s="127"/>
      <c r="D24" s="127"/>
      <c r="E24" s="127" t="s">
        <v>9281</v>
      </c>
      <c r="F24" s="127"/>
      <c r="G24" s="106">
        <v>41.45</v>
      </c>
      <c r="H24" s="106">
        <v>15.6</v>
      </c>
      <c r="I24" s="106">
        <v>90</v>
      </c>
      <c r="J24" s="21"/>
      <c r="K24" s="106"/>
      <c r="L24" s="106"/>
      <c r="M24" s="127"/>
      <c r="N24" s="127" t="s">
        <v>9282</v>
      </c>
    </row>
    <row r="25" spans="1:14" x14ac:dyDescent="0.35">
      <c r="A25" s="127" t="s">
        <v>9420</v>
      </c>
      <c r="B25" s="127" t="s">
        <v>9420</v>
      </c>
      <c r="C25" s="127" t="s">
        <v>9421</v>
      </c>
      <c r="D25" s="127" t="s">
        <v>1681</v>
      </c>
      <c r="E25" s="127" t="s">
        <v>8888</v>
      </c>
      <c r="F25" s="127" t="s">
        <v>8889</v>
      </c>
      <c r="G25" s="106">
        <v>-36.75</v>
      </c>
      <c r="H25" s="106">
        <v>142.11000000000001</v>
      </c>
      <c r="I25" s="106">
        <v>128</v>
      </c>
      <c r="J25" s="21"/>
      <c r="K25" s="106"/>
      <c r="L25" s="106"/>
      <c r="M25" s="127"/>
      <c r="N25" s="127" t="s">
        <v>9422</v>
      </c>
    </row>
    <row r="26" spans="1:14" x14ac:dyDescent="0.35">
      <c r="A26" t="s">
        <v>9520</v>
      </c>
      <c r="B26" t="s">
        <v>9520</v>
      </c>
      <c r="C26" s="127"/>
      <c r="D26" s="127" t="s">
        <v>1734</v>
      </c>
      <c r="E26" s="127" t="s">
        <v>9523</v>
      </c>
      <c r="F26" s="127"/>
      <c r="G26" s="106">
        <v>49.465000000000003</v>
      </c>
      <c r="H26" s="106">
        <v>2.0720000000000001</v>
      </c>
      <c r="I26" s="106">
        <v>112</v>
      </c>
      <c r="J26" s="21"/>
      <c r="K26" s="106"/>
      <c r="L26" s="106"/>
      <c r="M26" s="127"/>
      <c r="N26" s="127"/>
    </row>
    <row r="27" spans="1:14" x14ac:dyDescent="0.35">
      <c r="A27" t="s">
        <v>9521</v>
      </c>
      <c r="B27" t="s">
        <v>9521</v>
      </c>
      <c r="C27" s="127"/>
      <c r="D27" s="127" t="s">
        <v>1734</v>
      </c>
      <c r="E27" s="127" t="s">
        <v>9522</v>
      </c>
      <c r="F27" s="127"/>
      <c r="G27" s="106">
        <v>49.543999999999997</v>
      </c>
      <c r="H27" s="106">
        <v>2.3879999999999999</v>
      </c>
      <c r="I27" s="106">
        <v>135</v>
      </c>
      <c r="J27" s="21"/>
      <c r="K27" s="106">
        <v>120</v>
      </c>
      <c r="L27" s="106"/>
      <c r="M27" s="127"/>
      <c r="N27" s="127"/>
    </row>
    <row r="28" spans="1:14" x14ac:dyDescent="0.35">
      <c r="A28" s="127" t="s">
        <v>9554</v>
      </c>
      <c r="B28" s="127" t="s">
        <v>9554</v>
      </c>
      <c r="C28" s="127" t="s">
        <v>9555</v>
      </c>
      <c r="D28" s="127" t="s">
        <v>1708</v>
      </c>
      <c r="E28" s="127" t="s">
        <v>9556</v>
      </c>
      <c r="F28" s="127" t="s">
        <v>9557</v>
      </c>
      <c r="G28" s="106">
        <v>35.270000000000003</v>
      </c>
      <c r="H28" s="106">
        <v>107.5</v>
      </c>
      <c r="I28" s="106">
        <v>1254</v>
      </c>
      <c r="J28" s="21"/>
      <c r="K28" s="106">
        <v>150</v>
      </c>
      <c r="L28" s="106"/>
      <c r="M28" s="127"/>
      <c r="N28" s="127"/>
    </row>
    <row r="29" spans="1:14" x14ac:dyDescent="0.35">
      <c r="A29" s="127" t="s">
        <v>9787</v>
      </c>
      <c r="B29" s="127" t="s">
        <v>9787</v>
      </c>
      <c r="C29" s="127" t="s">
        <v>9788</v>
      </c>
      <c r="D29" s="127" t="s">
        <v>1708</v>
      </c>
      <c r="E29" s="127"/>
      <c r="F29" s="127"/>
      <c r="G29" s="106">
        <v>37.880000000000003</v>
      </c>
      <c r="H29" s="106">
        <v>114.68</v>
      </c>
      <c r="I29" s="106">
        <v>50.1</v>
      </c>
      <c r="J29" s="21"/>
      <c r="K29" s="106"/>
      <c r="L29" s="106"/>
      <c r="M29" s="127"/>
      <c r="N29" s="127" t="s">
        <v>9789</v>
      </c>
    </row>
    <row r="30" spans="1:14" x14ac:dyDescent="0.35">
      <c r="A30" s="127" t="s">
        <v>9925</v>
      </c>
      <c r="B30" s="127" t="s">
        <v>9925</v>
      </c>
      <c r="C30" s="127" t="s">
        <v>9281</v>
      </c>
      <c r="D30" s="127" t="s">
        <v>1756</v>
      </c>
      <c r="E30" s="127"/>
      <c r="F30" s="127"/>
      <c r="G30" s="106">
        <v>41.47</v>
      </c>
      <c r="H30" s="106">
        <v>15.53</v>
      </c>
      <c r="I30" s="106">
        <v>75</v>
      </c>
      <c r="J30" s="21"/>
      <c r="K30" s="106"/>
      <c r="L30" s="106"/>
      <c r="M30" s="127"/>
      <c r="N30" s="127"/>
    </row>
    <row r="31" spans="1:14" x14ac:dyDescent="0.35">
      <c r="A31" s="127" t="s">
        <v>9957</v>
      </c>
      <c r="B31" s="127"/>
      <c r="C31" s="127"/>
      <c r="D31" s="127"/>
      <c r="E31" s="127"/>
      <c r="F31" s="127"/>
      <c r="G31" s="106"/>
      <c r="H31" s="106"/>
      <c r="I31" s="106"/>
      <c r="J31" s="21"/>
      <c r="K31" s="106"/>
      <c r="L31" s="106"/>
      <c r="M31" s="127"/>
      <c r="N31" s="127"/>
    </row>
  </sheetData>
  <mergeCells count="1">
    <mergeCell ref="A1:H1"/>
  </mergeCells>
  <phoneticPr fontId="23" type="noConversion"/>
  <dataValidations count="1">
    <dataValidation allowBlank="1" showDropDown="1" showInputMessage="1" showErrorMessage="1" sqref="G12:H12" xr:uid="{010C3366-CC6D-4D15-A7BF-66ABA405AF3A}"/>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3"/>
  <sheetViews>
    <sheetView zoomScaleNormal="100" workbookViewId="0">
      <pane ySplit="4" topLeftCell="A8" activePane="bottomLeft" state="frozen"/>
      <selection activeCell="F18" sqref="F18"/>
      <selection pane="bottomLeft" activeCell="D10" sqref="D10:D13"/>
    </sheetView>
  </sheetViews>
  <sheetFormatPr defaultRowHeight="14.5" x14ac:dyDescent="0.35"/>
  <cols>
    <col min="1" max="1" width="13.7265625" customWidth="1"/>
    <col min="2" max="26" width="20.7265625" customWidth="1"/>
  </cols>
  <sheetData>
    <row r="1" spans="1:14" ht="150" customHeight="1" x14ac:dyDescent="0.35">
      <c r="A1" s="192" t="s">
        <v>6651</v>
      </c>
      <c r="B1" s="192"/>
      <c r="C1" s="192"/>
      <c r="D1" s="192"/>
      <c r="E1" s="192"/>
      <c r="F1" s="192"/>
      <c r="G1" s="192"/>
      <c r="H1" s="192"/>
    </row>
    <row r="2" spans="1:14" ht="28.5" customHeight="1" x14ac:dyDescent="0.35">
      <c r="A2" s="89"/>
      <c r="B2" s="89"/>
      <c r="C2" s="90"/>
    </row>
    <row r="3" spans="1:14" s="16" customFormat="1" ht="32.25" customHeight="1" x14ac:dyDescent="0.35">
      <c r="A3" s="15" t="s">
        <v>8695</v>
      </c>
      <c r="B3" s="15" t="s">
        <v>553</v>
      </c>
      <c r="C3" s="15" t="s">
        <v>1940</v>
      </c>
      <c r="D3" s="15" t="s">
        <v>1932</v>
      </c>
      <c r="E3" s="15" t="s">
        <v>7928</v>
      </c>
      <c r="F3" s="15" t="s">
        <v>1941</v>
      </c>
      <c r="G3" s="15" t="s">
        <v>1935</v>
      </c>
      <c r="H3" s="15" t="s">
        <v>1936</v>
      </c>
      <c r="I3" s="15" t="s">
        <v>1937</v>
      </c>
      <c r="J3" s="15" t="s">
        <v>6560</v>
      </c>
      <c r="K3" s="15" t="s">
        <v>6454</v>
      </c>
      <c r="L3" s="15" t="s">
        <v>6562</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c r="M4" s="183" t="s">
        <v>8970</v>
      </c>
    </row>
    <row r="5" spans="1:14" x14ac:dyDescent="0.35">
      <c r="A5" s="135" t="s">
        <v>8746</v>
      </c>
      <c r="B5" s="135" t="s">
        <v>8747</v>
      </c>
      <c r="C5" s="135" t="s">
        <v>8748</v>
      </c>
      <c r="D5" s="135"/>
      <c r="E5" s="135"/>
      <c r="F5" s="135" t="s">
        <v>8749</v>
      </c>
      <c r="G5" s="117">
        <v>45.225000000000001</v>
      </c>
      <c r="H5" s="117">
        <v>13.456</v>
      </c>
      <c r="I5" s="117"/>
      <c r="J5" s="117">
        <v>2</v>
      </c>
      <c r="K5" s="117">
        <v>2</v>
      </c>
      <c r="L5" s="117">
        <v>2</v>
      </c>
      <c r="M5" s="106"/>
    </row>
    <row r="6" spans="1:14" x14ac:dyDescent="0.35">
      <c r="A6" s="127" t="s">
        <v>8913</v>
      </c>
      <c r="B6" s="127"/>
      <c r="C6" s="135"/>
      <c r="D6" s="135"/>
      <c r="E6" s="135"/>
      <c r="F6" s="135"/>
      <c r="G6" s="106">
        <v>39.450000000000003</v>
      </c>
      <c r="H6" s="106">
        <v>115.08</v>
      </c>
      <c r="I6" s="106">
        <v>42</v>
      </c>
      <c r="J6" s="117"/>
      <c r="K6" s="117"/>
      <c r="L6" s="117"/>
      <c r="M6" s="106" t="s">
        <v>8971</v>
      </c>
    </row>
    <row r="7" spans="1:14" x14ac:dyDescent="0.35">
      <c r="A7" s="127" t="s">
        <v>9013</v>
      </c>
      <c r="B7" s="135" t="s">
        <v>8978</v>
      </c>
      <c r="C7" s="127" t="s">
        <v>8979</v>
      </c>
      <c r="D7" s="127" t="s">
        <v>8792</v>
      </c>
      <c r="E7" s="127"/>
      <c r="F7" s="127"/>
      <c r="G7" s="106"/>
      <c r="H7" s="106"/>
      <c r="I7" s="106"/>
      <c r="J7" s="106"/>
      <c r="K7" s="106"/>
      <c r="L7" s="106"/>
      <c r="M7" s="106" t="s">
        <v>8980</v>
      </c>
    </row>
    <row r="8" spans="1:14" x14ac:dyDescent="0.35">
      <c r="A8" s="127" t="s">
        <v>9035</v>
      </c>
      <c r="B8" s="135"/>
      <c r="C8" s="127"/>
      <c r="D8" s="127"/>
      <c r="E8" s="127"/>
      <c r="F8" s="127"/>
      <c r="G8" s="106"/>
      <c r="H8" s="106"/>
      <c r="I8" s="106"/>
      <c r="J8" s="106"/>
      <c r="K8" s="106"/>
      <c r="L8" s="106"/>
      <c r="M8" s="106"/>
    </row>
    <row r="9" spans="1:14" x14ac:dyDescent="0.35">
      <c r="A9" s="127" t="s">
        <v>9089</v>
      </c>
      <c r="B9" s="135"/>
      <c r="C9" s="127"/>
      <c r="D9" s="127" t="s">
        <v>1719</v>
      </c>
      <c r="E9" s="127"/>
      <c r="F9" s="127"/>
      <c r="G9" s="106"/>
      <c r="H9" s="106"/>
      <c r="I9" s="106"/>
      <c r="J9" s="106"/>
      <c r="K9" s="106"/>
      <c r="L9" s="106"/>
      <c r="M9" s="106" t="s">
        <v>9090</v>
      </c>
    </row>
    <row r="10" spans="1:14" x14ac:dyDescent="0.35">
      <c r="A10" s="127" t="s">
        <v>9283</v>
      </c>
      <c r="B10" s="135"/>
      <c r="C10" s="127"/>
      <c r="D10" s="127"/>
      <c r="E10" s="127"/>
      <c r="F10" s="127"/>
      <c r="G10" s="106"/>
      <c r="H10" s="106"/>
      <c r="I10" s="106"/>
      <c r="J10" s="106"/>
      <c r="K10" s="106"/>
      <c r="L10" s="106"/>
      <c r="M10" s="106" t="s">
        <v>9284</v>
      </c>
    </row>
    <row r="11" spans="1:14" x14ac:dyDescent="0.35">
      <c r="A11" s="127" t="s">
        <v>9524</v>
      </c>
      <c r="B11" s="135"/>
      <c r="C11" s="127"/>
      <c r="D11" s="127" t="s">
        <v>1734</v>
      </c>
      <c r="E11" s="127"/>
      <c r="F11" s="127"/>
      <c r="G11" s="106"/>
      <c r="H11" s="106"/>
      <c r="I11" s="106"/>
      <c r="J11" s="106"/>
      <c r="K11" s="106"/>
      <c r="L11" s="106"/>
      <c r="M11" s="106"/>
    </row>
    <row r="12" spans="1:14" x14ac:dyDescent="0.35">
      <c r="A12" s="127" t="s">
        <v>9561</v>
      </c>
      <c r="B12" s="135" t="s">
        <v>9562</v>
      </c>
      <c r="C12" s="135" t="s">
        <v>9562</v>
      </c>
      <c r="D12" s="127" t="s">
        <v>1708</v>
      </c>
      <c r="E12" s="127"/>
      <c r="F12" s="127"/>
      <c r="G12" s="106">
        <v>35.200000000000003</v>
      </c>
      <c r="H12" s="106">
        <v>107.8</v>
      </c>
      <c r="I12" s="106">
        <v>1207</v>
      </c>
      <c r="J12" s="106"/>
      <c r="K12" s="106"/>
      <c r="L12" s="106"/>
      <c r="M12" s="106" t="s">
        <v>9563</v>
      </c>
    </row>
    <row r="13" spans="1:14" x14ac:dyDescent="0.35">
      <c r="A13" s="127" t="s">
        <v>9561</v>
      </c>
      <c r="B13" s="198"/>
      <c r="C13" s="198"/>
      <c r="D13" s="198"/>
      <c r="E13" s="198"/>
      <c r="F13" s="198"/>
      <c r="G13" s="199"/>
      <c r="H13" s="199"/>
      <c r="I13" s="199"/>
      <c r="J13" s="199"/>
      <c r="K13" s="199"/>
      <c r="L13" s="199"/>
      <c r="M13" s="199"/>
    </row>
  </sheetData>
  <mergeCells count="1">
    <mergeCell ref="A1:H1"/>
  </mergeCells>
  <conditionalFormatting sqref="A4">
    <cfRule type="duplicateValues" dxfId="22" priority="1"/>
  </conditionalFormatting>
  <conditionalFormatting sqref="A4">
    <cfRule type="duplicateValues" dxfId="21"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37"/>
  <sheetViews>
    <sheetView zoomScaleNormal="100" workbookViewId="0">
      <pane ySplit="4" topLeftCell="A26" activePane="bottomLeft" state="frozen"/>
      <selection activeCell="I19" sqref="I19"/>
      <selection pane="bottomLeft" activeCell="A35" sqref="A26:A35"/>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2" t="s">
        <v>6629</v>
      </c>
      <c r="B1" s="192"/>
      <c r="C1" s="192"/>
      <c r="D1" s="192"/>
      <c r="E1" s="192"/>
      <c r="F1" s="192"/>
      <c r="G1" s="192"/>
      <c r="H1" s="192"/>
      <c r="I1" s="192"/>
    </row>
    <row r="2" spans="1:9" ht="28.5" customHeight="1" x14ac:dyDescent="0.35">
      <c r="A2" s="30"/>
      <c r="B2" s="30"/>
      <c r="C2" s="30"/>
    </row>
    <row r="3" spans="1:9" s="15" customFormat="1" ht="32.25" customHeight="1" x14ac:dyDescent="0.35">
      <c r="A3" s="15" t="s">
        <v>6661</v>
      </c>
      <c r="B3" s="15" t="s">
        <v>7563</v>
      </c>
      <c r="C3" s="15" t="s">
        <v>1922</v>
      </c>
      <c r="D3" s="15" t="s">
        <v>1924</v>
      </c>
      <c r="E3" s="15" t="s">
        <v>7694</v>
      </c>
      <c r="F3" s="15" t="s">
        <v>7695</v>
      </c>
      <c r="G3" s="15" t="s">
        <v>1895</v>
      </c>
    </row>
    <row r="4" spans="1:9" x14ac:dyDescent="0.35">
      <c r="A4" s="4" t="s">
        <v>6659</v>
      </c>
      <c r="B4" s="4" t="s">
        <v>6660</v>
      </c>
      <c r="C4" s="4" t="s">
        <v>106</v>
      </c>
      <c r="D4" s="4" t="s">
        <v>107</v>
      </c>
      <c r="E4" s="4" t="s">
        <v>109</v>
      </c>
      <c r="F4" s="4" t="s">
        <v>108</v>
      </c>
      <c r="G4" s="4" t="s">
        <v>3816</v>
      </c>
    </row>
    <row r="5" spans="1:9" x14ac:dyDescent="0.3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35">
      <c r="A8" s="127" t="s">
        <v>7537</v>
      </c>
      <c r="B8" s="127" t="s">
        <v>7565</v>
      </c>
      <c r="C8" s="128" cm="1">
        <f t="array" ref="C8">IF(ROW() &lt; ROW(INDEX(institutions[resource_ID],ROWS(institutions[resource_ID]))), COUNTIF(INDEX(institutions[resource_ID],1):institutions[[#This Row],[resource_ID]],institutions[[#This Row],[resource_ID]]), "")</f>
        <v>1</v>
      </c>
      <c r="D8" s="127" t="s">
        <v>7604</v>
      </c>
      <c r="E8" s="127" t="s">
        <v>596</v>
      </c>
      <c r="F8" s="127" t="s">
        <v>627</v>
      </c>
      <c r="G8" s="127"/>
    </row>
    <row r="9" spans="1:9" x14ac:dyDescent="0.35">
      <c r="A9" s="127" t="s">
        <v>8767</v>
      </c>
      <c r="B9" s="127" t="s">
        <v>7565</v>
      </c>
      <c r="C9" s="128" cm="1">
        <f t="array" ref="C9">IF(ROW() &lt; ROW(INDEX(institutions[resource_ID],ROWS(institutions[resource_ID]))), COUNTIF(INDEX(institutions[resource_ID],1):institutions[[#This Row],[resource_ID]],institutions[[#This Row],[resource_ID]]), "")</f>
        <v>1</v>
      </c>
      <c r="D9" s="127" t="s">
        <v>8803</v>
      </c>
      <c r="E9" s="127"/>
      <c r="F9" s="127" t="s">
        <v>627</v>
      </c>
      <c r="G9" s="127"/>
    </row>
    <row r="10" spans="1:9" x14ac:dyDescent="0.35">
      <c r="A10" s="127" t="s">
        <v>8767</v>
      </c>
      <c r="B10" s="127" t="s">
        <v>7565</v>
      </c>
      <c r="C10" s="128" cm="1">
        <f t="array" ref="C10">IF(ROW() &lt; ROW(INDEX(institutions[resource_ID],ROWS(institutions[resource_ID]))), COUNTIF(INDEX(institutions[resource_ID],1):institutions[[#This Row],[resource_ID]],institutions[[#This Row],[resource_ID]]), "")</f>
        <v>2</v>
      </c>
      <c r="D10" s="127" t="s">
        <v>8804</v>
      </c>
      <c r="E10" s="127"/>
      <c r="F10" s="127" t="s">
        <v>661</v>
      </c>
      <c r="G10" s="127"/>
    </row>
    <row r="11" spans="1:9" x14ac:dyDescent="0.35">
      <c r="A11" s="127" t="s">
        <v>8767</v>
      </c>
      <c r="B11" s="127" t="s">
        <v>7565</v>
      </c>
      <c r="C11" s="128" cm="1">
        <f t="array" ref="C11">IF(ROW() &lt; ROW(INDEX(institutions[resource_ID],ROWS(institutions[resource_ID]))), COUNTIF(INDEX(institutions[resource_ID],1):institutions[[#This Row],[resource_ID]],institutions[[#This Row],[resource_ID]]), "")</f>
        <v>3</v>
      </c>
      <c r="D11" s="127" t="s">
        <v>8805</v>
      </c>
      <c r="E11" s="127"/>
      <c r="F11" s="127" t="s">
        <v>661</v>
      </c>
      <c r="G11" s="127"/>
    </row>
    <row r="12" spans="1:9" x14ac:dyDescent="0.35">
      <c r="A12" s="127" t="s">
        <v>8767</v>
      </c>
      <c r="B12" s="127" t="s">
        <v>7565</v>
      </c>
      <c r="C12" s="128" cm="1">
        <f t="array" ref="C12">IF(ROW() &lt; ROW(INDEX(institutions[resource_ID],ROWS(institutions[resource_ID]))), COUNTIF(INDEX(institutions[resource_ID],1):institutions[[#This Row],[resource_ID]],institutions[[#This Row],[resource_ID]]), "")</f>
        <v>4</v>
      </c>
      <c r="D12" s="127" t="s">
        <v>8806</v>
      </c>
      <c r="E12" s="127"/>
      <c r="F12" s="127" t="s">
        <v>594</v>
      </c>
      <c r="G12" s="127"/>
    </row>
    <row r="13" spans="1:9" x14ac:dyDescent="0.35">
      <c r="A13" s="127" t="s">
        <v>8767</v>
      </c>
      <c r="B13" s="127" t="s">
        <v>7565</v>
      </c>
      <c r="C13" s="128" cm="1">
        <f t="array" ref="C13">IF(ROW() &lt; ROW(INDEX(institutions[resource_ID],ROWS(institutions[resource_ID]))), COUNTIF(INDEX(institutions[resource_ID],1):institutions[[#This Row],[resource_ID]],institutions[[#This Row],[resource_ID]]), "")</f>
        <v>5</v>
      </c>
      <c r="D13" s="127" t="s">
        <v>8807</v>
      </c>
      <c r="E13" s="127"/>
      <c r="F13" s="127" t="s">
        <v>594</v>
      </c>
      <c r="G13" s="127"/>
    </row>
    <row r="14" spans="1:9" x14ac:dyDescent="0.35">
      <c r="A14" s="127" t="s">
        <v>8767</v>
      </c>
      <c r="B14" s="127" t="s">
        <v>7565</v>
      </c>
      <c r="C14" s="128" cm="1">
        <f t="array" ref="C14">IF(ROW() &lt; ROW(INDEX(institutions[resource_ID],ROWS(institutions[resource_ID]))), COUNTIF(INDEX(institutions[resource_ID],1):institutions[[#This Row],[resource_ID]],institutions[[#This Row],[resource_ID]]), "")</f>
        <v>6</v>
      </c>
      <c r="D14" s="127" t="s">
        <v>8808</v>
      </c>
      <c r="E14" s="127"/>
      <c r="F14" s="127" t="s">
        <v>594</v>
      </c>
      <c r="G14" s="127"/>
    </row>
    <row r="15" spans="1:9" x14ac:dyDescent="0.35">
      <c r="A15" s="127" t="s">
        <v>8767</v>
      </c>
      <c r="B15" s="127" t="s">
        <v>7565</v>
      </c>
      <c r="C15" s="128" cm="1">
        <f t="array" ref="C15">IF(ROW() &lt; ROW(INDEX(institutions[resource_ID],ROWS(institutions[resource_ID]))), COUNTIF(INDEX(institutions[resource_ID],1):institutions[[#This Row],[resource_ID]],institutions[[#This Row],[resource_ID]]), "")</f>
        <v>7</v>
      </c>
      <c r="D15" s="127" t="s">
        <v>8809</v>
      </c>
      <c r="E15" s="127"/>
      <c r="F15" s="127" t="s">
        <v>627</v>
      </c>
      <c r="G15" s="127"/>
    </row>
    <row r="16" spans="1:9" x14ac:dyDescent="0.35">
      <c r="A16" s="127" t="s">
        <v>8767</v>
      </c>
      <c r="B16" s="127" t="s">
        <v>7565</v>
      </c>
      <c r="C16" s="128" cm="1">
        <f t="array" ref="C16">IF(ROW() &lt; ROW(INDEX(institutions[resource_ID],ROWS(institutions[resource_ID]))), COUNTIF(INDEX(institutions[resource_ID],1):institutions[[#This Row],[resource_ID]],institutions[[#This Row],[resource_ID]]), "")</f>
        <v>8</v>
      </c>
      <c r="D16" s="127" t="s">
        <v>8810</v>
      </c>
      <c r="E16" s="127"/>
      <c r="F16" s="127" t="s">
        <v>661</v>
      </c>
      <c r="G16" s="127"/>
    </row>
    <row r="17" spans="1:7" x14ac:dyDescent="0.35">
      <c r="A17" s="127" t="s">
        <v>8767</v>
      </c>
      <c r="B17" s="127" t="s">
        <v>7565</v>
      </c>
      <c r="C17" s="128" cm="1">
        <f t="array" ref="C17">IF(ROW() &lt; ROW(INDEX(institutions[resource_ID],ROWS(institutions[resource_ID]))), COUNTIF(INDEX(institutions[resource_ID],1):institutions[[#This Row],[resource_ID]],institutions[[#This Row],[resource_ID]]), "")</f>
        <v>9</v>
      </c>
      <c r="D17" s="127" t="s">
        <v>8811</v>
      </c>
      <c r="E17" s="127"/>
      <c r="F17" s="127" t="s">
        <v>661</v>
      </c>
      <c r="G17" s="127"/>
    </row>
    <row r="18" spans="1:7" x14ac:dyDescent="0.35">
      <c r="A18" s="127" t="s">
        <v>8767</v>
      </c>
      <c r="B18" s="127" t="s">
        <v>7565</v>
      </c>
      <c r="C18" s="128" cm="1">
        <f t="array" ref="C18">IF(ROW() &lt; ROW(INDEX(institutions[resource_ID],ROWS(institutions[resource_ID]))), COUNTIF(INDEX(institutions[resource_ID],1):institutions[[#This Row],[resource_ID]],institutions[[#This Row],[resource_ID]]), "")</f>
        <v>10</v>
      </c>
      <c r="D18" s="127" t="s">
        <v>8812</v>
      </c>
      <c r="E18" s="127"/>
      <c r="F18" s="127" t="s">
        <v>594</v>
      </c>
      <c r="G18" s="127"/>
    </row>
    <row r="19" spans="1:7" x14ac:dyDescent="0.35">
      <c r="A19" s="127" t="s">
        <v>8767</v>
      </c>
      <c r="B19" s="127" t="s">
        <v>7565</v>
      </c>
      <c r="C19" s="128" cm="1">
        <f t="array" ref="C19">IF(ROW() &lt; ROW(INDEX(institutions[resource_ID],ROWS(institutions[resource_ID]))), COUNTIF(INDEX(institutions[resource_ID],1):institutions[[#This Row],[resource_ID]],institutions[[#This Row],[resource_ID]]), "")</f>
        <v>11</v>
      </c>
      <c r="D19" s="127" t="s">
        <v>8806</v>
      </c>
      <c r="E19" s="127"/>
      <c r="F19" s="127" t="s">
        <v>594</v>
      </c>
      <c r="G19" s="127"/>
    </row>
    <row r="20" spans="1:7" x14ac:dyDescent="0.35">
      <c r="A20" s="127" t="s">
        <v>8768</v>
      </c>
      <c r="B20" s="127" t="s">
        <v>7565</v>
      </c>
      <c r="C20" s="128" cm="1">
        <f t="array" ref="C20">IF(ROW() &lt; ROW(INDEX(institutions[resource_ID],ROWS(institutions[resource_ID]))), COUNTIF(INDEX(institutions[resource_ID],1):institutions[[#This Row],[resource_ID]],institutions[[#This Row],[resource_ID]]), "")</f>
        <v>1</v>
      </c>
      <c r="D20" s="127" t="s">
        <v>8813</v>
      </c>
      <c r="E20" s="127"/>
      <c r="F20" s="127" t="s">
        <v>692</v>
      </c>
      <c r="G20" s="127"/>
    </row>
    <row r="21" spans="1:7" x14ac:dyDescent="0.35">
      <c r="A21" s="127" t="s">
        <v>8768</v>
      </c>
      <c r="B21" s="127" t="s">
        <v>7565</v>
      </c>
      <c r="C21" s="128" cm="1">
        <f t="array" ref="C21">IF(ROW() &lt; ROW(INDEX(institutions[resource_ID],ROWS(institutions[resource_ID]))), COUNTIF(INDEX(institutions[resource_ID],1):institutions[[#This Row],[resource_ID]],institutions[[#This Row],[resource_ID]]), "")</f>
        <v>2</v>
      </c>
      <c r="D21" s="127" t="s">
        <v>8814</v>
      </c>
      <c r="E21" s="127"/>
      <c r="F21" s="127" t="s">
        <v>692</v>
      </c>
      <c r="G21" s="127"/>
    </row>
    <row r="22" spans="1:7" x14ac:dyDescent="0.35">
      <c r="A22" s="127" t="s">
        <v>8768</v>
      </c>
      <c r="B22" s="127" t="s">
        <v>7565</v>
      </c>
      <c r="C22" s="128" cm="1">
        <f t="array" ref="C22">IF(ROW() &lt; ROW(INDEX(institutions[resource_ID],ROWS(institutions[resource_ID]))), COUNTIF(INDEX(institutions[resource_ID],1):institutions[[#This Row],[resource_ID]],institutions[[#This Row],[resource_ID]]), "")</f>
        <v>3</v>
      </c>
      <c r="D22" s="127" t="s">
        <v>8815</v>
      </c>
      <c r="E22" s="127"/>
      <c r="F22" s="127" t="s">
        <v>692</v>
      </c>
      <c r="G22" s="127"/>
    </row>
    <row r="23" spans="1:7" x14ac:dyDescent="0.35">
      <c r="A23" s="127" t="s">
        <v>8768</v>
      </c>
      <c r="B23" s="127" t="s">
        <v>7565</v>
      </c>
      <c r="C23" s="128" cm="1">
        <f t="array" ref="C23">IF(ROW() &lt; ROW(INDEX(institutions[resource_ID],ROWS(institutions[resource_ID]))), COUNTIF(INDEX(institutions[resource_ID],1):institutions[[#This Row],[resource_ID]],institutions[[#This Row],[resource_ID]]), "")</f>
        <v>4</v>
      </c>
      <c r="D23" s="127" t="s">
        <v>8816</v>
      </c>
      <c r="E23" s="127"/>
      <c r="F23" s="127" t="s">
        <v>627</v>
      </c>
      <c r="G23" s="127"/>
    </row>
    <row r="24" spans="1:7" x14ac:dyDescent="0.35">
      <c r="A24" s="127" t="s">
        <v>8768</v>
      </c>
      <c r="B24" s="127" t="s">
        <v>7565</v>
      </c>
      <c r="C24" s="128" cm="1">
        <f t="array" ref="C24">IF(ROW() &lt; ROW(INDEX(institutions[resource_ID],ROWS(institutions[resource_ID]))), COUNTIF(INDEX(institutions[resource_ID],1):institutions[[#This Row],[resource_ID]],institutions[[#This Row],[resource_ID]]), "")</f>
        <v>5</v>
      </c>
      <c r="D24" s="127" t="s">
        <v>8817</v>
      </c>
      <c r="E24" s="127"/>
      <c r="F24" s="127" t="s">
        <v>627</v>
      </c>
      <c r="G24" s="127"/>
    </row>
    <row r="25" spans="1:7" x14ac:dyDescent="0.35">
      <c r="A25" s="127" t="s">
        <v>8768</v>
      </c>
      <c r="B25" s="127" t="s">
        <v>7565</v>
      </c>
      <c r="C25" s="128" cm="1">
        <f t="array" ref="C25">IF(ROW() &lt; ROW(INDEX(institutions[resource_ID],ROWS(institutions[resource_ID]))), COUNTIF(INDEX(institutions[resource_ID],1):institutions[[#This Row],[resource_ID]],institutions[[#This Row],[resource_ID]]), "")</f>
        <v>6</v>
      </c>
      <c r="D25" s="127" t="s">
        <v>8818</v>
      </c>
      <c r="E25" s="127"/>
      <c r="F25" s="127" t="s">
        <v>661</v>
      </c>
      <c r="G25" s="127"/>
    </row>
    <row r="26" spans="1:7" x14ac:dyDescent="0.35">
      <c r="A26" s="127" t="s">
        <v>8907</v>
      </c>
      <c r="B26" s="127" t="s">
        <v>7565</v>
      </c>
      <c r="C26" s="128" cm="1">
        <f t="array" ref="C26">IF(ROW() &lt; ROW(INDEX(institutions[resource_ID],ROWS(institutions[resource_ID]))), COUNTIF(INDEX(institutions[resource_ID],1):institutions[[#This Row],[resource_ID]],institutions[[#This Row],[resource_ID]]), "")</f>
        <v>1</v>
      </c>
      <c r="D26" s="127" t="s">
        <v>8914</v>
      </c>
      <c r="E26" s="127"/>
      <c r="F26" s="127" t="s">
        <v>627</v>
      </c>
      <c r="G26" s="127"/>
    </row>
    <row r="27" spans="1:7" x14ac:dyDescent="0.35">
      <c r="A27" s="127" t="s">
        <v>8972</v>
      </c>
      <c r="B27" s="127" t="s">
        <v>7565</v>
      </c>
      <c r="C27" s="128" cm="1">
        <f t="array" ref="C27">IF(ROW() &lt; ROW(INDEX(institutions[resource_ID],ROWS(institutions[resource_ID]))), COUNTIF(INDEX(institutions[resource_ID],1):institutions[[#This Row],[resource_ID]],institutions[[#This Row],[resource_ID]]), "")</f>
        <v>1</v>
      </c>
      <c r="D27" s="127" t="s">
        <v>8981</v>
      </c>
      <c r="E27" s="127"/>
      <c r="F27" s="127" t="s">
        <v>627</v>
      </c>
      <c r="G27" s="127"/>
    </row>
    <row r="28" spans="1:7" x14ac:dyDescent="0.35">
      <c r="A28" s="127" t="s">
        <v>9031</v>
      </c>
      <c r="B28" s="127" t="s">
        <v>7565</v>
      </c>
      <c r="C28" s="128" cm="1">
        <f t="array" ref="C28">IF(ROW() &lt; ROW(INDEX(institutions[resource_ID],ROWS(institutions[resource_ID]))), COUNTIF(INDEX(institutions[resource_ID],1):institutions[[#This Row],[resource_ID]],institutions[[#This Row],[resource_ID]]), "")</f>
        <v>1</v>
      </c>
      <c r="D28" s="127" t="s">
        <v>9038</v>
      </c>
      <c r="E28" s="127"/>
      <c r="F28" s="127" t="s">
        <v>9039</v>
      </c>
      <c r="G28" s="127"/>
    </row>
    <row r="29" spans="1:7" x14ac:dyDescent="0.35">
      <c r="A29" s="127" t="s">
        <v>9083</v>
      </c>
      <c r="B29" s="127" t="s">
        <v>7565</v>
      </c>
      <c r="C29" s="128" cm="1">
        <f t="array" ref="C29">IF(ROW() &lt; ROW(INDEX(institutions[resource_ID],ROWS(institutions[resource_ID]))), COUNTIF(INDEX(institutions[resource_ID],1):institutions[[#This Row],[resource_ID]],institutions[[#This Row],[resource_ID]]), "")</f>
        <v>1</v>
      </c>
      <c r="D29" s="127" t="s">
        <v>9084</v>
      </c>
      <c r="E29" s="127"/>
      <c r="F29" s="127"/>
      <c r="G29" s="127"/>
    </row>
    <row r="30" spans="1:7" x14ac:dyDescent="0.35">
      <c r="A30" s="127" t="s">
        <v>9275</v>
      </c>
      <c r="B30" s="127" t="s">
        <v>7565</v>
      </c>
      <c r="C30" s="128" cm="1">
        <f t="array" ref="C30">IF(ROW() &lt; ROW(INDEX(institutions[resource_ID],ROWS(institutions[resource_ID]))), COUNTIF(INDEX(institutions[resource_ID],1):institutions[[#This Row],[resource_ID]],institutions[[#This Row],[resource_ID]]), "")</f>
        <v>1</v>
      </c>
      <c r="D30" s="127" t="s">
        <v>9285</v>
      </c>
      <c r="E30" s="127"/>
      <c r="F30" s="127"/>
      <c r="G30" s="127"/>
    </row>
    <row r="31" spans="1:7" x14ac:dyDescent="0.35">
      <c r="A31" s="127" t="s">
        <v>9418</v>
      </c>
      <c r="B31" s="127" t="s">
        <v>7565</v>
      </c>
      <c r="C31" s="128" cm="1">
        <f t="array" ref="C31">IF(ROW() &lt; ROW(INDEX(institutions[resource_ID],ROWS(institutions[resource_ID]))), COUNTIF(INDEX(institutions[resource_ID],1):institutions[[#This Row],[resource_ID]],institutions[[#This Row],[resource_ID]]), "")</f>
        <v>1</v>
      </c>
      <c r="D31" s="127" t="s">
        <v>9958</v>
      </c>
      <c r="E31" s="127"/>
      <c r="F31" s="127"/>
      <c r="G31" s="127"/>
    </row>
    <row r="32" spans="1:7" x14ac:dyDescent="0.35">
      <c r="A32" s="127" t="s">
        <v>9516</v>
      </c>
      <c r="B32" s="127" t="s">
        <v>7565</v>
      </c>
      <c r="C32" s="128" cm="1">
        <f t="array" ref="C32">IF(ROW() &lt; ROW(INDEX(institutions[resource_ID],ROWS(institutions[resource_ID]))), COUNTIF(INDEX(institutions[resource_ID],1):institutions[[#This Row],[resource_ID]],institutions[[#This Row],[resource_ID]]), "")</f>
        <v>1</v>
      </c>
      <c r="D32" s="127" t="s">
        <v>9525</v>
      </c>
      <c r="E32" s="127"/>
      <c r="F32" s="127"/>
      <c r="G32" s="127"/>
    </row>
    <row r="33" spans="1:7" x14ac:dyDescent="0.35">
      <c r="A33" s="127" t="s">
        <v>9551</v>
      </c>
      <c r="B33" s="127" t="s">
        <v>7565</v>
      </c>
      <c r="C33" s="128" cm="1">
        <f t="array" ref="C33">IF(ROW() &lt; ROW(INDEX(institutions[resource_ID],ROWS(institutions[resource_ID]))), COUNTIF(INDEX(institutions[resource_ID],1):institutions[[#This Row],[resource_ID]],institutions[[#This Row],[resource_ID]]), "")</f>
        <v>1</v>
      </c>
      <c r="D33" s="127" t="s">
        <v>9959</v>
      </c>
      <c r="E33" s="127"/>
      <c r="F33" s="127"/>
      <c r="G33" s="127"/>
    </row>
    <row r="34" spans="1:7" x14ac:dyDescent="0.35">
      <c r="A34" s="127" t="s">
        <v>9783</v>
      </c>
      <c r="B34" s="127"/>
      <c r="C34" s="128" cm="1">
        <f t="array" ref="C34">IF(ROW() &lt; ROW(INDEX(institutions[resource_ID],ROWS(institutions[resource_ID]))), COUNTIF(INDEX(institutions[resource_ID],1):institutions[[#This Row],[resource_ID]],institutions[[#This Row],[resource_ID]]), "")</f>
        <v>1</v>
      </c>
      <c r="D34" s="127" t="s">
        <v>9960</v>
      </c>
      <c r="E34" s="127"/>
      <c r="F34" s="127"/>
      <c r="G34" s="127"/>
    </row>
    <row r="35" spans="1:7" x14ac:dyDescent="0.35">
      <c r="A35" s="127" t="s">
        <v>9923</v>
      </c>
      <c r="B35" s="127"/>
      <c r="C35" s="128" cm="1">
        <f t="array" ref="C35">IF(ROW() &lt; ROW(INDEX(institutions[resource_ID],ROWS(institutions[resource_ID]))), COUNTIF(INDEX(institutions[resource_ID],1):institutions[[#This Row],[resource_ID]],institutions[[#This Row],[resource_ID]]), "")</f>
        <v>1</v>
      </c>
      <c r="D35" s="127" t="s">
        <v>9961</v>
      </c>
      <c r="E35" s="127"/>
      <c r="F35" s="127"/>
      <c r="G35" s="127"/>
    </row>
    <row r="36" spans="1:7" x14ac:dyDescent="0.35">
      <c r="A36" s="127" t="s">
        <v>9955</v>
      </c>
      <c r="B36" s="127"/>
      <c r="C36" s="128" cm="1">
        <f t="array" ref="C36">IF(ROW() &lt; ROW(INDEX(institutions[resource_ID],ROWS(institutions[resource_ID]))), COUNTIF(INDEX(institutions[resource_ID],1):institutions[[#This Row],[resource_ID]],institutions[[#This Row],[resource_ID]]), "")</f>
        <v>1</v>
      </c>
      <c r="D36" s="127"/>
      <c r="E36" s="127"/>
      <c r="F36" s="127"/>
      <c r="G36" s="127"/>
    </row>
    <row r="37" spans="1:7" x14ac:dyDescent="0.35">
      <c r="A37" s="127"/>
      <c r="B37" s="127"/>
      <c r="C37" s="128"/>
      <c r="D37" s="127"/>
      <c r="E37" s="127"/>
      <c r="F37" s="127"/>
      <c r="G37" s="127"/>
    </row>
  </sheetData>
  <mergeCells count="1">
    <mergeCell ref="A1:I1"/>
  </mergeCells>
  <dataValidations count="1">
    <dataValidation type="list" allowBlank="1" showInputMessage="1" showErrorMessage="1" sqref="A5:A37"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F5:F8</xm:sqref>
        </x14:dataValidation>
        <x14:dataValidation type="list" allowBlank="1" showInputMessage="1" showErrorMessage="1" xr:uid="{1116B243-1B83-40DF-B5C5-A17766F09E2A}">
          <x14:formula1>
            <xm:f>DropDown!$O$3:$O$6</xm:f>
          </x14:formula1>
          <xm:sqref>E5:E37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44"/>
  <sheetViews>
    <sheetView zoomScaleNormal="100" workbookViewId="0">
      <pane ySplit="3" topLeftCell="A36" activePane="bottomLeft" state="frozen"/>
      <selection pane="bottomLeft" activeCell="A37" sqref="A37:A42"/>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92" t="s">
        <v>6628</v>
      </c>
      <c r="B1" s="192"/>
      <c r="C1" s="192"/>
      <c r="D1" s="192"/>
      <c r="E1" s="192"/>
      <c r="F1" s="192"/>
      <c r="G1" s="192"/>
      <c r="H1" s="192"/>
      <c r="I1" s="192"/>
      <c r="J1" s="192"/>
    </row>
    <row r="2" spans="1:10" ht="28.5" customHeight="1" x14ac:dyDescent="0.35">
      <c r="A2" s="30"/>
      <c r="B2" s="30"/>
      <c r="C2" s="30"/>
      <c r="D2" s="30"/>
    </row>
    <row r="3" spans="1:10" s="15" customFormat="1" ht="32.25" customHeight="1" x14ac:dyDescent="0.35">
      <c r="A3" s="15" t="s">
        <v>6661</v>
      </c>
      <c r="B3" s="15" t="s">
        <v>7563</v>
      </c>
      <c r="C3" s="15" t="s">
        <v>1922</v>
      </c>
      <c r="D3" s="15" t="s">
        <v>7567</v>
      </c>
      <c r="E3" s="15" t="s">
        <v>1919</v>
      </c>
      <c r="F3" s="15" t="s">
        <v>1918</v>
      </c>
      <c r="G3" s="15" t="s">
        <v>7566</v>
      </c>
      <c r="H3" s="15" t="s">
        <v>1921</v>
      </c>
      <c r="I3" s="15" t="s">
        <v>6388</v>
      </c>
      <c r="J3" s="15" t="s">
        <v>1895</v>
      </c>
    </row>
    <row r="4" spans="1:10" x14ac:dyDescent="0.35">
      <c r="A4" t="s">
        <v>6659</v>
      </c>
      <c r="B4" t="s">
        <v>6660</v>
      </c>
      <c r="C4" t="s">
        <v>101</v>
      </c>
      <c r="D4" t="s">
        <v>106</v>
      </c>
      <c r="E4" t="s">
        <v>103</v>
      </c>
      <c r="F4" t="s">
        <v>102</v>
      </c>
      <c r="G4" t="s">
        <v>104</v>
      </c>
      <c r="H4" t="s">
        <v>105</v>
      </c>
      <c r="I4" t="s">
        <v>3815</v>
      </c>
      <c r="J4" t="s">
        <v>3814</v>
      </c>
    </row>
    <row r="5" spans="1:10" x14ac:dyDescent="0.3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3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3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3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35">
      <c r="A9" s="127" t="s">
        <v>7537</v>
      </c>
      <c r="B9" s="127" t="s">
        <v>7565</v>
      </c>
      <c r="C9" s="128" cm="1">
        <f t="array" ref="C9">IF(ROW() &lt; ROW(INDEX(persons[resource_ID],ROWS(persons[resource_ID]))), COUNTIF(INDEX(persons[resource_ID],1):persons[[#This Row],[resource_ID]],persons[[#This Row],[resource_ID]]), "")</f>
        <v>1</v>
      </c>
      <c r="D9" s="128" t="s">
        <v>7605</v>
      </c>
      <c r="E9" s="127" t="s">
        <v>7608</v>
      </c>
      <c r="F9" s="127" t="s">
        <v>7606</v>
      </c>
      <c r="G9" s="127"/>
      <c r="H9" s="127"/>
      <c r="I9" s="127"/>
      <c r="J9" s="127"/>
    </row>
    <row r="10" spans="1:10" x14ac:dyDescent="0.35">
      <c r="A10" s="127" t="s">
        <v>7537</v>
      </c>
      <c r="B10" s="127" t="s">
        <v>7565</v>
      </c>
      <c r="C10" s="128" cm="1">
        <f t="array" ref="C10">IF(ROW() &lt; ROW(INDEX(persons[resource_ID],ROWS(persons[resource_ID]))), COUNTIF(INDEX(persons[resource_ID],1):persons[[#This Row],[resource_ID]],persons[[#This Row],[resource_ID]]), "")</f>
        <v>2</v>
      </c>
      <c r="D10" s="128" t="s">
        <v>7605</v>
      </c>
      <c r="E10" s="127" t="s">
        <v>7609</v>
      </c>
      <c r="F10" s="127" t="s">
        <v>7607</v>
      </c>
      <c r="G10" s="127"/>
      <c r="H10" s="127"/>
      <c r="I10" s="127"/>
      <c r="J10" s="127"/>
    </row>
    <row r="11" spans="1:10" x14ac:dyDescent="0.35">
      <c r="A11" s="127" t="s">
        <v>8767</v>
      </c>
      <c r="B11" s="127" t="s">
        <v>7565</v>
      </c>
      <c r="C11" s="128" cm="1">
        <f t="array" ref="C11">IF(ROW() &lt; ROW(INDEX(persons[resource_ID],ROWS(persons[resource_ID]))), COUNTIF(INDEX(persons[resource_ID],1):persons[[#This Row],[resource_ID]],persons[[#This Row],[resource_ID]]), "")</f>
        <v>1</v>
      </c>
      <c r="D11" s="128" t="s">
        <v>8819</v>
      </c>
      <c r="E11" s="127" t="s">
        <v>8820</v>
      </c>
      <c r="F11" s="127" t="s">
        <v>8821</v>
      </c>
      <c r="G11" s="127" t="s">
        <v>7608</v>
      </c>
      <c r="H11" s="127"/>
      <c r="I11" s="127"/>
      <c r="J11" s="127"/>
    </row>
    <row r="12" spans="1:10" x14ac:dyDescent="0.35">
      <c r="A12" s="127" t="s">
        <v>8767</v>
      </c>
      <c r="B12" s="127" t="s">
        <v>7565</v>
      </c>
      <c r="C12" s="128" cm="1">
        <f t="array" ref="C12">IF(ROW() &lt; ROW(INDEX(persons[resource_ID],ROWS(persons[resource_ID]))), COUNTIF(INDEX(persons[resource_ID],1):persons[[#This Row],[resource_ID]],persons[[#This Row],[resource_ID]]), "")</f>
        <v>2</v>
      </c>
      <c r="D12" s="128" t="s">
        <v>8822</v>
      </c>
      <c r="E12" s="127" t="s">
        <v>8823</v>
      </c>
      <c r="F12" s="127" t="s">
        <v>8824</v>
      </c>
      <c r="G12" s="127"/>
      <c r="H12" s="127"/>
      <c r="I12" s="127"/>
      <c r="J12" s="127"/>
    </row>
    <row r="13" spans="1:10" x14ac:dyDescent="0.35">
      <c r="A13" s="127" t="s">
        <v>8767</v>
      </c>
      <c r="B13" s="127" t="s">
        <v>7565</v>
      </c>
      <c r="C13" s="128" cm="1">
        <f t="array" ref="C13">IF(ROW() &lt; ROW(INDEX(persons[resource_ID],ROWS(persons[resource_ID]))), COUNTIF(INDEX(persons[resource_ID],1):persons[[#This Row],[resource_ID]],persons[[#This Row],[resource_ID]]), "")</f>
        <v>3</v>
      </c>
      <c r="D13" s="128" t="s">
        <v>8819</v>
      </c>
      <c r="E13" s="127" t="s">
        <v>8825</v>
      </c>
      <c r="F13" s="127" t="s">
        <v>8826</v>
      </c>
      <c r="G13" s="127"/>
      <c r="H13" s="127"/>
      <c r="I13" s="127"/>
      <c r="J13" s="127"/>
    </row>
    <row r="14" spans="1:10" x14ac:dyDescent="0.35">
      <c r="A14" s="127" t="s">
        <v>8767</v>
      </c>
      <c r="B14" s="127" t="s">
        <v>7565</v>
      </c>
      <c r="C14" s="128" cm="1">
        <f t="array" ref="C14">IF(ROW() &lt; ROW(INDEX(persons[resource_ID],ROWS(persons[resource_ID]))), COUNTIF(INDEX(persons[resource_ID],1):persons[[#This Row],[resource_ID]],persons[[#This Row],[resource_ID]]), "")</f>
        <v>4</v>
      </c>
      <c r="D14" s="128" t="s">
        <v>8827</v>
      </c>
      <c r="E14" s="127" t="s">
        <v>8828</v>
      </c>
      <c r="F14" s="127" t="s">
        <v>8829</v>
      </c>
      <c r="G14" s="127"/>
      <c r="H14" s="127"/>
      <c r="I14" s="127"/>
      <c r="J14" s="127"/>
    </row>
    <row r="15" spans="1:10" x14ac:dyDescent="0.35">
      <c r="A15" s="127" t="s">
        <v>8767</v>
      </c>
      <c r="B15" s="127" t="s">
        <v>7565</v>
      </c>
      <c r="C15" s="128" cm="1">
        <f t="array" ref="C15">IF(ROW() &lt; ROW(INDEX(persons[resource_ID],ROWS(persons[resource_ID]))), COUNTIF(INDEX(persons[resource_ID],1):persons[[#This Row],[resource_ID]],persons[[#This Row],[resource_ID]]), "")</f>
        <v>5</v>
      </c>
      <c r="D15" s="128" t="s">
        <v>8830</v>
      </c>
      <c r="E15" s="127" t="s">
        <v>8831</v>
      </c>
      <c r="F15" s="127" t="s">
        <v>8832</v>
      </c>
      <c r="G15" s="127"/>
      <c r="H15" s="127"/>
      <c r="I15" s="127"/>
      <c r="J15" s="127"/>
    </row>
    <row r="16" spans="1:10" x14ac:dyDescent="0.35">
      <c r="A16" s="127" t="s">
        <v>8767</v>
      </c>
      <c r="B16" s="127" t="s">
        <v>7565</v>
      </c>
      <c r="C16" s="128" cm="1">
        <f t="array" ref="C16">IF(ROW() &lt; ROW(INDEX(persons[resource_ID],ROWS(persons[resource_ID]))), COUNTIF(INDEX(persons[resource_ID],1):persons[[#This Row],[resource_ID]],persons[[#This Row],[resource_ID]]), "")</f>
        <v>6</v>
      </c>
      <c r="D16" s="128" t="s">
        <v>8833</v>
      </c>
      <c r="E16" s="127" t="s">
        <v>8834</v>
      </c>
      <c r="F16" s="127" t="s">
        <v>8835</v>
      </c>
      <c r="G16" s="127"/>
      <c r="H16" s="127"/>
      <c r="I16" s="127"/>
      <c r="J16" s="127"/>
    </row>
    <row r="17" spans="1:10" x14ac:dyDescent="0.35">
      <c r="A17" s="127" t="s">
        <v>8767</v>
      </c>
      <c r="B17" s="127" t="s">
        <v>7565</v>
      </c>
      <c r="C17" s="128" cm="1">
        <f t="array" ref="C17">IF(ROW() &lt; ROW(INDEX(persons[resource_ID],ROWS(persons[resource_ID]))), COUNTIF(INDEX(persons[resource_ID],1):persons[[#This Row],[resource_ID]],persons[[#This Row],[resource_ID]]), "")</f>
        <v>7</v>
      </c>
      <c r="D17" s="128" t="s">
        <v>8836</v>
      </c>
      <c r="E17" s="127" t="s">
        <v>8837</v>
      </c>
      <c r="F17" s="127" t="s">
        <v>8838</v>
      </c>
      <c r="G17" s="127"/>
      <c r="H17" s="127"/>
      <c r="I17" s="127"/>
      <c r="J17" s="127"/>
    </row>
    <row r="18" spans="1:10" x14ac:dyDescent="0.35">
      <c r="A18" s="127" t="s">
        <v>8767</v>
      </c>
      <c r="B18" s="127" t="s">
        <v>7565</v>
      </c>
      <c r="C18" s="128" cm="1">
        <f t="array" ref="C18">IF(ROW() &lt; ROW(INDEX(persons[resource_ID],ROWS(persons[resource_ID]))), COUNTIF(INDEX(persons[resource_ID],1):persons[[#This Row],[resource_ID]],persons[[#This Row],[resource_ID]]), "")</f>
        <v>8</v>
      </c>
      <c r="D18" s="128" t="s">
        <v>8836</v>
      </c>
      <c r="E18" s="127" t="s">
        <v>8839</v>
      </c>
      <c r="F18" s="127" t="s">
        <v>8840</v>
      </c>
      <c r="G18" s="127"/>
      <c r="H18" s="127"/>
      <c r="I18" s="127"/>
      <c r="J18" s="127"/>
    </row>
    <row r="19" spans="1:10" x14ac:dyDescent="0.35">
      <c r="A19" s="127" t="s">
        <v>8767</v>
      </c>
      <c r="B19" s="127" t="s">
        <v>7565</v>
      </c>
      <c r="C19" s="128" cm="1">
        <f t="array" ref="C19">IF(ROW() &lt; ROW(INDEX(persons[resource_ID],ROWS(persons[resource_ID]))), COUNTIF(INDEX(persons[resource_ID],1):persons[[#This Row],[resource_ID]],persons[[#This Row],[resource_ID]]), "")</f>
        <v>9</v>
      </c>
      <c r="D19" s="128" t="s">
        <v>8819</v>
      </c>
      <c r="E19" s="127" t="s">
        <v>8841</v>
      </c>
      <c r="F19" s="127" t="s">
        <v>8842</v>
      </c>
      <c r="G19" s="127"/>
      <c r="H19" s="127"/>
      <c r="I19" s="127"/>
      <c r="J19" s="127"/>
    </row>
    <row r="20" spans="1:10" x14ac:dyDescent="0.35">
      <c r="A20" s="127" t="s">
        <v>8767</v>
      </c>
      <c r="B20" s="127" t="s">
        <v>7565</v>
      </c>
      <c r="C20" s="128" cm="1">
        <f t="array" ref="C20">IF(ROW() &lt; ROW(INDEX(persons[resource_ID],ROWS(persons[resource_ID]))), COUNTIF(INDEX(persons[resource_ID],1):persons[[#This Row],[resource_ID]],persons[[#This Row],[resource_ID]]), "")</f>
        <v>10</v>
      </c>
      <c r="D20" s="128" t="s">
        <v>8843</v>
      </c>
      <c r="E20" s="127" t="s">
        <v>8844</v>
      </c>
      <c r="F20" s="127" t="s">
        <v>8845</v>
      </c>
      <c r="G20" s="127"/>
      <c r="H20" s="127"/>
      <c r="I20" s="127"/>
      <c r="J20" s="127"/>
    </row>
    <row r="21" spans="1:10" x14ac:dyDescent="0.35">
      <c r="A21" s="127" t="s">
        <v>8767</v>
      </c>
      <c r="B21" s="127" t="s">
        <v>7565</v>
      </c>
      <c r="C21" s="128" cm="1">
        <f t="array" ref="C21">IF(ROW() &lt; ROW(INDEX(persons[resource_ID],ROWS(persons[resource_ID]))), COUNTIF(INDEX(persons[resource_ID],1):persons[[#This Row],[resource_ID]],persons[[#This Row],[resource_ID]]), "")</f>
        <v>11</v>
      </c>
      <c r="D21" s="128" t="s">
        <v>8846</v>
      </c>
      <c r="E21" s="127" t="s">
        <v>8847</v>
      </c>
      <c r="F21" s="127" t="s">
        <v>8848</v>
      </c>
      <c r="G21" s="127"/>
      <c r="H21" s="127"/>
      <c r="I21" s="127"/>
      <c r="J21" s="127"/>
    </row>
    <row r="22" spans="1:10" x14ac:dyDescent="0.35">
      <c r="A22" s="127" t="s">
        <v>8767</v>
      </c>
      <c r="B22" s="127" t="s">
        <v>7565</v>
      </c>
      <c r="C22" s="128" cm="1">
        <f t="array" ref="C22">IF(ROW() &lt; ROW(INDEX(persons[resource_ID],ROWS(persons[resource_ID]))), COUNTIF(INDEX(persons[resource_ID],1):persons[[#This Row],[resource_ID]],persons[[#This Row],[resource_ID]]), "")</f>
        <v>12</v>
      </c>
      <c r="D22" s="128" t="s">
        <v>8849</v>
      </c>
      <c r="E22" s="127" t="s">
        <v>8850</v>
      </c>
      <c r="F22" s="127" t="s">
        <v>8851</v>
      </c>
      <c r="G22" s="127"/>
      <c r="H22" s="127"/>
      <c r="I22" s="127"/>
      <c r="J22" s="127"/>
    </row>
    <row r="23" spans="1:10" x14ac:dyDescent="0.35">
      <c r="A23" s="127" t="s">
        <v>8767</v>
      </c>
      <c r="B23" s="127" t="s">
        <v>7565</v>
      </c>
      <c r="C23" s="128" cm="1">
        <f t="array" ref="C23">IF(ROW() &lt; ROW(INDEX(persons[resource_ID],ROWS(persons[resource_ID]))), COUNTIF(INDEX(persons[resource_ID],1):persons[[#This Row],[resource_ID]],persons[[#This Row],[resource_ID]]), "")</f>
        <v>13</v>
      </c>
      <c r="D23" s="128" t="s">
        <v>8852</v>
      </c>
      <c r="E23" s="127" t="s">
        <v>8850</v>
      </c>
      <c r="F23" s="127" t="s">
        <v>8851</v>
      </c>
      <c r="G23" s="127"/>
      <c r="H23" s="127"/>
      <c r="I23" s="127"/>
      <c r="J23" s="127"/>
    </row>
    <row r="24" spans="1:10" x14ac:dyDescent="0.35">
      <c r="A24" s="127" t="s">
        <v>8767</v>
      </c>
      <c r="B24" s="127" t="s">
        <v>7565</v>
      </c>
      <c r="C24" s="128" cm="1">
        <f t="array" ref="C24">IF(ROW() &lt; ROW(INDEX(persons[resource_ID],ROWS(persons[resource_ID]))), COUNTIF(INDEX(persons[resource_ID],1):persons[[#This Row],[resource_ID]],persons[[#This Row],[resource_ID]]), "")</f>
        <v>14</v>
      </c>
      <c r="D24" s="128" t="s">
        <v>8853</v>
      </c>
      <c r="E24" s="127" t="s">
        <v>8854</v>
      </c>
      <c r="F24" s="127" t="s">
        <v>8855</v>
      </c>
      <c r="G24" s="127"/>
      <c r="H24" s="127"/>
      <c r="I24" s="127"/>
      <c r="J24" s="127"/>
    </row>
    <row r="25" spans="1:10" x14ac:dyDescent="0.35">
      <c r="A25" s="127" t="s">
        <v>8768</v>
      </c>
      <c r="B25" s="127" t="s">
        <v>7565</v>
      </c>
      <c r="C25" s="128" cm="1">
        <f t="array" ref="C25">IF(ROW() &lt; ROW(INDEX(persons[resource_ID],ROWS(persons[resource_ID]))), COUNTIF(INDEX(persons[resource_ID],1):persons[[#This Row],[resource_ID]],persons[[#This Row],[resource_ID]]), "")</f>
        <v>1</v>
      </c>
      <c r="D25" s="128" t="s">
        <v>8856</v>
      </c>
      <c r="E25" s="127" t="s">
        <v>8857</v>
      </c>
      <c r="F25" s="127" t="s">
        <v>8858</v>
      </c>
      <c r="G25" s="127" t="s">
        <v>7608</v>
      </c>
      <c r="H25" s="127"/>
      <c r="I25" s="127"/>
      <c r="J25" s="127"/>
    </row>
    <row r="26" spans="1:10" x14ac:dyDescent="0.35">
      <c r="A26" s="127" t="s">
        <v>8768</v>
      </c>
      <c r="B26" s="127" t="s">
        <v>7565</v>
      </c>
      <c r="C26" s="128" cm="1">
        <f t="array" ref="C26">IF(ROW() &lt; ROW(INDEX(persons[resource_ID],ROWS(persons[resource_ID]))), COUNTIF(INDEX(persons[resource_ID],1):persons[[#This Row],[resource_ID]],persons[[#This Row],[resource_ID]]), "")</f>
        <v>2</v>
      </c>
      <c r="D26" s="128" t="s">
        <v>8859</v>
      </c>
      <c r="E26" s="127" t="s">
        <v>8860</v>
      </c>
      <c r="F26" s="127" t="s">
        <v>8861</v>
      </c>
      <c r="G26" s="127" t="s">
        <v>8862</v>
      </c>
      <c r="H26" s="127"/>
      <c r="I26" s="127"/>
      <c r="J26" s="127"/>
    </row>
    <row r="27" spans="1:10" x14ac:dyDescent="0.35">
      <c r="A27" s="127" t="s">
        <v>8768</v>
      </c>
      <c r="B27" s="127" t="s">
        <v>7565</v>
      </c>
      <c r="C27" s="128" cm="1">
        <f t="array" ref="C27">IF(ROW() &lt; ROW(INDEX(persons[resource_ID],ROWS(persons[resource_ID]))), COUNTIF(INDEX(persons[resource_ID],1):persons[[#This Row],[resource_ID]],persons[[#This Row],[resource_ID]]), "")</f>
        <v>3</v>
      </c>
      <c r="D27" s="128" t="s">
        <v>8863</v>
      </c>
      <c r="E27" s="127" t="s">
        <v>8864</v>
      </c>
      <c r="F27" s="127" t="s">
        <v>8865</v>
      </c>
      <c r="G27" s="127"/>
      <c r="H27" s="127"/>
      <c r="I27" s="127"/>
      <c r="J27" s="127"/>
    </row>
    <row r="28" spans="1:10" x14ac:dyDescent="0.35">
      <c r="A28" s="127" t="s">
        <v>8768</v>
      </c>
      <c r="B28" s="127" t="s">
        <v>7565</v>
      </c>
      <c r="C28" s="128" cm="1">
        <f t="array" ref="C28">IF(ROW() &lt; ROW(INDEX(persons[resource_ID],ROWS(persons[resource_ID]))), COUNTIF(INDEX(persons[resource_ID],1):persons[[#This Row],[resource_ID]],persons[[#This Row],[resource_ID]]), "")</f>
        <v>4</v>
      </c>
      <c r="D28" s="128" t="s">
        <v>8866</v>
      </c>
      <c r="E28" s="127" t="s">
        <v>8867</v>
      </c>
      <c r="F28" s="127" t="s">
        <v>8868</v>
      </c>
      <c r="G28" s="127" t="s">
        <v>8869</v>
      </c>
      <c r="H28" s="127"/>
      <c r="I28" s="127"/>
      <c r="J28" s="127"/>
    </row>
    <row r="29" spans="1:10" x14ac:dyDescent="0.35">
      <c r="A29" s="127" t="s">
        <v>8768</v>
      </c>
      <c r="B29" s="127" t="s">
        <v>7565</v>
      </c>
      <c r="C29" s="128" cm="1">
        <f t="array" ref="C29">IF(ROW() &lt; ROW(INDEX(persons[resource_ID],ROWS(persons[resource_ID]))), COUNTIF(INDEX(persons[resource_ID],1):persons[[#This Row],[resource_ID]],persons[[#This Row],[resource_ID]]), "")</f>
        <v>5</v>
      </c>
      <c r="D29" s="128" t="s">
        <v>8863</v>
      </c>
      <c r="E29" s="127" t="s">
        <v>8870</v>
      </c>
      <c r="F29" s="127" t="s">
        <v>8871</v>
      </c>
      <c r="G29" s="127" t="s">
        <v>8862</v>
      </c>
      <c r="H29" s="127"/>
      <c r="I29" s="127"/>
      <c r="J29" s="127"/>
    </row>
    <row r="30" spans="1:10" x14ac:dyDescent="0.35">
      <c r="A30" s="127" t="s">
        <v>8768</v>
      </c>
      <c r="B30" s="127" t="s">
        <v>7565</v>
      </c>
      <c r="C30" s="128" cm="1">
        <f t="array" ref="C30">IF(ROW() &lt; ROW(INDEX(persons[resource_ID],ROWS(persons[resource_ID]))), COUNTIF(INDEX(persons[resource_ID],1):persons[[#This Row],[resource_ID]],persons[[#This Row],[resource_ID]]), "")</f>
        <v>6</v>
      </c>
      <c r="D30" s="128" t="s">
        <v>8866</v>
      </c>
      <c r="E30" s="127" t="s">
        <v>8872</v>
      </c>
      <c r="F30" s="127" t="s">
        <v>8873</v>
      </c>
      <c r="G30" s="127" t="s">
        <v>8874</v>
      </c>
      <c r="H30" s="127"/>
      <c r="I30" s="127"/>
      <c r="J30" s="127"/>
    </row>
    <row r="31" spans="1:10" x14ac:dyDescent="0.35">
      <c r="A31" s="127" t="s">
        <v>8768</v>
      </c>
      <c r="B31" s="127" t="s">
        <v>7565</v>
      </c>
      <c r="C31" s="128" cm="1">
        <f t="array" ref="C31">IF(ROW() &lt; ROW(INDEX(persons[resource_ID],ROWS(persons[resource_ID]))), COUNTIF(INDEX(persons[resource_ID],1):persons[[#This Row],[resource_ID]],persons[[#This Row],[resource_ID]]), "")</f>
        <v>7</v>
      </c>
      <c r="D31" s="128" t="s">
        <v>8875</v>
      </c>
      <c r="E31" s="127" t="s">
        <v>8876</v>
      </c>
      <c r="F31" s="127" t="s">
        <v>8877</v>
      </c>
      <c r="G31" s="127" t="s">
        <v>8878</v>
      </c>
      <c r="H31" s="127"/>
      <c r="I31" s="127"/>
      <c r="J31" s="127"/>
    </row>
    <row r="32" spans="1:10" x14ac:dyDescent="0.35">
      <c r="A32" s="127" t="s">
        <v>8768</v>
      </c>
      <c r="B32" s="127" t="s">
        <v>7565</v>
      </c>
      <c r="C32" s="128" cm="1">
        <f t="array" ref="C32">IF(ROW() &lt; ROW(INDEX(persons[resource_ID],ROWS(persons[resource_ID]))), COUNTIF(INDEX(persons[resource_ID],1):persons[[#This Row],[resource_ID]],persons[[#This Row],[resource_ID]]), "")</f>
        <v>8</v>
      </c>
      <c r="D32" s="128" t="s">
        <v>8879</v>
      </c>
      <c r="E32" s="127" t="s">
        <v>8880</v>
      </c>
      <c r="F32" s="127" t="s">
        <v>8881</v>
      </c>
      <c r="G32" s="127" t="s">
        <v>7608</v>
      </c>
      <c r="H32" s="127"/>
      <c r="I32" s="127"/>
      <c r="J32" s="127"/>
    </row>
    <row r="33" spans="1:10" x14ac:dyDescent="0.35">
      <c r="A33" s="127" t="s">
        <v>8907</v>
      </c>
      <c r="B33" s="127" t="s">
        <v>7565</v>
      </c>
      <c r="C33" s="128" cm="1">
        <f t="array" ref="C33">IF(ROW() &lt; ROW(INDEX(persons[resource_ID],ROWS(persons[resource_ID]))), COUNTIF(INDEX(persons[resource_ID],1):persons[[#This Row],[resource_ID]],persons[[#This Row],[resource_ID]]), "")</f>
        <v>1</v>
      </c>
      <c r="D33" s="128" t="s">
        <v>9962</v>
      </c>
      <c r="E33" s="127" t="s">
        <v>9971</v>
      </c>
      <c r="F33" s="127" t="s">
        <v>9972</v>
      </c>
      <c r="G33" s="127"/>
      <c r="H33" s="175" t="s">
        <v>625</v>
      </c>
      <c r="I33" s="173" t="s">
        <v>9973</v>
      </c>
      <c r="J33" s="127"/>
    </row>
    <row r="34" spans="1:10" x14ac:dyDescent="0.35">
      <c r="A34" s="127" t="s">
        <v>8972</v>
      </c>
      <c r="B34" s="127" t="s">
        <v>7565</v>
      </c>
      <c r="C34" s="128" cm="1">
        <f t="array" ref="C34">IF(ROW() &lt; ROW(INDEX(persons[resource_ID],ROWS(persons[resource_ID]))), COUNTIF(INDEX(persons[resource_ID],1):persons[[#This Row],[resource_ID]],persons[[#This Row],[resource_ID]]), "")</f>
        <v>1</v>
      </c>
      <c r="D34" s="128" t="s">
        <v>9963</v>
      </c>
      <c r="E34" s="127" t="s">
        <v>9974</v>
      </c>
      <c r="F34" s="127" t="s">
        <v>9975</v>
      </c>
      <c r="G34" s="127" t="s">
        <v>7608</v>
      </c>
      <c r="H34" s="175" t="s">
        <v>625</v>
      </c>
      <c r="I34" s="173" t="s">
        <v>9976</v>
      </c>
      <c r="J34" s="127"/>
    </row>
    <row r="35" spans="1:10" x14ac:dyDescent="0.35">
      <c r="A35" s="127" t="s">
        <v>9031</v>
      </c>
      <c r="B35" s="127" t="s">
        <v>7565</v>
      </c>
      <c r="C35" s="128" cm="1">
        <f t="array" ref="C35">IF(ROW() &lt; ROW(INDEX(persons[resource_ID],ROWS(persons[resource_ID]))), COUNTIF(INDEX(persons[resource_ID],1):persons[[#This Row],[resource_ID]],persons[[#This Row],[resource_ID]]), "")</f>
        <v>1</v>
      </c>
      <c r="D35" s="128" t="s">
        <v>9964</v>
      </c>
      <c r="E35" s="127" t="s">
        <v>9977</v>
      </c>
      <c r="F35" s="127" t="s">
        <v>9978</v>
      </c>
      <c r="G35" s="127" t="s">
        <v>9979</v>
      </c>
      <c r="H35" s="175" t="s">
        <v>625</v>
      </c>
      <c r="I35" s="127" t="s">
        <v>9980</v>
      </c>
      <c r="J35" s="127"/>
    </row>
    <row r="36" spans="1:10" x14ac:dyDescent="0.35">
      <c r="A36" s="127" t="s">
        <v>9083</v>
      </c>
      <c r="B36" s="127" t="s">
        <v>7565</v>
      </c>
      <c r="C36" s="128" cm="1">
        <f t="array" ref="C36">IF(ROW() &lt; ROW(INDEX(persons[resource_ID],ROWS(persons[resource_ID]))), COUNTIF(INDEX(persons[resource_ID],1):persons[[#This Row],[resource_ID]],persons[[#This Row],[resource_ID]]), "")</f>
        <v>1</v>
      </c>
      <c r="D36" s="128" t="s">
        <v>9965</v>
      </c>
      <c r="E36" s="127" t="s">
        <v>9981</v>
      </c>
      <c r="F36" s="127" t="s">
        <v>9982</v>
      </c>
      <c r="G36" s="127"/>
      <c r="H36" s="175" t="s">
        <v>625</v>
      </c>
      <c r="I36" s="173" t="s">
        <v>9983</v>
      </c>
      <c r="J36" s="127"/>
    </row>
    <row r="37" spans="1:10" x14ac:dyDescent="0.35">
      <c r="A37" s="127" t="s">
        <v>9275</v>
      </c>
      <c r="B37" s="127" t="s">
        <v>7565</v>
      </c>
      <c r="C37" s="128" cm="1">
        <f t="array" ref="C37">IF(ROW() &lt; ROW(INDEX(persons[resource_ID],ROWS(persons[resource_ID]))), COUNTIF(INDEX(persons[resource_ID],1):persons[[#This Row],[resource_ID]],persons[[#This Row],[resource_ID]]), "")</f>
        <v>1</v>
      </c>
      <c r="D37" s="128" t="s">
        <v>9966</v>
      </c>
      <c r="E37" s="127" t="s">
        <v>9985</v>
      </c>
      <c r="F37" s="127" t="s">
        <v>9986</v>
      </c>
      <c r="G37" s="127"/>
      <c r="H37" s="175" t="s">
        <v>625</v>
      </c>
      <c r="I37" s="173" t="s">
        <v>9987</v>
      </c>
      <c r="J37" s="127"/>
    </row>
    <row r="38" spans="1:10" x14ac:dyDescent="0.35">
      <c r="A38" s="127" t="s">
        <v>9418</v>
      </c>
      <c r="B38" s="127" t="s">
        <v>7565</v>
      </c>
      <c r="C38" s="200" cm="1">
        <f t="array" ref="C38">IF(ROW() &lt; ROW(INDEX(persons[resource_ID],ROWS(persons[resource_ID]))), COUNTIF(INDEX(persons[resource_ID],1):persons[[#This Row],[resource_ID]],persons[[#This Row],[resource_ID]]), "")</f>
        <v>1</v>
      </c>
      <c r="D38" s="128" t="s">
        <v>9984</v>
      </c>
      <c r="E38" s="201" t="s">
        <v>9988</v>
      </c>
      <c r="F38" s="201" t="s">
        <v>9989</v>
      </c>
      <c r="G38" s="201"/>
      <c r="H38" s="202" t="s">
        <v>625</v>
      </c>
      <c r="I38" s="203" t="s">
        <v>9990</v>
      </c>
      <c r="J38" s="201"/>
    </row>
    <row r="39" spans="1:10" x14ac:dyDescent="0.35">
      <c r="A39" s="127" t="s">
        <v>9516</v>
      </c>
      <c r="B39" s="127" t="s">
        <v>7565</v>
      </c>
      <c r="C39" s="128" cm="1">
        <f t="array" ref="C39">IF(ROW() &lt; ROW(INDEX(persons[resource_ID],ROWS(persons[resource_ID]))), COUNTIF(INDEX(persons[resource_ID],1):persons[[#This Row],[resource_ID]],persons[[#This Row],[resource_ID]]), "")</f>
        <v>1</v>
      </c>
      <c r="D39" s="128" t="s">
        <v>9967</v>
      </c>
      <c r="E39" s="127" t="s">
        <v>9991</v>
      </c>
      <c r="F39" s="127" t="s">
        <v>9992</v>
      </c>
      <c r="G39" s="127"/>
      <c r="H39" s="175" t="s">
        <v>625</v>
      </c>
      <c r="I39" s="173" t="s">
        <v>9993</v>
      </c>
      <c r="J39" s="127"/>
    </row>
    <row r="40" spans="1:10" x14ac:dyDescent="0.35">
      <c r="A40" s="127" t="s">
        <v>9551</v>
      </c>
      <c r="B40" s="127" t="s">
        <v>7565</v>
      </c>
      <c r="C40" s="128" cm="1">
        <f t="array" ref="C40">IF(ROW() &lt; ROW(INDEX(persons[resource_ID],ROWS(persons[resource_ID]))), COUNTIF(INDEX(persons[resource_ID],1):persons[[#This Row],[resource_ID]],persons[[#This Row],[resource_ID]]), "")</f>
        <v>1</v>
      </c>
      <c r="D40" s="128" t="s">
        <v>9968</v>
      </c>
      <c r="E40" s="127" t="s">
        <v>7608</v>
      </c>
      <c r="F40" s="127" t="s">
        <v>9995</v>
      </c>
      <c r="G40" s="127" t="s">
        <v>9994</v>
      </c>
      <c r="H40" s="175" t="s">
        <v>625</v>
      </c>
      <c r="I40" s="173" t="s">
        <v>9996</v>
      </c>
      <c r="J40" s="127"/>
    </row>
    <row r="41" spans="1:10" x14ac:dyDescent="0.35">
      <c r="A41" s="127" t="s">
        <v>9783</v>
      </c>
      <c r="B41" s="127"/>
      <c r="C41" s="128" cm="1">
        <f t="array" ref="C41">IF(ROW() &lt; ROW(INDEX(persons[resource_ID],ROWS(persons[resource_ID]))), COUNTIF(INDEX(persons[resource_ID],1):persons[[#This Row],[resource_ID]],persons[[#This Row],[resource_ID]]), "")</f>
        <v>1</v>
      </c>
      <c r="D41" s="128" t="s">
        <v>9969</v>
      </c>
      <c r="E41" s="127" t="s">
        <v>9998</v>
      </c>
      <c r="F41" s="127" t="s">
        <v>10000</v>
      </c>
      <c r="G41" s="127" t="s">
        <v>9999</v>
      </c>
      <c r="H41" s="175" t="s">
        <v>625</v>
      </c>
      <c r="I41" s="173" t="s">
        <v>10001</v>
      </c>
      <c r="J41" s="127"/>
    </row>
    <row r="42" spans="1:10" x14ac:dyDescent="0.35">
      <c r="A42" s="127" t="s">
        <v>9923</v>
      </c>
      <c r="B42" s="127"/>
      <c r="C42" s="200" cm="1">
        <f t="array" ref="C42">IF(ROW() &lt; ROW(INDEX(persons[resource_ID],ROWS(persons[resource_ID]))), COUNTIF(INDEX(persons[resource_ID],1):persons[[#This Row],[resource_ID]],persons[[#This Row],[resource_ID]]), "")</f>
        <v>1</v>
      </c>
      <c r="D42" s="128" t="s">
        <v>9970</v>
      </c>
      <c r="E42" s="201" t="s">
        <v>8837</v>
      </c>
      <c r="F42" s="201" t="s">
        <v>8838</v>
      </c>
      <c r="G42" s="201"/>
      <c r="H42" s="202" t="s">
        <v>625</v>
      </c>
      <c r="I42" s="203" t="s">
        <v>9997</v>
      </c>
      <c r="J42" s="201"/>
    </row>
    <row r="43" spans="1:10" x14ac:dyDescent="0.35">
      <c r="A43" s="127"/>
      <c r="B43" s="127"/>
      <c r="C43" s="200"/>
      <c r="D43" s="128"/>
      <c r="E43" s="201"/>
      <c r="F43" s="201"/>
      <c r="G43" s="201"/>
      <c r="H43" s="201"/>
      <c r="I43" s="201"/>
      <c r="J43" s="201"/>
    </row>
    <row r="44" spans="1:10" x14ac:dyDescent="0.35">
      <c r="A44" s="127"/>
      <c r="B44" s="127"/>
      <c r="C44" s="200" t="str" cm="1">
        <f t="array" ref="C44">IF(ROW() &lt; ROW(INDEX(persons[resource_ID],ROWS(persons[resource_ID]))), COUNTIF(INDEX(persons[resource_ID],1):persons[[#This Row],[resource_ID]],persons[[#This Row],[resource_ID]]), "")</f>
        <v/>
      </c>
      <c r="D44" s="128"/>
      <c r="E44" s="201"/>
      <c r="F44" s="201"/>
      <c r="G44" s="201"/>
      <c r="H44" s="201"/>
      <c r="I44" s="201"/>
      <c r="J44" s="201"/>
    </row>
  </sheetData>
  <mergeCells count="1">
    <mergeCell ref="A1:J1"/>
  </mergeCells>
  <phoneticPr fontId="23" type="noConversion"/>
  <dataValidations count="3">
    <dataValidation type="list" allowBlank="1" showInputMessage="1" showErrorMessage="1" sqref="A5:A44" xr:uid="{5EDE39C3-F05B-4B9A-B1A1-50EA35469713}">
      <formula1>ddl_resources</formula1>
    </dataValidation>
    <dataValidation type="list" allowBlank="1" showDropDown="1" showInputMessage="1" showErrorMessage="1" sqref="B5:B44" xr:uid="{08EA4CC1-B5F2-4EC4-8301-C0E8A5523D7D}">
      <formula1>"Experiment, Soil data, Weather data"</formula1>
    </dataValidation>
    <dataValidation allowBlank="1" showDropDown="1" showInputMessage="1" showErrorMessage="1" sqref="E5:F44" xr:uid="{77884E30-220F-488B-8935-186E517F9A38}"/>
  </dataValidations>
  <hyperlinks>
    <hyperlink ref="I33" r:id="rId1" xr:uid="{C6D58476-AC0B-40A3-8A95-0998F96FC2BB}"/>
    <hyperlink ref="I34" r:id="rId2" xr:uid="{F20CDA4B-801E-4E70-A663-991518518BFC}"/>
    <hyperlink ref="I36" r:id="rId3" xr:uid="{348CC405-14C7-432C-AB90-020F9C30C785}"/>
    <hyperlink ref="I37" r:id="rId4" xr:uid="{5C3C5B5D-9885-4A7B-B3B8-E92A01A60E56}"/>
    <hyperlink ref="I38" r:id="rId5" xr:uid="{696265DA-9216-41F6-8585-4E7BCFBD2E42}"/>
    <hyperlink ref="I39" r:id="rId6" xr:uid="{2C39F021-05C2-4406-BBAA-3A31B11C2D84}"/>
    <hyperlink ref="I40" r:id="rId7" xr:uid="{1373994F-D686-41E6-BA9C-8911B1301FA8}"/>
    <hyperlink ref="I42" r:id="rId8" xr:uid="{0239A41B-7E6F-4E91-8094-364079412747}"/>
    <hyperlink ref="I41" r:id="rId9" xr:uid="{A1FECB8D-A171-49ED-8093-5C9FAE7FAA1B}"/>
  </hyperlinks>
  <printOptions gridLines="1"/>
  <pageMargins left="0.7" right="0.7" top="0.75" bottom="0.75" header="0.3" footer="0.3"/>
  <pageSetup paperSize="9" orientation="portrait" horizontalDpi="300" verticalDpi="300"/>
  <drawing r:id="rId10"/>
  <tableParts count="1">
    <tablePart r:id="rId11"/>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H5:H44</xm:sqref>
        </x14:dataValidation>
        <x14:dataValidation type="list" allowBlank="1" showInputMessage="1" showErrorMessage="1" xr:uid="{FFF7A579-425B-4F35-8F24-C9FD9C69896D}">
          <x14:formula1>
            <xm:f>_xlfn.ANCHORARRAY(_xlfn.XLOOKUP($A5,ddlInstitutions!$A$2:$A$500,ddlInstitutions!$B$2:$B$500))</xm:f>
          </x14:formula1>
          <xm:sqref>D5:D42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20"/>
  <sheetViews>
    <sheetView zoomScaleNormal="100" workbookViewId="0">
      <pane ySplit="4" topLeftCell="A8" activePane="bottomLeft" state="frozen"/>
      <selection activeCell="I19" sqref="I19"/>
      <selection pane="bottomLeft" activeCell="I9" sqref="I9"/>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2" t="s">
        <v>6630</v>
      </c>
      <c r="B1" s="192"/>
      <c r="C1" s="192"/>
      <c r="D1" s="192"/>
      <c r="E1" s="192"/>
      <c r="F1" s="192"/>
      <c r="G1" s="192"/>
      <c r="H1" s="192"/>
    </row>
    <row r="2" spans="1:8" ht="28.5" customHeight="1" x14ac:dyDescent="0.35">
      <c r="A2" s="89"/>
      <c r="B2" s="89"/>
      <c r="C2" s="89"/>
      <c r="D2" s="90"/>
    </row>
    <row r="3" spans="1:8" s="15" customFormat="1" ht="32.25" customHeight="1" x14ac:dyDescent="0.35">
      <c r="A3" s="15" t="s">
        <v>6661</v>
      </c>
      <c r="B3" s="15" t="s">
        <v>7563</v>
      </c>
      <c r="C3" s="15" t="s">
        <v>1922</v>
      </c>
      <c r="D3" s="15" t="s">
        <v>2501</v>
      </c>
      <c r="E3" s="15" t="s">
        <v>1928</v>
      </c>
      <c r="F3" s="15" t="s">
        <v>1930</v>
      </c>
      <c r="G3" s="15" t="s">
        <v>1927</v>
      </c>
      <c r="H3" s="15" t="s">
        <v>1929</v>
      </c>
    </row>
    <row r="4" spans="1:8" x14ac:dyDescent="0.35">
      <c r="A4" t="s">
        <v>6659</v>
      </c>
      <c r="B4" t="s">
        <v>6660</v>
      </c>
      <c r="C4" s="4" t="s">
        <v>110</v>
      </c>
      <c r="D4" s="4" t="s">
        <v>114</v>
      </c>
      <c r="E4" s="4" t="s">
        <v>112</v>
      </c>
      <c r="F4" s="4" t="s">
        <v>115</v>
      </c>
      <c r="G4" s="4" t="s">
        <v>111</v>
      </c>
      <c r="H4" s="4" t="s">
        <v>113</v>
      </c>
    </row>
    <row r="5" spans="1:8" x14ac:dyDescent="0.35">
      <c r="A5" s="127" t="s">
        <v>6881</v>
      </c>
      <c r="B5" s="127" t="s">
        <v>7565</v>
      </c>
      <c r="C5" s="128" cm="1">
        <f t="array" ref="C5">IF(ROW() &lt; ROW(INDEX(documents[resource_ID],ROWS(documents[resource_ID]))), COUNTIF(INDEX(documents[resource_ID],1):documents[[#This Row],[resource_ID]],documents[[#This Row],[resource_ID]]), "")</f>
        <v>1</v>
      </c>
      <c r="D5" s="21">
        <v>28642</v>
      </c>
      <c r="E5" s="127" t="s">
        <v>6893</v>
      </c>
      <c r="F5" s="127" t="s">
        <v>6894</v>
      </c>
      <c r="G5" s="127" t="s">
        <v>6895</v>
      </c>
      <c r="H5" s="127" t="s">
        <v>6896</v>
      </c>
    </row>
    <row r="6" spans="1:8" x14ac:dyDescent="0.35">
      <c r="A6" s="127" t="s">
        <v>7537</v>
      </c>
      <c r="B6" s="127" t="s">
        <v>7565</v>
      </c>
      <c r="C6" s="128" cm="1">
        <f t="array" ref="C6">IF(ROW() &lt; ROW(INDEX(documents[resource_ID],ROWS(documents[resource_ID]))), COUNTIF(INDEX(documents[resource_ID],1):documents[[#This Row],[resource_ID]],documents[[#This Row],[resource_ID]]), "")</f>
        <v>1</v>
      </c>
      <c r="D6" s="21">
        <v>28691</v>
      </c>
      <c r="E6" s="127" t="s">
        <v>7610</v>
      </c>
      <c r="F6" s="127" t="s">
        <v>7611</v>
      </c>
      <c r="G6" s="127" t="s">
        <v>7612</v>
      </c>
      <c r="H6" s="127" t="s">
        <v>6896</v>
      </c>
    </row>
    <row r="7" spans="1:8" x14ac:dyDescent="0.35">
      <c r="A7" s="127" t="s">
        <v>8765</v>
      </c>
      <c r="B7" s="127" t="s">
        <v>7565</v>
      </c>
      <c r="C7" s="128" cm="1">
        <f t="array" ref="C7">IF(ROW() &lt; ROW(INDEX(documents[resource_ID],ROWS(documents[resource_ID]))), COUNTIF(INDEX(documents[resource_ID],1):documents[[#This Row],[resource_ID]],documents[[#This Row],[resource_ID]]), "")</f>
        <v>1</v>
      </c>
      <c r="D7" s="21">
        <v>35997</v>
      </c>
      <c r="E7" s="127" t="s">
        <v>8882</v>
      </c>
      <c r="F7" s="173" t="s">
        <v>8883</v>
      </c>
      <c r="G7" s="127" t="s">
        <v>8884</v>
      </c>
      <c r="H7" s="127" t="s">
        <v>6896</v>
      </c>
    </row>
    <row r="8" spans="1:8" x14ac:dyDescent="0.35">
      <c r="A8" s="127" t="s">
        <v>8766</v>
      </c>
      <c r="B8" s="127" t="s">
        <v>7565</v>
      </c>
      <c r="C8" s="128" cm="1">
        <f t="array" ref="C8">IF(ROW() &lt; ROW(INDEX(documents[resource_ID],ROWS(documents[resource_ID]))), COUNTIF(INDEX(documents[resource_ID],1):documents[[#This Row],[resource_ID]],documents[[#This Row],[resource_ID]]), "")</f>
        <v>1</v>
      </c>
      <c r="D8" s="21">
        <v>35997</v>
      </c>
      <c r="E8" s="127" t="s">
        <v>8882</v>
      </c>
      <c r="F8" s="173" t="s">
        <v>8883</v>
      </c>
      <c r="G8" s="127" t="s">
        <v>8884</v>
      </c>
      <c r="H8" s="127" t="s">
        <v>6896</v>
      </c>
    </row>
    <row r="9" spans="1:8" x14ac:dyDescent="0.35">
      <c r="A9" s="127" t="s">
        <v>8768</v>
      </c>
      <c r="B9" s="127" t="s">
        <v>7565</v>
      </c>
      <c r="C9" s="128" cm="1">
        <f t="array" ref="C9">IF(ROW() &lt; ROW(INDEX(documents[resource_ID],ROWS(documents[resource_ID]))), COUNTIF(INDEX(documents[resource_ID],1):documents[[#This Row],[resource_ID]],documents[[#This Row],[resource_ID]]), "")</f>
        <v>1</v>
      </c>
      <c r="D9" s="21">
        <v>32154</v>
      </c>
      <c r="E9" s="173" t="s">
        <v>8885</v>
      </c>
      <c r="F9" s="173" t="s">
        <v>8886</v>
      </c>
      <c r="G9" s="127" t="s">
        <v>8887</v>
      </c>
      <c r="H9" s="127" t="s">
        <v>6896</v>
      </c>
    </row>
    <row r="10" spans="1:8" x14ac:dyDescent="0.35">
      <c r="A10" s="127" t="s">
        <v>8907</v>
      </c>
      <c r="B10" s="127" t="s">
        <v>7565</v>
      </c>
      <c r="C10" s="128" cm="1">
        <f t="array" ref="C10">IF(ROW() &lt; ROW(INDEX(documents[resource_ID],ROWS(documents[resource_ID]))), COUNTIF(INDEX(documents[resource_ID],1):documents[[#This Row],[resource_ID]],documents[[#This Row],[resource_ID]]), "")</f>
        <v>1</v>
      </c>
      <c r="D10" s="204">
        <v>45499</v>
      </c>
      <c r="E10" s="173" t="s">
        <v>10003</v>
      </c>
      <c r="F10" s="173" t="s">
        <v>10002</v>
      </c>
      <c r="G10" s="127" t="s">
        <v>10004</v>
      </c>
      <c r="H10" s="127" t="s">
        <v>6896</v>
      </c>
    </row>
    <row r="11" spans="1:8" x14ac:dyDescent="0.35">
      <c r="A11" s="127" t="s">
        <v>8972</v>
      </c>
      <c r="B11" s="127" t="s">
        <v>7565</v>
      </c>
      <c r="C11" s="128" cm="1">
        <f t="array" ref="C11">IF(ROW() &lt; ROW(INDEX(documents[resource_ID],ROWS(documents[resource_ID]))), COUNTIF(INDEX(documents[resource_ID],1):documents[[#This Row],[resource_ID]],documents[[#This Row],[resource_ID]]), "")</f>
        <v>1</v>
      </c>
      <c r="D11" s="21"/>
      <c r="E11" s="205"/>
      <c r="F11" s="127"/>
      <c r="G11" s="127" t="s">
        <v>10005</v>
      </c>
      <c r="H11" s="127" t="s">
        <v>6896</v>
      </c>
    </row>
    <row r="12" spans="1:8" x14ac:dyDescent="0.35">
      <c r="A12" s="127" t="s">
        <v>9031</v>
      </c>
      <c r="B12" s="127" t="s">
        <v>7565</v>
      </c>
      <c r="C12" s="128" cm="1">
        <f t="array" ref="C12">IF(ROW() &lt; ROW(INDEX(documents[resource_ID],ROWS(documents[resource_ID]))), COUNTIF(INDEX(documents[resource_ID],1):documents[[#This Row],[resource_ID]],documents[[#This Row],[resource_ID]]), "")</f>
        <v>1</v>
      </c>
      <c r="D12" s="21"/>
      <c r="E12" s="127" t="s">
        <v>10008</v>
      </c>
      <c r="F12" s="156" t="s">
        <v>10007</v>
      </c>
      <c r="G12" s="127" t="s">
        <v>10006</v>
      </c>
      <c r="H12" s="127" t="s">
        <v>6896</v>
      </c>
    </row>
    <row r="13" spans="1:8" x14ac:dyDescent="0.35">
      <c r="A13" s="127" t="s">
        <v>9083</v>
      </c>
      <c r="B13" s="127" t="s">
        <v>7565</v>
      </c>
      <c r="C13" s="128" cm="1">
        <f t="array" ref="C13">IF(ROW() &lt; ROW(INDEX(documents[resource_ID],ROWS(documents[resource_ID]))), COUNTIF(INDEX(documents[resource_ID],1):documents[[#This Row],[resource_ID]],documents[[#This Row],[resource_ID]]), "")</f>
        <v>1</v>
      </c>
      <c r="D13" s="21"/>
      <c r="E13" s="127"/>
      <c r="F13" s="127"/>
      <c r="G13" s="127"/>
      <c r="H13" s="127"/>
    </row>
    <row r="14" spans="1:8" x14ac:dyDescent="0.35">
      <c r="A14" s="127" t="s">
        <v>9275</v>
      </c>
      <c r="B14" s="127" t="s">
        <v>7565</v>
      </c>
      <c r="C14" s="128" cm="1">
        <f t="array" ref="C14">IF(ROW() &lt; ROW(INDEX(documents[resource_ID],ROWS(documents[resource_ID]))), COUNTIF(INDEX(documents[resource_ID],1):documents[[#This Row],[resource_ID]],documents[[#This Row],[resource_ID]]), "")</f>
        <v>1</v>
      </c>
      <c r="D14" s="21"/>
      <c r="E14" s="127"/>
      <c r="F14" s="127"/>
      <c r="G14" s="127"/>
      <c r="H14" s="127"/>
    </row>
    <row r="15" spans="1:8" x14ac:dyDescent="0.35">
      <c r="A15" s="127" t="s">
        <v>9418</v>
      </c>
      <c r="B15" s="127" t="s">
        <v>7565</v>
      </c>
      <c r="C15" s="128" cm="1">
        <f t="array" ref="C15">IF(ROW() &lt; ROW(INDEX(documents[resource_ID],ROWS(documents[resource_ID]))), COUNTIF(INDEX(documents[resource_ID],1):documents[[#This Row],[resource_ID]],documents[[#This Row],[resource_ID]]), "")</f>
        <v>1</v>
      </c>
      <c r="D15" s="21"/>
      <c r="E15" s="127"/>
      <c r="F15" s="127"/>
      <c r="G15" s="127"/>
      <c r="H15" s="127"/>
    </row>
    <row r="16" spans="1:8" x14ac:dyDescent="0.35">
      <c r="A16" s="127" t="s">
        <v>9516</v>
      </c>
      <c r="B16" s="127" t="s">
        <v>7565</v>
      </c>
      <c r="C16" s="128" cm="1">
        <f t="array" ref="C16">IF(ROW() &lt; ROW(INDEX(documents[resource_ID],ROWS(documents[resource_ID]))), COUNTIF(INDEX(documents[resource_ID],1):documents[[#This Row],[resource_ID]],documents[[#This Row],[resource_ID]]), "")</f>
        <v>1</v>
      </c>
      <c r="D16" s="21"/>
      <c r="E16" s="127"/>
      <c r="F16" s="127"/>
      <c r="G16" s="127"/>
      <c r="H16" s="127"/>
    </row>
    <row r="17" spans="1:8" x14ac:dyDescent="0.35">
      <c r="A17" s="127" t="s">
        <v>9551</v>
      </c>
      <c r="B17" s="127" t="s">
        <v>7565</v>
      </c>
      <c r="C17" s="128" cm="1">
        <f t="array" ref="C17">IF(ROW() &lt; ROW(INDEX(documents[resource_ID],ROWS(documents[resource_ID]))), COUNTIF(INDEX(documents[resource_ID],1):documents[[#This Row],[resource_ID]],documents[[#This Row],[resource_ID]]), "")</f>
        <v>1</v>
      </c>
      <c r="D17" s="21"/>
      <c r="E17" s="127"/>
      <c r="F17" s="127"/>
      <c r="G17" s="127"/>
      <c r="H17" s="127"/>
    </row>
    <row r="18" spans="1:8" x14ac:dyDescent="0.35">
      <c r="A18" s="127" t="s">
        <v>9783</v>
      </c>
      <c r="B18" s="127" t="s">
        <v>7565</v>
      </c>
      <c r="C18" s="128" cm="1">
        <f t="array" ref="C18">IF(ROW() &lt; ROW(INDEX(documents[resource_ID],ROWS(documents[resource_ID]))), COUNTIF(INDEX(documents[resource_ID],1):documents[[#This Row],[resource_ID]],documents[[#This Row],[resource_ID]]), "")</f>
        <v>1</v>
      </c>
      <c r="D18" s="21"/>
      <c r="E18" s="127"/>
      <c r="F18" s="127"/>
      <c r="G18" s="127"/>
      <c r="H18" s="127"/>
    </row>
    <row r="19" spans="1:8" x14ac:dyDescent="0.35">
      <c r="A19" s="127" t="s">
        <v>9923</v>
      </c>
      <c r="B19" s="127" t="s">
        <v>7565</v>
      </c>
      <c r="C19" s="128" cm="1">
        <f t="array" ref="C19">IF(ROW() &lt; ROW(INDEX(documents[resource_ID],ROWS(documents[resource_ID]))), COUNTIF(INDEX(documents[resource_ID],1):documents[[#This Row],[resource_ID]],documents[[#This Row],[resource_ID]]), "")</f>
        <v>1</v>
      </c>
      <c r="D19" s="21"/>
      <c r="E19" s="127"/>
      <c r="F19" s="127"/>
      <c r="G19" s="127"/>
      <c r="H19" s="127"/>
    </row>
    <row r="20" spans="1:8" x14ac:dyDescent="0.35">
      <c r="A20" s="127"/>
      <c r="B20" s="127"/>
      <c r="C20" s="128" t="str" cm="1">
        <f t="array" ref="C20">IF(ROW() &lt; ROW(INDEX(documents[resource_ID],ROWS(documents[resource_ID]))), COUNTIF(INDEX(documents[resource_ID],1):documents[[#This Row],[resource_ID]],documents[[#This Row],[resource_ID]]), "")</f>
        <v/>
      </c>
      <c r="D20" s="21"/>
      <c r="E20" s="127"/>
      <c r="F20" s="127"/>
      <c r="G20" s="127"/>
      <c r="H20" s="127"/>
    </row>
  </sheetData>
  <mergeCells count="1">
    <mergeCell ref="A1:H1"/>
  </mergeCells>
  <dataValidations count="2">
    <dataValidation type="list" allowBlank="1" showDropDown="1" showInputMessage="1" showErrorMessage="1" sqref="B5:B20" xr:uid="{FAAD3EB2-C6FD-4AA9-B769-015442F686FA}">
      <formula1>"Experiment, Soil data, Weather data"</formula1>
    </dataValidation>
    <dataValidation type="list" allowBlank="1" showInputMessage="1" showErrorMessage="1" sqref="A5:A6 A10:A20" xr:uid="{89B47D2B-BAB4-4961-93A4-1A537510AF62}">
      <formula1>ddl_resources</formula1>
    </dataValidation>
  </dataValidations>
  <hyperlinks>
    <hyperlink ref="F7" r:id="rId1" xr:uid="{73C3F8BC-E027-47ED-90AD-4200E7FDB044}"/>
    <hyperlink ref="F8" r:id="rId2" xr:uid="{AE753806-3D20-447F-B6DF-284F33F52434}"/>
    <hyperlink ref="E9" r:id="rId3" display="https://doi.org/10.1016/0168-1923(88)90010-X" xr:uid="{F7B9C10F-2821-44E3-96B9-AC63051D741B}"/>
    <hyperlink ref="F9" r:id="rId4" tooltip="Persistent link using digital object identifier" xr:uid="{9D6FE635-3CE9-4A6B-8F9B-89094CE84177}"/>
    <hyperlink ref="F10" r:id="rId5" xr:uid="{087C209B-BBF7-41BB-8576-7884EE5C094D}"/>
    <hyperlink ref="F12" r:id="rId6" xr:uid="{B75A3BD1-F7DF-41C7-A714-7625E8980F2B}"/>
  </hyperlinks>
  <printOptions gridLines="1"/>
  <pageMargins left="0.7" right="0.7" top="0.75" bottom="0.75" header="0.3" footer="0.3"/>
  <pageSetup paperSize="9" orientation="portrait" horizontalDpi="300" verticalDpi="300"/>
  <drawing r:id="rId7"/>
  <tableParts count="1">
    <tablePart r:id="rId8"/>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8"/>
  <sheetViews>
    <sheetView topLeftCell="J1" zoomScaleNormal="100" workbookViewId="0">
      <pane ySplit="4" topLeftCell="A19" activePane="bottomLeft" state="frozen"/>
      <selection pane="bottomLeft" activeCell="F25" sqref="F24:Q25"/>
    </sheetView>
  </sheetViews>
  <sheetFormatPr defaultRowHeight="14.5" x14ac:dyDescent="0.35"/>
  <cols>
    <col min="1" max="1" width="13.7265625" customWidth="1"/>
    <col min="2" max="26" width="20.7265625" customWidth="1"/>
  </cols>
  <sheetData>
    <row r="1" spans="1:16" ht="150" customHeight="1" x14ac:dyDescent="0.35">
      <c r="A1" s="192" t="s">
        <v>6649</v>
      </c>
      <c r="B1" s="192"/>
      <c r="C1" s="192"/>
      <c r="D1" s="192"/>
      <c r="E1" s="192"/>
      <c r="F1" s="192"/>
      <c r="G1" s="192"/>
      <c r="H1" s="192"/>
    </row>
    <row r="2" spans="1:16" ht="28.5" customHeight="1" x14ac:dyDescent="0.35">
      <c r="A2" s="89"/>
      <c r="B2" s="89"/>
      <c r="C2" s="90"/>
    </row>
    <row r="3" spans="1:16" s="15" customFormat="1" ht="32.25" customHeight="1" x14ac:dyDescent="0.3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3" t="s">
        <v>9040</v>
      </c>
    </row>
    <row r="5" spans="1:16" x14ac:dyDescent="0.35">
      <c r="A5" s="127" t="s">
        <v>8775</v>
      </c>
      <c r="B5" s="127"/>
      <c r="C5" s="127" t="s">
        <v>8781</v>
      </c>
      <c r="D5" s="127"/>
      <c r="E5" s="106"/>
      <c r="F5" s="106" cm="1">
        <f t="array" aca="1" ref="F5" ca="1">F5:K5</f>
        <v>0</v>
      </c>
      <c r="G5" s="106"/>
      <c r="H5" s="128"/>
      <c r="I5" s="127"/>
      <c r="J5" s="106"/>
      <c r="K5" s="127" t="s">
        <v>835</v>
      </c>
      <c r="L5" s="127"/>
      <c r="M5" s="127"/>
      <c r="N5" s="127"/>
      <c r="O5" s="106"/>
      <c r="P5" s="127"/>
    </row>
    <row r="6" spans="1:16" x14ac:dyDescent="0.35">
      <c r="A6" s="127" t="s">
        <v>8779</v>
      </c>
      <c r="B6" s="127"/>
      <c r="C6" s="127" t="s">
        <v>8782</v>
      </c>
      <c r="D6" s="127"/>
      <c r="E6" s="106"/>
      <c r="F6" s="106" cm="1">
        <f t="array" aca="1" ref="F6" ca="1">F6:K6</f>
        <v>0</v>
      </c>
      <c r="G6" s="106"/>
      <c r="H6" s="128"/>
      <c r="I6" s="127"/>
      <c r="J6" s="106"/>
      <c r="K6" s="127" t="s">
        <v>845</v>
      </c>
      <c r="L6" s="127"/>
      <c r="M6" s="127"/>
      <c r="N6" s="127"/>
      <c r="O6" s="106"/>
      <c r="P6" s="127"/>
    </row>
    <row r="7" spans="1:16" x14ac:dyDescent="0.35">
      <c r="A7" s="127" t="s">
        <v>8776</v>
      </c>
      <c r="B7" s="127"/>
      <c r="C7" s="127" t="s">
        <v>8783</v>
      </c>
      <c r="D7" s="127"/>
      <c r="E7" s="106"/>
      <c r="F7" s="106" cm="1">
        <f t="array" aca="1" ref="F7" ca="1">F7:K7</f>
        <v>0</v>
      </c>
      <c r="G7" s="106"/>
      <c r="H7" s="128"/>
      <c r="I7" s="127"/>
      <c r="J7" s="106"/>
      <c r="K7" s="127" t="s">
        <v>811</v>
      </c>
      <c r="L7" s="127"/>
      <c r="M7" s="127"/>
      <c r="N7" s="127"/>
      <c r="O7" s="106"/>
      <c r="P7" s="127"/>
    </row>
    <row r="8" spans="1:16" x14ac:dyDescent="0.35">
      <c r="A8" s="127" t="s">
        <v>8778</v>
      </c>
      <c r="B8" s="127"/>
      <c r="C8" s="127" t="s">
        <v>8784</v>
      </c>
      <c r="D8" s="127"/>
      <c r="E8" s="106"/>
      <c r="F8" s="106" cm="1">
        <f t="array" aca="1" ref="F8" ca="1">F8:K8</f>
        <v>0</v>
      </c>
      <c r="G8" s="106"/>
      <c r="H8" s="128"/>
      <c r="I8" s="127"/>
      <c r="J8" s="106"/>
      <c r="K8" s="127" t="s">
        <v>903</v>
      </c>
      <c r="L8" s="127"/>
      <c r="M8" s="127"/>
      <c r="N8" s="127"/>
      <c r="O8" s="106"/>
      <c r="P8" s="127"/>
    </row>
    <row r="9" spans="1:16" x14ac:dyDescent="0.35">
      <c r="A9" s="127" t="s">
        <v>8777</v>
      </c>
      <c r="B9" s="127"/>
      <c r="C9" s="127" t="s">
        <v>8785</v>
      </c>
      <c r="D9" s="127"/>
      <c r="E9" s="106"/>
      <c r="F9" s="106" cm="1">
        <f t="array" aca="1" ref="F9" ca="1">F9:K9</f>
        <v>0</v>
      </c>
      <c r="G9" s="106"/>
      <c r="H9" s="128"/>
      <c r="I9" s="127"/>
      <c r="J9" s="106"/>
      <c r="K9" s="127" t="s">
        <v>753</v>
      </c>
      <c r="L9" s="127"/>
      <c r="M9" s="127"/>
      <c r="N9" s="127"/>
      <c r="O9" s="106"/>
      <c r="P9" s="127"/>
    </row>
    <row r="10" spans="1:16" x14ac:dyDescent="0.35">
      <c r="A10" s="127" t="s">
        <v>8905</v>
      </c>
      <c r="B10" s="127"/>
      <c r="C10" s="127"/>
      <c r="D10" s="127"/>
      <c r="E10" s="106"/>
      <c r="F10" s="106" cm="1">
        <f t="array" aca="1" ref="F10" ca="1">F10:K10</f>
        <v>0</v>
      </c>
      <c r="G10" s="106"/>
      <c r="H10" s="128"/>
      <c r="I10" s="127"/>
      <c r="J10" s="106"/>
      <c r="K10" s="127" t="s">
        <v>728</v>
      </c>
      <c r="L10" s="127"/>
      <c r="M10" s="127"/>
      <c r="N10" s="127"/>
      <c r="O10" s="106"/>
      <c r="P10" s="127"/>
    </row>
    <row r="11" spans="1:16" x14ac:dyDescent="0.35">
      <c r="A11" s="127" t="s">
        <v>8909</v>
      </c>
      <c r="B11" s="177" t="s">
        <v>8915</v>
      </c>
      <c r="C11" s="127"/>
      <c r="D11" s="127"/>
      <c r="E11" s="106"/>
      <c r="F11" s="106" cm="1">
        <f t="array" aca="1" ref="F11" ca="1">F11:K11</f>
        <v>0</v>
      </c>
      <c r="G11" s="106"/>
      <c r="H11" s="128"/>
      <c r="I11" s="127"/>
      <c r="J11" s="106"/>
      <c r="K11" s="175" t="s">
        <v>872</v>
      </c>
      <c r="L11" s="127"/>
      <c r="M11" s="127"/>
      <c r="N11" s="127"/>
      <c r="O11" s="106"/>
      <c r="P11" s="127"/>
    </row>
    <row r="12" spans="1:16" x14ac:dyDescent="0.35">
      <c r="A12" s="127" t="s">
        <v>9010</v>
      </c>
      <c r="B12" s="127"/>
      <c r="C12" s="127"/>
      <c r="D12" s="127"/>
      <c r="E12" s="106"/>
      <c r="F12" s="106" cm="1">
        <f t="array" aca="1" ref="F12" ca="1">F12:K12</f>
        <v>0</v>
      </c>
      <c r="G12" s="106"/>
      <c r="H12" s="128"/>
      <c r="I12" s="127"/>
      <c r="J12" s="106"/>
      <c r="K12" s="127" t="s">
        <v>753</v>
      </c>
      <c r="L12" s="127"/>
      <c r="M12" s="127"/>
      <c r="N12" s="127"/>
      <c r="O12" s="106"/>
      <c r="P12" s="127"/>
    </row>
    <row r="13" spans="1:16" x14ac:dyDescent="0.35">
      <c r="A13" s="127" t="s">
        <v>9034</v>
      </c>
      <c r="B13" s="127"/>
      <c r="C13" s="127"/>
      <c r="D13" s="127"/>
      <c r="E13" s="106"/>
      <c r="F13" s="106" cm="1">
        <f t="array" aca="1" ref="F13" ca="1">F13:K13</f>
        <v>0</v>
      </c>
      <c r="G13" s="106"/>
      <c r="H13" s="128"/>
      <c r="I13" s="127"/>
      <c r="J13" s="106"/>
      <c r="K13" s="127"/>
      <c r="L13" s="127"/>
      <c r="M13" s="127"/>
      <c r="N13" s="127"/>
      <c r="O13" s="106"/>
      <c r="P13" s="127" t="s">
        <v>9041</v>
      </c>
    </row>
    <row r="14" spans="1:16" x14ac:dyDescent="0.35">
      <c r="A14" s="127" t="s">
        <v>9091</v>
      </c>
      <c r="B14" s="127" t="s">
        <v>9100</v>
      </c>
      <c r="C14" s="127"/>
      <c r="D14" s="127"/>
      <c r="E14" s="106"/>
      <c r="F14" s="106" cm="1">
        <f t="array" aca="1" ref="F14" ca="1">F14:K14</f>
        <v>0</v>
      </c>
      <c r="G14" s="106"/>
      <c r="H14" s="128"/>
      <c r="I14" s="127"/>
      <c r="J14" s="106"/>
      <c r="K14" s="127" t="s">
        <v>635</v>
      </c>
      <c r="L14" s="127"/>
      <c r="M14" s="127"/>
      <c r="N14" s="127"/>
      <c r="O14" s="106"/>
      <c r="P14" s="127"/>
    </row>
    <row r="15" spans="1:16" x14ac:dyDescent="0.35">
      <c r="A15" s="127" t="s">
        <v>9093</v>
      </c>
      <c r="B15" s="127" t="s">
        <v>9100</v>
      </c>
      <c r="C15" s="127"/>
      <c r="D15" s="127"/>
      <c r="E15" s="106"/>
      <c r="F15" s="106" cm="1">
        <f t="array" aca="1" ref="F15" ca="1">F15:K15</f>
        <v>0</v>
      </c>
      <c r="G15" s="106"/>
      <c r="H15" s="128"/>
      <c r="I15" s="127"/>
      <c r="J15" s="106"/>
      <c r="K15" s="127" t="s">
        <v>811</v>
      </c>
      <c r="L15" s="127"/>
      <c r="M15" s="127"/>
      <c r="N15" s="127"/>
      <c r="O15" s="106"/>
      <c r="P15" s="127"/>
    </row>
    <row r="16" spans="1:16" x14ac:dyDescent="0.35">
      <c r="A16" s="127" t="s">
        <v>9094</v>
      </c>
      <c r="B16" s="127" t="s">
        <v>9100</v>
      </c>
      <c r="C16" s="127"/>
      <c r="D16" s="127"/>
      <c r="E16" s="106"/>
      <c r="F16" s="106" cm="1">
        <f t="array" aca="1" ref="F16" ca="1">F16:K16</f>
        <v>0</v>
      </c>
      <c r="G16" s="106"/>
      <c r="H16" s="128"/>
      <c r="I16" s="127"/>
      <c r="J16" s="106"/>
      <c r="K16" s="127"/>
      <c r="L16" s="127"/>
      <c r="M16" s="127"/>
      <c r="N16" s="127"/>
      <c r="O16" s="106"/>
      <c r="P16" s="127" t="s">
        <v>9102</v>
      </c>
    </row>
    <row r="17" spans="1:16" x14ac:dyDescent="0.35">
      <c r="A17" s="127" t="s">
        <v>9095</v>
      </c>
      <c r="B17" s="127" t="s">
        <v>9100</v>
      </c>
      <c r="C17" s="127"/>
      <c r="D17" s="127"/>
      <c r="E17" s="106"/>
      <c r="F17" s="106" cm="1">
        <f t="array" aca="1" ref="F17" ca="1">F17:K17</f>
        <v>0</v>
      </c>
      <c r="G17" s="106"/>
      <c r="H17" s="128"/>
      <c r="I17" s="127"/>
      <c r="J17" s="106"/>
      <c r="K17" s="127"/>
      <c r="L17" s="127"/>
      <c r="M17" s="127"/>
      <c r="N17" s="127"/>
      <c r="O17" s="106"/>
      <c r="P17" s="127" t="s">
        <v>9103</v>
      </c>
    </row>
    <row r="18" spans="1:16" x14ac:dyDescent="0.35">
      <c r="A18" s="127" t="s">
        <v>9096</v>
      </c>
      <c r="B18" s="127" t="s">
        <v>9100</v>
      </c>
      <c r="C18" s="127"/>
      <c r="D18" s="127"/>
      <c r="E18" s="106"/>
      <c r="F18" s="106" cm="1">
        <f t="array" aca="1" ref="F18" ca="1">F18:K18</f>
        <v>0</v>
      </c>
      <c r="G18" s="106"/>
      <c r="H18" s="128"/>
      <c r="I18" s="127"/>
      <c r="J18" s="106"/>
      <c r="K18" s="127" t="s">
        <v>700</v>
      </c>
      <c r="L18" s="127"/>
      <c r="M18" s="127"/>
      <c r="N18" s="127"/>
      <c r="O18" s="106"/>
      <c r="P18" s="127"/>
    </row>
    <row r="19" spans="1:16" x14ac:dyDescent="0.35">
      <c r="A19" s="127" t="s">
        <v>9097</v>
      </c>
      <c r="B19" s="127" t="s">
        <v>9100</v>
      </c>
      <c r="C19" s="127"/>
      <c r="D19" s="127"/>
      <c r="E19" s="106"/>
      <c r="F19" s="106" cm="1">
        <f t="array" aca="1" ref="F19" ca="1">F19:K19</f>
        <v>0</v>
      </c>
      <c r="G19" s="106"/>
      <c r="H19" s="128"/>
      <c r="I19" s="127"/>
      <c r="J19" s="106"/>
      <c r="K19" s="127"/>
      <c r="L19" s="127"/>
      <c r="M19" s="127"/>
      <c r="N19" s="127"/>
      <c r="O19" s="106"/>
      <c r="P19" s="127" t="s">
        <v>9104</v>
      </c>
    </row>
    <row r="20" spans="1:16" x14ac:dyDescent="0.35">
      <c r="A20" s="127" t="s">
        <v>9098</v>
      </c>
      <c r="B20" s="127" t="s">
        <v>9100</v>
      </c>
      <c r="C20" s="127"/>
      <c r="D20" s="127"/>
      <c r="E20" s="106"/>
      <c r="F20" s="106" cm="1">
        <f t="array" aca="1" ref="F20" ca="1">F20:K20</f>
        <v>0</v>
      </c>
      <c r="G20" s="106"/>
      <c r="H20" s="128"/>
      <c r="I20" s="127"/>
      <c r="J20" s="106"/>
      <c r="K20" s="127" t="s">
        <v>753</v>
      </c>
      <c r="L20" s="127"/>
      <c r="M20" s="127"/>
      <c r="N20" s="127"/>
      <c r="O20" s="106"/>
      <c r="P20" s="127"/>
    </row>
    <row r="21" spans="1:16" x14ac:dyDescent="0.35">
      <c r="A21" s="127" t="s">
        <v>9099</v>
      </c>
      <c r="B21" s="127" t="s">
        <v>9100</v>
      </c>
      <c r="C21" s="127"/>
      <c r="D21" s="127"/>
      <c r="E21" s="106"/>
      <c r="F21" s="106" cm="1">
        <f t="array" aca="1" ref="F21" ca="1">F21:K21</f>
        <v>0</v>
      </c>
      <c r="G21" s="106"/>
      <c r="H21" s="128"/>
      <c r="I21" s="127"/>
      <c r="J21" s="106"/>
      <c r="K21" s="127" t="s">
        <v>728</v>
      </c>
      <c r="L21" s="127"/>
      <c r="M21" s="127"/>
      <c r="N21" s="127"/>
      <c r="O21" s="106"/>
      <c r="P21" s="127"/>
    </row>
    <row r="22" spans="1:16" x14ac:dyDescent="0.35">
      <c r="A22" s="127" t="s">
        <v>9275</v>
      </c>
      <c r="B22" s="127" t="s">
        <v>9286</v>
      </c>
      <c r="C22" s="127" t="s">
        <v>9287</v>
      </c>
      <c r="D22" s="127"/>
      <c r="E22" s="106"/>
      <c r="F22" s="106" cm="1">
        <f t="array" aca="1" ref="F22" ca="1">F22:K22</f>
        <v>0</v>
      </c>
      <c r="G22" s="106"/>
      <c r="H22" s="128"/>
      <c r="I22" s="127"/>
      <c r="J22" s="106"/>
      <c r="K22" s="127" t="s">
        <v>753</v>
      </c>
      <c r="L22" s="127"/>
      <c r="M22" s="127"/>
      <c r="N22" s="127"/>
      <c r="O22" s="106"/>
      <c r="P22" s="127"/>
    </row>
    <row r="23" spans="1:16" x14ac:dyDescent="0.35">
      <c r="A23" s="127" t="s">
        <v>9418</v>
      </c>
      <c r="B23" s="127" t="s">
        <v>9424</v>
      </c>
      <c r="C23" s="127" t="s">
        <v>9423</v>
      </c>
      <c r="D23" s="127"/>
      <c r="E23" s="106"/>
      <c r="F23" s="106" cm="1">
        <f t="array" aca="1" ref="F23" ca="1">F23:K23</f>
        <v>0</v>
      </c>
      <c r="G23" s="106"/>
      <c r="H23" s="128"/>
      <c r="I23" s="127"/>
      <c r="J23" s="106"/>
      <c r="K23" s="127"/>
      <c r="L23" s="127"/>
      <c r="M23" s="127"/>
      <c r="N23" s="127"/>
      <c r="O23" s="106"/>
      <c r="P23" s="127" t="s">
        <v>9425</v>
      </c>
    </row>
    <row r="24" spans="1:16" x14ac:dyDescent="0.35">
      <c r="A24" s="127" t="s">
        <v>9520</v>
      </c>
      <c r="B24" s="127"/>
      <c r="C24" s="127"/>
      <c r="D24" s="127"/>
      <c r="E24" s="106"/>
      <c r="F24" s="106" cm="1">
        <f t="array" aca="1" ref="F24" ca="1">F24:K24</f>
        <v>0</v>
      </c>
      <c r="G24" s="106"/>
      <c r="H24" s="128"/>
      <c r="I24" s="127"/>
      <c r="J24" s="106"/>
      <c r="K24" s="127"/>
      <c r="L24" s="127"/>
      <c r="M24" s="127"/>
      <c r="N24" s="127"/>
      <c r="O24" s="106"/>
      <c r="P24" s="127"/>
    </row>
    <row r="25" spans="1:16" x14ac:dyDescent="0.35">
      <c r="A25" s="127" t="s">
        <v>9521</v>
      </c>
      <c r="B25" s="127"/>
      <c r="C25" s="127"/>
      <c r="D25" s="127"/>
      <c r="E25" s="106"/>
      <c r="F25" s="106" cm="1">
        <f t="array" aca="1" ref="F25" ca="1">F25:K25</f>
        <v>0</v>
      </c>
      <c r="G25" s="106"/>
      <c r="H25" s="128"/>
      <c r="I25" s="127"/>
      <c r="J25" s="106"/>
      <c r="K25" s="127"/>
      <c r="L25" s="127"/>
      <c r="M25" s="127"/>
      <c r="N25" s="127"/>
      <c r="O25" s="106"/>
      <c r="P25" s="127"/>
    </row>
    <row r="26" spans="1:16" x14ac:dyDescent="0.35">
      <c r="A26" s="127" t="s">
        <v>9554</v>
      </c>
      <c r="B26" s="127" t="s">
        <v>9558</v>
      </c>
      <c r="C26" s="127" t="s">
        <v>9559</v>
      </c>
      <c r="D26" s="127"/>
      <c r="E26" s="106"/>
      <c r="F26" s="106" cm="1">
        <f t="array" aca="1" ref="F26" ca="1">F26:K26</f>
        <v>0</v>
      </c>
      <c r="G26" s="106"/>
      <c r="H26" s="128"/>
      <c r="I26" s="127"/>
      <c r="J26" s="106"/>
      <c r="K26" s="127"/>
      <c r="L26" s="127"/>
      <c r="M26" s="127"/>
      <c r="N26" s="127"/>
      <c r="O26" s="106"/>
      <c r="P26" s="127" t="s">
        <v>9560</v>
      </c>
    </row>
    <row r="27" spans="1:16" x14ac:dyDescent="0.35">
      <c r="A27" s="127" t="s">
        <v>9783</v>
      </c>
      <c r="B27" s="127"/>
      <c r="C27" s="127"/>
      <c r="D27" s="127"/>
      <c r="E27" s="106"/>
      <c r="F27" s="106" cm="1">
        <f t="array" aca="1" ref="F27" ca="1">F27:K27</f>
        <v>0</v>
      </c>
      <c r="G27" s="106"/>
      <c r="H27" s="128"/>
      <c r="I27" s="127"/>
      <c r="J27" s="106"/>
      <c r="K27" s="127"/>
      <c r="L27" s="127"/>
      <c r="M27" s="127"/>
      <c r="N27" s="127"/>
      <c r="O27" s="106"/>
      <c r="P27" s="127" t="s">
        <v>9790</v>
      </c>
    </row>
    <row r="28" spans="1:16" x14ac:dyDescent="0.35">
      <c r="A28" s="127" t="s">
        <v>9923</v>
      </c>
      <c r="B28" s="127"/>
      <c r="C28" s="127"/>
      <c r="D28" s="127"/>
      <c r="E28" s="106"/>
      <c r="F28" s="106" cm="1">
        <f t="array" aca="1" ref="F28" ca="1">F28:K28</f>
        <v>0</v>
      </c>
      <c r="G28" s="106"/>
      <c r="H28" s="128"/>
      <c r="I28" s="127"/>
      <c r="J28" s="106"/>
      <c r="K28" s="127"/>
      <c r="L28" s="127"/>
      <c r="M28" s="127"/>
      <c r="N28" s="127"/>
      <c r="O28" s="106"/>
      <c r="P28" s="127"/>
    </row>
  </sheetData>
  <mergeCells count="1">
    <mergeCell ref="A1:H1"/>
  </mergeCells>
  <dataValidations count="3">
    <dataValidation type="list" allowBlank="1" showInputMessage="1" showErrorMessage="1" sqref="A5:A10" xr:uid="{A928679B-CD70-45EE-8D18-580916A76CB0}">
      <formula1>ddl_soilProfiles</formula1>
    </dataValidation>
    <dataValidation type="list" allowBlank="1" showInputMessage="1" showErrorMessage="1" sqref="A11:A28" xr:uid="{3EC18367-8141-49C5-993E-891C6FDAA71B}">
      <formula1>ddl_resources</formula1>
    </dataValidation>
    <dataValidation allowBlank="1" showDropDown="1" showInputMessage="1" showErrorMessage="1" sqref="E5:J28 B5:C28"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D5:D28</xm:sqref>
        </x14:dataValidation>
        <x14:dataValidation type="list" allowBlank="1" showInputMessage="1" showErrorMessage="1" xr:uid="{9C3711C4-DFA3-425E-A7CE-8E8616A365C8}">
          <x14:formula1>
            <xm:f>DropDown!$U$3:$U$25</xm:f>
          </x14:formula1>
          <xm:sqref>O5:O28 K5:K28</xm:sqref>
        </x14:dataValidation>
        <x14:dataValidation type="list" allowBlank="1" showInputMessage="1" showErrorMessage="1" xr:uid="{081D9AD4-56EF-4DEF-8D55-CF29B0B1D5F4}">
          <x14:formula1>
            <xm:f>DropDown!$CQ$3:$CQ$8</xm:f>
          </x14:formula1>
          <xm:sqref>L5:L28</xm:sqref>
        </x14:dataValidation>
        <x14:dataValidation type="list" allowBlank="1" showInputMessage="1" showErrorMessage="1" xr:uid="{54CEDA0E-A228-4504-B97F-5B146F8F9283}">
          <x14:formula1>
            <xm:f>DropDown!$CT$3:$CT$18</xm:f>
          </x14:formula1>
          <xm:sqref>M5:M28</xm:sqref>
        </x14:dataValidation>
        <x14:dataValidation type="list" allowBlank="1" showInputMessage="1" showErrorMessage="1" xr:uid="{ECD9905A-4238-4486-A5EA-A82CC876F3D6}">
          <x14:formula1>
            <xm:f>DropDown!$CW$3:$CW$7</xm:f>
          </x14:formula1>
          <xm:sqref>N5:N28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AC60"/>
  <sheetViews>
    <sheetView zoomScaleNormal="100" workbookViewId="0">
      <pane ySplit="4" topLeftCell="A58" activePane="bottomLeft" state="frozen"/>
      <selection pane="bottomLeft" activeCell="S60" sqref="A59:S60"/>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9" ht="150" customHeight="1" x14ac:dyDescent="0.35">
      <c r="A1" s="192" t="s">
        <v>6650</v>
      </c>
      <c r="B1" s="192"/>
      <c r="C1" s="192"/>
      <c r="D1" s="192"/>
      <c r="E1" s="192"/>
      <c r="F1" s="192"/>
      <c r="G1" s="192"/>
      <c r="H1" s="192"/>
    </row>
    <row r="2" spans="1:29" ht="28.5" customHeight="1" x14ac:dyDescent="0.35">
      <c r="A2" s="89"/>
      <c r="B2" s="89"/>
      <c r="C2" s="90"/>
    </row>
    <row r="3" spans="1:29" s="16" customFormat="1" ht="47.25" customHeight="1" x14ac:dyDescent="0.3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8068</v>
      </c>
      <c r="T3" s="16" t="s">
        <v>6462</v>
      </c>
      <c r="U3" s="16" t="s">
        <v>6483</v>
      </c>
      <c r="V3" s="16" t="s">
        <v>9527</v>
      </c>
      <c r="W3" s="188" t="s">
        <v>9529</v>
      </c>
      <c r="X3" s="188" t="s">
        <v>9530</v>
      </c>
      <c r="Y3" s="188" t="s">
        <v>9532</v>
      </c>
      <c r="Z3" s="188" t="s">
        <v>9534</v>
      </c>
      <c r="AA3" s="188" t="s">
        <v>9535</v>
      </c>
      <c r="AB3" s="188"/>
    </row>
    <row r="4" spans="1:29"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3" t="s">
        <v>9526</v>
      </c>
      <c r="W4" s="183" t="s">
        <v>9528</v>
      </c>
      <c r="X4" s="183" t="s">
        <v>9531</v>
      </c>
      <c r="Y4" s="183" t="s">
        <v>9533</v>
      </c>
      <c r="Z4" s="183" t="s">
        <v>9534</v>
      </c>
      <c r="AA4" s="183" t="s">
        <v>9536</v>
      </c>
      <c r="AB4" s="183" t="s">
        <v>9537</v>
      </c>
      <c r="AC4" s="4" t="s">
        <v>9926</v>
      </c>
    </row>
    <row r="5" spans="1:29" x14ac:dyDescent="0.35">
      <c r="A5" s="135" t="s">
        <v>8905</v>
      </c>
      <c r="B5" s="117">
        <v>0</v>
      </c>
      <c r="C5" s="117">
        <v>10</v>
      </c>
      <c r="D5" s="135"/>
      <c r="E5" s="117"/>
      <c r="F5" s="117"/>
      <c r="G5" s="117"/>
      <c r="H5" s="117"/>
      <c r="I5" s="174">
        <v>1.248</v>
      </c>
      <c r="J5" s="117">
        <v>8.4</v>
      </c>
      <c r="K5" s="117">
        <v>1.1399999999999999</v>
      </c>
      <c r="L5" s="117">
        <v>0.2</v>
      </c>
      <c r="M5" s="117"/>
      <c r="N5" s="117"/>
      <c r="O5" s="117">
        <v>0.39</v>
      </c>
      <c r="P5" s="117">
        <v>0.46</v>
      </c>
      <c r="Q5" s="117"/>
      <c r="R5" s="117"/>
      <c r="S5" s="174">
        <v>0.104</v>
      </c>
      <c r="T5" s="117"/>
      <c r="U5" s="117">
        <v>0.15</v>
      </c>
      <c r="V5" s="117"/>
      <c r="W5" s="117"/>
      <c r="X5" s="117"/>
      <c r="Y5" s="117"/>
      <c r="Z5" s="117"/>
      <c r="AA5" s="117"/>
      <c r="AB5" s="117"/>
      <c r="AC5" s="117"/>
    </row>
    <row r="6" spans="1:29" x14ac:dyDescent="0.35">
      <c r="A6" s="135" t="s">
        <v>8905</v>
      </c>
      <c r="B6" s="117">
        <v>10</v>
      </c>
      <c r="C6" s="117">
        <v>20</v>
      </c>
      <c r="D6" s="135"/>
      <c r="E6" s="117"/>
      <c r="F6" s="117"/>
      <c r="G6" s="117"/>
      <c r="H6" s="117"/>
      <c r="I6" s="174">
        <v>0.70799999999999996</v>
      </c>
      <c r="J6" s="117">
        <v>8.4</v>
      </c>
      <c r="K6" s="117">
        <v>1.3</v>
      </c>
      <c r="L6" s="117">
        <v>0.23</v>
      </c>
      <c r="M6" s="117"/>
      <c r="N6" s="117"/>
      <c r="O6" s="117">
        <v>0.4</v>
      </c>
      <c r="P6" s="117">
        <v>0.47</v>
      </c>
      <c r="Q6" s="117"/>
      <c r="R6" s="117"/>
      <c r="S6" s="174">
        <v>5.8999999999999997E-2</v>
      </c>
      <c r="T6" s="117"/>
      <c r="U6" s="117">
        <v>0.18</v>
      </c>
      <c r="V6" s="117"/>
      <c r="W6" s="117"/>
      <c r="X6" s="117"/>
      <c r="Y6" s="117"/>
      <c r="Z6" s="117"/>
      <c r="AA6" s="117"/>
      <c r="AB6" s="117"/>
      <c r="AC6" s="117"/>
    </row>
    <row r="7" spans="1:29" x14ac:dyDescent="0.35">
      <c r="A7" s="135" t="s">
        <v>8905</v>
      </c>
      <c r="B7" s="117">
        <v>20</v>
      </c>
      <c r="C7" s="117">
        <v>40</v>
      </c>
      <c r="D7" s="135"/>
      <c r="E7" s="117"/>
      <c r="F7" s="117"/>
      <c r="G7" s="117"/>
      <c r="H7" s="117"/>
      <c r="I7" s="174">
        <v>0.35399999999999998</v>
      </c>
      <c r="J7" s="117">
        <v>8.9</v>
      </c>
      <c r="K7" s="117">
        <v>1.37</v>
      </c>
      <c r="L7" s="117">
        <v>0.27</v>
      </c>
      <c r="M7" s="117"/>
      <c r="N7" s="117"/>
      <c r="O7" s="117">
        <v>0.42</v>
      </c>
      <c r="P7" s="117">
        <v>0.48</v>
      </c>
      <c r="Q7" s="117"/>
      <c r="R7" s="117"/>
      <c r="S7" s="174">
        <v>0.03</v>
      </c>
      <c r="T7" s="117"/>
      <c r="U7" s="117">
        <v>0.25</v>
      </c>
      <c r="V7" s="117"/>
      <c r="W7" s="117"/>
      <c r="X7" s="117"/>
      <c r="Y7" s="117"/>
      <c r="Z7" s="117"/>
      <c r="AA7" s="117"/>
      <c r="AB7" s="117"/>
      <c r="AC7" s="117"/>
    </row>
    <row r="8" spans="1:29" x14ac:dyDescent="0.35">
      <c r="A8" s="135" t="s">
        <v>8905</v>
      </c>
      <c r="B8" s="106">
        <v>40</v>
      </c>
      <c r="C8" s="106">
        <v>60</v>
      </c>
      <c r="D8" s="135"/>
      <c r="E8" s="117"/>
      <c r="F8" s="117"/>
      <c r="G8" s="117"/>
      <c r="H8" s="117"/>
      <c r="I8" s="174">
        <v>0.17699999999999999</v>
      </c>
      <c r="J8" s="117">
        <v>9</v>
      </c>
      <c r="K8" s="117">
        <v>1.4</v>
      </c>
      <c r="L8" s="117">
        <v>0.3</v>
      </c>
      <c r="M8" s="117"/>
      <c r="N8" s="117"/>
      <c r="O8" s="117">
        <v>0.43</v>
      </c>
      <c r="P8" s="117">
        <v>0.47</v>
      </c>
      <c r="Q8" s="117"/>
      <c r="R8" s="117"/>
      <c r="S8" s="174">
        <v>1.4999999999999999E-2</v>
      </c>
      <c r="T8" s="117"/>
      <c r="U8" s="117">
        <v>0.27</v>
      </c>
      <c r="V8" s="117"/>
      <c r="W8" s="117"/>
      <c r="X8" s="117"/>
      <c r="Y8" s="117"/>
      <c r="Z8" s="117"/>
      <c r="AA8" s="117"/>
      <c r="AB8" s="117"/>
      <c r="AC8" s="117"/>
    </row>
    <row r="9" spans="1:29" x14ac:dyDescent="0.35">
      <c r="A9" s="135" t="s">
        <v>8905</v>
      </c>
      <c r="B9" s="106">
        <v>60</v>
      </c>
      <c r="C9" s="106">
        <v>80</v>
      </c>
      <c r="D9" s="135"/>
      <c r="E9" s="117"/>
      <c r="F9" s="117"/>
      <c r="G9" s="117"/>
      <c r="H9" s="117"/>
      <c r="I9" s="174">
        <v>8.8999999999999996E-2</v>
      </c>
      <c r="J9" s="117">
        <v>9</v>
      </c>
      <c r="K9" s="117">
        <v>1.4</v>
      </c>
      <c r="L9" s="117">
        <v>0.33</v>
      </c>
      <c r="M9" s="117"/>
      <c r="N9" s="117"/>
      <c r="O9" s="117">
        <v>0.45</v>
      </c>
      <c r="P9" s="117">
        <v>0.47</v>
      </c>
      <c r="Q9" s="117"/>
      <c r="R9" s="117"/>
      <c r="S9" s="174">
        <v>7.0000000000000001E-3</v>
      </c>
      <c r="T9" s="117"/>
      <c r="U9" s="117">
        <v>0.28000000000000003</v>
      </c>
      <c r="V9" s="117"/>
      <c r="W9" s="117"/>
      <c r="X9" s="117"/>
      <c r="Y9" s="117"/>
      <c r="Z9" s="117"/>
      <c r="AA9" s="117"/>
      <c r="AB9" s="117"/>
      <c r="AC9" s="117"/>
    </row>
    <row r="10" spans="1:29" x14ac:dyDescent="0.35">
      <c r="A10" s="135" t="s">
        <v>8905</v>
      </c>
      <c r="B10" s="106">
        <v>80</v>
      </c>
      <c r="C10" s="106">
        <v>100</v>
      </c>
      <c r="D10" s="135"/>
      <c r="E10" s="117"/>
      <c r="F10" s="117"/>
      <c r="G10" s="117"/>
      <c r="H10" s="117"/>
      <c r="I10" s="174">
        <v>4.3999999999999997E-2</v>
      </c>
      <c r="J10" s="117">
        <v>9</v>
      </c>
      <c r="K10" s="117">
        <v>1.4</v>
      </c>
      <c r="L10" s="117">
        <v>0.35</v>
      </c>
      <c r="M10" s="117"/>
      <c r="N10" s="117"/>
      <c r="O10" s="117">
        <v>0.45</v>
      </c>
      <c r="P10" s="117">
        <v>0.47</v>
      </c>
      <c r="Q10" s="117"/>
      <c r="R10" s="117"/>
      <c r="S10" s="174">
        <v>4.0000000000000001E-3</v>
      </c>
      <c r="T10" s="117"/>
      <c r="U10" s="117">
        <v>0.3</v>
      </c>
      <c r="V10" s="117"/>
      <c r="W10" s="117"/>
      <c r="X10" s="117"/>
      <c r="Y10" s="117"/>
      <c r="Z10" s="117"/>
      <c r="AA10" s="117"/>
      <c r="AB10" s="117"/>
      <c r="AC10" s="117"/>
    </row>
    <row r="11" spans="1:29" x14ac:dyDescent="0.35">
      <c r="A11" s="135" t="s">
        <v>8905</v>
      </c>
      <c r="B11" s="106">
        <v>100</v>
      </c>
      <c r="C11" s="106">
        <v>120</v>
      </c>
      <c r="D11" s="135"/>
      <c r="E11" s="117"/>
      <c r="F11" s="117"/>
      <c r="G11" s="117"/>
      <c r="H11" s="117"/>
      <c r="I11" s="174">
        <v>2.1999999999999999E-2</v>
      </c>
      <c r="J11" s="117">
        <v>9</v>
      </c>
      <c r="K11" s="117">
        <v>1.4</v>
      </c>
      <c r="L11" s="117">
        <v>0.36</v>
      </c>
      <c r="M11" s="117"/>
      <c r="N11" s="117"/>
      <c r="O11" s="117">
        <v>0.45</v>
      </c>
      <c r="P11" s="117">
        <v>0.47</v>
      </c>
      <c r="Q11" s="117"/>
      <c r="R11" s="117"/>
      <c r="S11" s="174">
        <v>2E-3</v>
      </c>
      <c r="T11" s="117"/>
      <c r="U11" s="117">
        <v>0.32</v>
      </c>
      <c r="V11" s="117"/>
      <c r="W11" s="117"/>
      <c r="X11" s="117"/>
      <c r="Y11" s="117"/>
      <c r="Z11" s="117"/>
      <c r="AA11" s="117"/>
      <c r="AB11" s="117"/>
      <c r="AC11" s="117"/>
    </row>
    <row r="12" spans="1:29" x14ac:dyDescent="0.35">
      <c r="A12" s="135" t="s">
        <v>8905</v>
      </c>
      <c r="B12" s="106">
        <v>120</v>
      </c>
      <c r="C12" s="106">
        <v>140</v>
      </c>
      <c r="D12" s="135"/>
      <c r="E12" s="117"/>
      <c r="F12" s="117"/>
      <c r="G12" s="117"/>
      <c r="H12" s="117"/>
      <c r="I12" s="174">
        <v>1.0999999999999999E-2</v>
      </c>
      <c r="J12" s="117">
        <v>9.1</v>
      </c>
      <c r="K12" s="117">
        <v>1.4</v>
      </c>
      <c r="L12" s="117">
        <v>0.37</v>
      </c>
      <c r="M12" s="117"/>
      <c r="N12" s="117"/>
      <c r="O12" s="117">
        <v>0.45</v>
      </c>
      <c r="P12" s="117">
        <v>0.47</v>
      </c>
      <c r="Q12" s="117"/>
      <c r="R12" s="117"/>
      <c r="S12" s="174">
        <v>1E-3</v>
      </c>
      <c r="T12" s="117"/>
      <c r="U12" s="117">
        <v>0.33</v>
      </c>
      <c r="V12" s="117"/>
      <c r="W12" s="117"/>
      <c r="X12" s="117"/>
      <c r="Y12" s="117"/>
      <c r="Z12" s="117"/>
      <c r="AA12" s="117"/>
      <c r="AB12" s="117"/>
      <c r="AC12" s="117"/>
    </row>
    <row r="13" spans="1:29" x14ac:dyDescent="0.35">
      <c r="A13" s="135" t="s">
        <v>8905</v>
      </c>
      <c r="B13" s="106">
        <v>140</v>
      </c>
      <c r="C13" s="106">
        <v>160</v>
      </c>
      <c r="D13" s="135"/>
      <c r="E13" s="117"/>
      <c r="F13" s="117"/>
      <c r="G13" s="117"/>
      <c r="H13" s="117"/>
      <c r="I13" s="174">
        <v>1.0999999999999999E-2</v>
      </c>
      <c r="J13" s="117">
        <v>9.1</v>
      </c>
      <c r="K13" s="117">
        <v>1.4</v>
      </c>
      <c r="L13" s="117">
        <v>0.37</v>
      </c>
      <c r="M13" s="117"/>
      <c r="N13" s="117"/>
      <c r="O13" s="117">
        <v>0.45</v>
      </c>
      <c r="P13" s="117">
        <v>0.47</v>
      </c>
      <c r="Q13" s="117"/>
      <c r="R13" s="117"/>
      <c r="S13" s="174">
        <v>1E-3</v>
      </c>
      <c r="T13" s="117"/>
      <c r="U13" s="117">
        <v>0.34</v>
      </c>
      <c r="V13" s="117"/>
      <c r="W13" s="117"/>
      <c r="X13" s="117"/>
      <c r="Y13" s="117"/>
      <c r="Z13" s="117"/>
      <c r="AA13" s="117"/>
      <c r="AB13" s="117"/>
      <c r="AC13" s="117"/>
    </row>
    <row r="14" spans="1:29" x14ac:dyDescent="0.35">
      <c r="A14" s="135" t="s">
        <v>8905</v>
      </c>
      <c r="B14" s="106">
        <v>160</v>
      </c>
      <c r="C14" s="106">
        <v>180</v>
      </c>
      <c r="D14" s="135"/>
      <c r="E14" s="117"/>
      <c r="F14" s="117"/>
      <c r="G14" s="117"/>
      <c r="H14" s="117"/>
      <c r="I14" s="174">
        <v>1.0999999999999999E-2</v>
      </c>
      <c r="J14" s="117">
        <v>9.1</v>
      </c>
      <c r="K14" s="117">
        <v>1.4</v>
      </c>
      <c r="L14" s="117">
        <v>0.37</v>
      </c>
      <c r="M14" s="117"/>
      <c r="N14" s="117"/>
      <c r="O14" s="117">
        <v>0.45</v>
      </c>
      <c r="P14" s="117">
        <v>0.47</v>
      </c>
      <c r="Q14" s="117"/>
      <c r="R14" s="117"/>
      <c r="S14" s="174">
        <v>1E-3</v>
      </c>
      <c r="T14" s="117"/>
      <c r="U14" s="117">
        <v>0.34</v>
      </c>
      <c r="V14" s="117"/>
      <c r="W14" s="117"/>
      <c r="X14" s="117"/>
      <c r="Y14" s="117"/>
      <c r="Z14" s="117"/>
      <c r="AA14" s="117"/>
      <c r="AB14" s="117"/>
      <c r="AC14" s="117"/>
    </row>
    <row r="15" spans="1:29" x14ac:dyDescent="0.35">
      <c r="A15" s="135" t="s">
        <v>8909</v>
      </c>
      <c r="B15" s="106">
        <v>0</v>
      </c>
      <c r="C15" s="106">
        <v>20</v>
      </c>
      <c r="D15" s="135"/>
      <c r="E15" s="117"/>
      <c r="F15" s="117"/>
      <c r="G15" s="117"/>
      <c r="H15" s="117"/>
      <c r="I15" s="174"/>
      <c r="J15" s="117"/>
      <c r="K15" s="117">
        <v>1.62</v>
      </c>
      <c r="L15" s="117"/>
      <c r="M15" s="117"/>
      <c r="N15" s="117"/>
      <c r="O15" s="178">
        <v>0.24</v>
      </c>
      <c r="P15" s="117"/>
      <c r="Q15" s="117"/>
      <c r="R15" s="117"/>
      <c r="S15" s="174"/>
      <c r="T15" s="117"/>
      <c r="U15" s="117"/>
      <c r="V15" s="117"/>
      <c r="W15" s="117"/>
      <c r="X15" s="117"/>
      <c r="Y15" s="117"/>
      <c r="Z15" s="117"/>
      <c r="AA15" s="117"/>
      <c r="AB15" s="117"/>
      <c r="AC15" s="117"/>
    </row>
    <row r="16" spans="1:29" x14ac:dyDescent="0.35">
      <c r="A16" s="135" t="s">
        <v>8909</v>
      </c>
      <c r="B16" s="106">
        <v>20</v>
      </c>
      <c r="C16" s="106">
        <v>40</v>
      </c>
      <c r="D16" s="135"/>
      <c r="E16" s="117"/>
      <c r="F16" s="117"/>
      <c r="G16" s="117"/>
      <c r="H16" s="117"/>
      <c r="I16" s="174"/>
      <c r="J16" s="117"/>
      <c r="K16" s="117">
        <v>1.58</v>
      </c>
      <c r="L16" s="117"/>
      <c r="M16" s="117"/>
      <c r="N16" s="117"/>
      <c r="O16" s="178">
        <v>0.2</v>
      </c>
      <c r="P16" s="117"/>
      <c r="Q16" s="117"/>
      <c r="R16" s="117"/>
      <c r="S16" s="174"/>
      <c r="T16" s="117"/>
      <c r="U16" s="117"/>
      <c r="V16" s="117"/>
      <c r="W16" s="117"/>
      <c r="X16" s="117"/>
      <c r="Y16" s="117"/>
      <c r="Z16" s="117"/>
      <c r="AA16" s="117"/>
      <c r="AB16" s="117"/>
      <c r="AC16" s="117"/>
    </row>
    <row r="17" spans="1:29" x14ac:dyDescent="0.35">
      <c r="A17" s="135" t="s">
        <v>8909</v>
      </c>
      <c r="B17" s="106">
        <v>40</v>
      </c>
      <c r="C17" s="106">
        <v>60</v>
      </c>
      <c r="D17" s="135"/>
      <c r="E17" s="117"/>
      <c r="F17" s="117"/>
      <c r="G17" s="117"/>
      <c r="H17" s="117"/>
      <c r="I17" s="174"/>
      <c r="J17" s="117"/>
      <c r="K17" s="117">
        <v>1.57</v>
      </c>
      <c r="L17" s="117"/>
      <c r="M17" s="117"/>
      <c r="N17" s="117"/>
      <c r="O17" s="178">
        <v>0.23</v>
      </c>
      <c r="P17" s="117"/>
      <c r="Q17" s="117"/>
      <c r="R17" s="117"/>
      <c r="S17" s="174"/>
      <c r="T17" s="117"/>
      <c r="U17" s="117"/>
      <c r="V17" s="117"/>
      <c r="W17" s="117"/>
      <c r="X17" s="117"/>
      <c r="Y17" s="117"/>
      <c r="Z17" s="117"/>
      <c r="AA17" s="117"/>
      <c r="AB17" s="117"/>
      <c r="AC17" s="117"/>
    </row>
    <row r="18" spans="1:29" x14ac:dyDescent="0.35">
      <c r="A18" s="135" t="s">
        <v>8909</v>
      </c>
      <c r="B18" s="106">
        <v>60</v>
      </c>
      <c r="C18" s="106">
        <v>80</v>
      </c>
      <c r="D18" s="135"/>
      <c r="E18" s="117"/>
      <c r="F18" s="117"/>
      <c r="G18" s="117"/>
      <c r="H18" s="117"/>
      <c r="I18" s="174"/>
      <c r="J18" s="117"/>
      <c r="K18" s="117">
        <v>1.59</v>
      </c>
      <c r="L18" s="117"/>
      <c r="M18" s="117"/>
      <c r="N18" s="117"/>
      <c r="O18" s="178">
        <v>0.16</v>
      </c>
      <c r="P18" s="117"/>
      <c r="Q18" s="117"/>
      <c r="R18" s="117"/>
      <c r="S18" s="174"/>
      <c r="T18" s="117"/>
      <c r="U18" s="117"/>
      <c r="V18" s="117"/>
      <c r="W18" s="117"/>
      <c r="X18" s="117"/>
      <c r="Y18" s="117"/>
      <c r="Z18" s="117"/>
      <c r="AA18" s="117"/>
      <c r="AB18" s="117"/>
      <c r="AC18" s="117"/>
    </row>
    <row r="19" spans="1:29" x14ac:dyDescent="0.35">
      <c r="A19" s="127" t="s">
        <v>9010</v>
      </c>
      <c r="B19" s="106">
        <v>0</v>
      </c>
      <c r="C19" s="106">
        <v>70</v>
      </c>
      <c r="D19" s="135"/>
      <c r="E19" s="117"/>
      <c r="F19" s="117"/>
      <c r="G19" s="117"/>
      <c r="H19" s="117"/>
      <c r="I19" s="174"/>
      <c r="J19" s="117"/>
      <c r="K19" s="117"/>
      <c r="L19" s="117">
        <v>0.3</v>
      </c>
      <c r="M19" s="117"/>
      <c r="N19" s="117"/>
      <c r="O19" s="117">
        <v>0.2</v>
      </c>
      <c r="P19" s="117"/>
      <c r="Q19" s="117"/>
      <c r="R19" s="117"/>
      <c r="S19" s="174"/>
      <c r="T19" s="117"/>
      <c r="U19" s="117"/>
      <c r="V19" s="117"/>
      <c r="W19" s="117"/>
      <c r="X19" s="117"/>
      <c r="Y19" s="117"/>
      <c r="Z19" s="117"/>
      <c r="AA19" s="117"/>
      <c r="AB19" s="117"/>
      <c r="AC19" s="117"/>
    </row>
    <row r="20" spans="1:29" x14ac:dyDescent="0.35">
      <c r="A20" s="127" t="s">
        <v>9010</v>
      </c>
      <c r="B20" s="106">
        <v>70</v>
      </c>
      <c r="C20" s="106">
        <v>200</v>
      </c>
      <c r="D20" s="135"/>
      <c r="E20" s="117"/>
      <c r="F20" s="117"/>
      <c r="G20" s="117"/>
      <c r="H20" s="117"/>
      <c r="I20" s="174"/>
      <c r="J20" s="117"/>
      <c r="K20" s="117"/>
      <c r="L20" s="117">
        <v>0.12</v>
      </c>
      <c r="M20" s="117"/>
      <c r="N20" s="117"/>
      <c r="O20" s="117">
        <v>0.22</v>
      </c>
      <c r="P20" s="117"/>
      <c r="Q20" s="117"/>
      <c r="R20" s="117"/>
      <c r="S20" s="174"/>
      <c r="T20" s="117"/>
      <c r="U20" s="117"/>
      <c r="V20" s="117"/>
      <c r="W20" s="117"/>
      <c r="X20" s="117"/>
      <c r="Y20" s="117"/>
      <c r="Z20" s="117"/>
      <c r="AA20" s="117"/>
      <c r="AB20" s="117"/>
      <c r="AC20" s="117"/>
    </row>
    <row r="21" spans="1:29" x14ac:dyDescent="0.35">
      <c r="A21" s="127" t="s">
        <v>9034</v>
      </c>
      <c r="B21" s="106"/>
      <c r="C21" s="106"/>
      <c r="D21" s="135"/>
      <c r="E21" s="117"/>
      <c r="F21" s="117"/>
      <c r="G21" s="117"/>
      <c r="H21" s="117"/>
      <c r="I21" s="174"/>
      <c r="J21" s="117"/>
      <c r="K21" s="117"/>
      <c r="L21" s="117"/>
      <c r="M21" s="117"/>
      <c r="N21" s="117"/>
      <c r="O21" s="117"/>
      <c r="P21" s="117"/>
      <c r="Q21" s="117"/>
      <c r="R21" s="117"/>
      <c r="S21" s="174"/>
      <c r="T21" s="117"/>
      <c r="U21" s="117"/>
      <c r="V21" s="117"/>
      <c r="W21" s="117"/>
      <c r="X21" s="117"/>
      <c r="Y21" s="117"/>
      <c r="Z21" s="117"/>
      <c r="AA21" s="117"/>
      <c r="AB21" s="117"/>
      <c r="AC21" s="117"/>
    </row>
    <row r="22" spans="1:29" x14ac:dyDescent="0.35">
      <c r="A22" s="127" t="s">
        <v>9091</v>
      </c>
      <c r="B22" s="106">
        <v>0</v>
      </c>
      <c r="C22" s="106">
        <v>25</v>
      </c>
      <c r="D22" s="135"/>
      <c r="E22" s="117" t="s">
        <v>9105</v>
      </c>
      <c r="F22" s="117" t="s">
        <v>9107</v>
      </c>
      <c r="G22" s="117" t="s">
        <v>9109</v>
      </c>
      <c r="H22" s="117"/>
      <c r="I22" s="174"/>
      <c r="J22" s="117"/>
      <c r="K22" s="117"/>
      <c r="L22" s="117"/>
      <c r="M22" s="117"/>
      <c r="N22" s="117"/>
      <c r="O22" s="117"/>
      <c r="P22" s="117"/>
      <c r="Q22" s="117"/>
      <c r="R22" s="117"/>
      <c r="S22" s="174"/>
      <c r="T22" s="117"/>
      <c r="U22" s="117"/>
      <c r="V22" s="117"/>
      <c r="W22" s="117"/>
      <c r="X22" s="117"/>
      <c r="Y22" s="117"/>
      <c r="Z22" s="117"/>
      <c r="AA22" s="117"/>
      <c r="AB22" s="117"/>
      <c r="AC22" s="117"/>
    </row>
    <row r="23" spans="1:29" x14ac:dyDescent="0.35">
      <c r="A23" s="127" t="s">
        <v>9093</v>
      </c>
      <c r="B23" s="106">
        <v>0</v>
      </c>
      <c r="C23" s="106">
        <v>25</v>
      </c>
      <c r="D23" s="135"/>
      <c r="E23" s="117" t="s">
        <v>9105</v>
      </c>
      <c r="F23" s="117" t="s">
        <v>9107</v>
      </c>
      <c r="G23" s="117" t="s">
        <v>9108</v>
      </c>
      <c r="H23" s="117"/>
      <c r="I23" s="174"/>
      <c r="J23" s="117"/>
      <c r="K23" s="117"/>
      <c r="L23" s="117"/>
      <c r="M23" s="117"/>
      <c r="N23" s="117"/>
      <c r="O23" s="117"/>
      <c r="P23" s="117"/>
      <c r="Q23" s="117"/>
      <c r="R23" s="117"/>
      <c r="S23" s="174"/>
      <c r="T23" s="117"/>
      <c r="U23" s="117"/>
      <c r="V23" s="117"/>
      <c r="W23" s="117"/>
      <c r="X23" s="117"/>
      <c r="Y23" s="117"/>
      <c r="Z23" s="117"/>
      <c r="AA23" s="117"/>
      <c r="AB23" s="117"/>
      <c r="AC23" s="117"/>
    </row>
    <row r="24" spans="1:29" x14ac:dyDescent="0.35">
      <c r="A24" s="127" t="s">
        <v>9094</v>
      </c>
      <c r="B24" s="106">
        <v>0</v>
      </c>
      <c r="C24" s="106">
        <v>25</v>
      </c>
      <c r="D24" s="135"/>
      <c r="E24" s="117" t="s">
        <v>9106</v>
      </c>
      <c r="F24" s="117" t="s">
        <v>9110</v>
      </c>
      <c r="G24" s="117" t="s">
        <v>9111</v>
      </c>
      <c r="H24" s="117"/>
      <c r="I24" s="174"/>
      <c r="J24" s="117"/>
      <c r="K24" s="117"/>
      <c r="L24" s="117"/>
      <c r="M24" s="117"/>
      <c r="N24" s="117"/>
      <c r="O24" s="117"/>
      <c r="P24" s="117"/>
      <c r="Q24" s="117"/>
      <c r="R24" s="117"/>
      <c r="S24" s="174"/>
      <c r="T24" s="117"/>
      <c r="U24" s="117"/>
      <c r="V24" s="117"/>
      <c r="W24" s="117"/>
      <c r="X24" s="117"/>
      <c r="Y24" s="117"/>
      <c r="Z24" s="117"/>
      <c r="AA24" s="117"/>
      <c r="AB24" s="117"/>
      <c r="AC24" s="117"/>
    </row>
    <row r="25" spans="1:29" x14ac:dyDescent="0.35">
      <c r="A25" s="127" t="s">
        <v>9031</v>
      </c>
      <c r="B25" s="106">
        <v>0</v>
      </c>
      <c r="C25" s="106">
        <v>25</v>
      </c>
      <c r="D25" s="135"/>
      <c r="E25" s="117" t="s">
        <v>9106</v>
      </c>
      <c r="F25" s="117" t="s">
        <v>9110</v>
      </c>
      <c r="G25" s="117" t="s">
        <v>9112</v>
      </c>
      <c r="H25" s="117"/>
      <c r="I25" s="174"/>
      <c r="J25" s="117"/>
      <c r="K25" s="117"/>
      <c r="L25" s="117"/>
      <c r="M25" s="117"/>
      <c r="N25" s="117"/>
      <c r="O25" s="117"/>
      <c r="P25" s="117"/>
      <c r="Q25" s="117"/>
      <c r="R25" s="117"/>
      <c r="S25" s="174"/>
      <c r="T25" s="117"/>
      <c r="U25" s="117"/>
      <c r="V25" s="117"/>
      <c r="W25" s="117"/>
      <c r="X25" s="117"/>
      <c r="Y25" s="117"/>
      <c r="Z25" s="117"/>
      <c r="AA25" s="117"/>
      <c r="AB25" s="117"/>
      <c r="AC25" s="117"/>
    </row>
    <row r="26" spans="1:29" x14ac:dyDescent="0.35">
      <c r="A26" s="127" t="s">
        <v>9096</v>
      </c>
      <c r="B26" s="106">
        <v>0</v>
      </c>
      <c r="C26" s="106">
        <v>25</v>
      </c>
      <c r="D26" s="135"/>
      <c r="E26" s="117" t="s">
        <v>9113</v>
      </c>
      <c r="F26" s="117" t="s">
        <v>9114</v>
      </c>
      <c r="G26" s="117" t="s">
        <v>9111</v>
      </c>
      <c r="H26" s="117"/>
      <c r="I26" s="174"/>
      <c r="J26" s="117"/>
      <c r="K26" s="117"/>
      <c r="L26" s="117"/>
      <c r="M26" s="117"/>
      <c r="N26" s="117"/>
      <c r="O26" s="117"/>
      <c r="P26" s="117"/>
      <c r="Q26" s="117"/>
      <c r="R26" s="117"/>
      <c r="S26" s="174"/>
      <c r="T26" s="117"/>
      <c r="U26" s="117"/>
      <c r="V26" s="117"/>
      <c r="W26" s="117"/>
      <c r="X26" s="117"/>
      <c r="Y26" s="117"/>
      <c r="Z26" s="117"/>
      <c r="AA26" s="117"/>
      <c r="AB26" s="117"/>
      <c r="AC26" s="117"/>
    </row>
    <row r="27" spans="1:29" x14ac:dyDescent="0.35">
      <c r="A27" s="127" t="s">
        <v>9097</v>
      </c>
      <c r="B27" s="106">
        <v>0</v>
      </c>
      <c r="C27" s="106">
        <v>25</v>
      </c>
      <c r="D27" s="135"/>
      <c r="E27" s="117" t="s">
        <v>9113</v>
      </c>
      <c r="F27" s="117" t="s">
        <v>9114</v>
      </c>
      <c r="G27" s="117" t="s">
        <v>9115</v>
      </c>
      <c r="H27" s="117"/>
      <c r="I27" s="174"/>
      <c r="J27" s="117"/>
      <c r="K27" s="117"/>
      <c r="L27" s="117"/>
      <c r="M27" s="117"/>
      <c r="N27" s="117"/>
      <c r="O27" s="117"/>
      <c r="P27" s="117"/>
      <c r="Q27" s="117"/>
      <c r="R27" s="117"/>
      <c r="S27" s="174"/>
      <c r="T27" s="117"/>
      <c r="U27" s="117"/>
      <c r="V27" s="117"/>
      <c r="W27" s="117"/>
      <c r="X27" s="117"/>
      <c r="Y27" s="117"/>
      <c r="Z27" s="117"/>
      <c r="AA27" s="117"/>
      <c r="AB27" s="117"/>
      <c r="AC27" s="117"/>
    </row>
    <row r="28" spans="1:29" x14ac:dyDescent="0.35">
      <c r="A28" s="127" t="s">
        <v>9098</v>
      </c>
      <c r="B28" s="106">
        <v>0</v>
      </c>
      <c r="C28" s="106">
        <v>25</v>
      </c>
      <c r="D28" s="135"/>
      <c r="E28" s="117" t="s">
        <v>9116</v>
      </c>
      <c r="F28" s="117" t="s">
        <v>9118</v>
      </c>
      <c r="G28" s="117"/>
      <c r="H28" s="117"/>
      <c r="I28" s="174"/>
      <c r="J28" s="117"/>
      <c r="K28" s="117"/>
      <c r="L28" s="117"/>
      <c r="M28" s="117"/>
      <c r="N28" s="117"/>
      <c r="O28" s="117"/>
      <c r="P28" s="117"/>
      <c r="Q28" s="117"/>
      <c r="R28" s="117"/>
      <c r="S28" s="174"/>
      <c r="T28" s="117"/>
      <c r="U28" s="117"/>
      <c r="V28" s="117"/>
      <c r="W28" s="117"/>
      <c r="X28" s="117"/>
      <c r="Y28" s="117"/>
      <c r="Z28" s="117"/>
      <c r="AA28" s="117"/>
      <c r="AB28" s="117"/>
      <c r="AC28" s="117"/>
    </row>
    <row r="29" spans="1:29" x14ac:dyDescent="0.35">
      <c r="A29" s="127" t="s">
        <v>9099</v>
      </c>
      <c r="B29" s="106">
        <v>0</v>
      </c>
      <c r="C29" s="106">
        <v>25</v>
      </c>
      <c r="D29" s="135"/>
      <c r="E29" s="117" t="s">
        <v>9117</v>
      </c>
      <c r="F29" s="117" t="s">
        <v>9119</v>
      </c>
      <c r="G29" s="117"/>
      <c r="H29" s="117"/>
      <c r="I29" s="174"/>
      <c r="J29" s="117"/>
      <c r="K29" s="117"/>
      <c r="L29" s="117"/>
      <c r="M29" s="117"/>
      <c r="N29" s="117"/>
      <c r="O29" s="117"/>
      <c r="P29" s="117"/>
      <c r="Q29" s="117"/>
      <c r="R29" s="117"/>
      <c r="S29" s="174"/>
      <c r="T29" s="117"/>
      <c r="U29" s="117"/>
      <c r="V29" s="117"/>
      <c r="W29" s="117"/>
      <c r="X29" s="117"/>
      <c r="Y29" s="117"/>
      <c r="Z29" s="117"/>
      <c r="AA29" s="117"/>
      <c r="AB29" s="117"/>
      <c r="AC29" s="117"/>
    </row>
    <row r="30" spans="1:29" x14ac:dyDescent="0.35">
      <c r="A30" s="127" t="s">
        <v>9275</v>
      </c>
      <c r="B30" s="106">
        <v>0</v>
      </c>
      <c r="C30" s="106">
        <v>50</v>
      </c>
      <c r="D30" s="135"/>
      <c r="E30" s="117"/>
      <c r="F30" s="117"/>
      <c r="G30" s="117"/>
      <c r="H30" s="117"/>
      <c r="I30" s="174"/>
      <c r="J30" s="117"/>
      <c r="K30" s="117"/>
      <c r="L30" s="117"/>
      <c r="M30" s="117"/>
      <c r="N30" s="117"/>
      <c r="O30" s="117"/>
      <c r="P30" s="117"/>
      <c r="Q30" s="117"/>
      <c r="R30" s="117"/>
      <c r="S30" s="174">
        <v>0.12</v>
      </c>
      <c r="T30" s="117"/>
      <c r="U30" s="117"/>
      <c r="V30" s="117"/>
      <c r="W30" s="117"/>
      <c r="X30" s="117"/>
      <c r="Y30" s="117"/>
      <c r="Z30" s="117"/>
      <c r="AA30" s="117"/>
      <c r="AB30" s="117"/>
      <c r="AC30" s="117"/>
    </row>
    <row r="31" spans="1:29" x14ac:dyDescent="0.35">
      <c r="A31" s="127" t="s">
        <v>9520</v>
      </c>
      <c r="B31" s="106">
        <v>0</v>
      </c>
      <c r="C31" s="106">
        <v>15</v>
      </c>
      <c r="D31" s="135"/>
      <c r="E31" s="117">
        <v>20</v>
      </c>
      <c r="F31" s="117">
        <v>70.3</v>
      </c>
      <c r="G31" s="117"/>
      <c r="H31" s="117"/>
      <c r="I31" s="174">
        <v>1.8</v>
      </c>
      <c r="J31" s="117">
        <v>7.9</v>
      </c>
      <c r="K31" s="117"/>
      <c r="L31" s="117"/>
      <c r="M31" s="117"/>
      <c r="N31" s="117"/>
      <c r="O31" s="117"/>
      <c r="P31" s="117"/>
      <c r="Q31" s="117"/>
      <c r="R31" s="117"/>
      <c r="S31" s="174"/>
      <c r="T31" s="117"/>
      <c r="U31" s="117"/>
      <c r="V31" s="117">
        <v>10.9</v>
      </c>
      <c r="W31" s="117">
        <v>12.6</v>
      </c>
      <c r="X31" s="117">
        <v>51.6</v>
      </c>
      <c r="Y31" s="117">
        <v>1117</v>
      </c>
      <c r="Z31" s="117">
        <v>147</v>
      </c>
      <c r="AA31" s="117">
        <v>56.3</v>
      </c>
      <c r="AB31" s="117"/>
      <c r="AC31" s="117"/>
    </row>
    <row r="32" spans="1:29" x14ac:dyDescent="0.35">
      <c r="A32" s="127" t="s">
        <v>9520</v>
      </c>
      <c r="B32" s="106">
        <v>15</v>
      </c>
      <c r="C32" s="106">
        <v>30</v>
      </c>
      <c r="D32" s="135"/>
      <c r="E32" s="117">
        <v>20.100000000000001</v>
      </c>
      <c r="F32" s="117">
        <v>70.099999999999994</v>
      </c>
      <c r="G32" s="117"/>
      <c r="H32" s="117"/>
      <c r="I32" s="174">
        <v>1.8</v>
      </c>
      <c r="J32" s="117">
        <v>7.9</v>
      </c>
      <c r="K32" s="117"/>
      <c r="L32" s="117"/>
      <c r="M32" s="117"/>
      <c r="N32" s="117"/>
      <c r="O32" s="117"/>
      <c r="P32" s="117"/>
      <c r="Q32" s="117"/>
      <c r="R32" s="117"/>
      <c r="S32" s="174"/>
      <c r="T32" s="117"/>
      <c r="U32" s="117"/>
      <c r="V32" s="117">
        <v>11</v>
      </c>
      <c r="W32" s="117">
        <v>14.9</v>
      </c>
      <c r="X32" s="117">
        <v>45.6</v>
      </c>
      <c r="Y32" s="117">
        <v>1037</v>
      </c>
      <c r="Z32" s="117">
        <v>157</v>
      </c>
      <c r="AA32" s="117">
        <v>57</v>
      </c>
      <c r="AB32" s="117"/>
      <c r="AC32" s="117"/>
    </row>
    <row r="33" spans="1:29" x14ac:dyDescent="0.35">
      <c r="A33" s="127" t="s">
        <v>9516</v>
      </c>
      <c r="B33" s="106">
        <v>30</v>
      </c>
      <c r="C33" s="106">
        <v>45</v>
      </c>
      <c r="D33" s="135"/>
      <c r="E33" s="117">
        <v>18.5</v>
      </c>
      <c r="F33" s="117">
        <v>68.2</v>
      </c>
      <c r="G33" s="117"/>
      <c r="H33" s="117"/>
      <c r="I33" s="174">
        <v>0.5</v>
      </c>
      <c r="J33" s="117">
        <v>8.4</v>
      </c>
      <c r="K33" s="117"/>
      <c r="L33" s="117"/>
      <c r="M33" s="117"/>
      <c r="N33" s="117"/>
      <c r="O33" s="117"/>
      <c r="P33" s="117"/>
      <c r="Q33" s="117"/>
      <c r="R33" s="117"/>
      <c r="S33" s="174"/>
      <c r="T33" s="117"/>
      <c r="U33" s="117"/>
      <c r="V33" s="117">
        <v>10.9</v>
      </c>
      <c r="W33" s="117">
        <v>6.4</v>
      </c>
      <c r="X33" s="117">
        <v>40.9</v>
      </c>
      <c r="Y33" s="117">
        <v>613</v>
      </c>
      <c r="Z33" s="117">
        <v>146</v>
      </c>
      <c r="AA33" s="117">
        <v>29.7</v>
      </c>
      <c r="AB33" s="117"/>
      <c r="AC33" s="117"/>
    </row>
    <row r="34" spans="1:29" x14ac:dyDescent="0.35">
      <c r="A34" s="127" t="s">
        <v>9520</v>
      </c>
      <c r="B34" s="106">
        <v>45</v>
      </c>
      <c r="C34" s="106">
        <v>60</v>
      </c>
      <c r="D34" s="135"/>
      <c r="E34" s="117">
        <v>26.3</v>
      </c>
      <c r="F34" s="117">
        <v>63</v>
      </c>
      <c r="G34" s="117"/>
      <c r="H34" s="117"/>
      <c r="I34" s="174">
        <v>0.4</v>
      </c>
      <c r="J34" s="117">
        <v>8.4</v>
      </c>
      <c r="K34" s="117"/>
      <c r="L34" s="117"/>
      <c r="M34" s="117"/>
      <c r="N34" s="117"/>
      <c r="O34" s="117"/>
      <c r="P34" s="117"/>
      <c r="Q34" s="117"/>
      <c r="R34" s="117"/>
      <c r="S34" s="174"/>
      <c r="T34" s="117"/>
      <c r="U34" s="117"/>
      <c r="V34" s="117">
        <v>13.2</v>
      </c>
      <c r="W34" s="117">
        <v>4.3</v>
      </c>
      <c r="X34" s="117">
        <v>43.3</v>
      </c>
      <c r="Y34" s="117">
        <v>517</v>
      </c>
      <c r="Z34" s="117">
        <v>172</v>
      </c>
      <c r="AA34" s="117">
        <v>6.7</v>
      </c>
      <c r="AB34" s="117"/>
      <c r="AC34" s="117"/>
    </row>
    <row r="35" spans="1:29" x14ac:dyDescent="0.35">
      <c r="A35" s="127" t="s">
        <v>9520</v>
      </c>
      <c r="B35" s="106">
        <v>60</v>
      </c>
      <c r="C35" s="106">
        <v>75</v>
      </c>
      <c r="D35" s="135"/>
      <c r="E35" s="117">
        <v>26.5</v>
      </c>
      <c r="F35" s="117">
        <v>61.6</v>
      </c>
      <c r="G35" s="117"/>
      <c r="H35" s="117"/>
      <c r="I35" s="174">
        <v>0.3</v>
      </c>
      <c r="J35" s="117">
        <v>8.4</v>
      </c>
      <c r="K35" s="117"/>
      <c r="L35" s="117"/>
      <c r="M35" s="117"/>
      <c r="N35" s="117"/>
      <c r="O35" s="117"/>
      <c r="P35" s="117"/>
      <c r="Q35" s="117"/>
      <c r="R35" s="117"/>
      <c r="S35" s="174"/>
      <c r="T35" s="117"/>
      <c r="U35" s="117"/>
      <c r="V35" s="117">
        <v>14.9</v>
      </c>
      <c r="W35" s="117">
        <v>4</v>
      </c>
      <c r="X35" s="117">
        <v>50.4</v>
      </c>
      <c r="Y35" s="117">
        <v>490</v>
      </c>
      <c r="Z35" s="117">
        <v>180</v>
      </c>
      <c r="AA35" s="117">
        <v>17.7</v>
      </c>
      <c r="AB35" s="117"/>
      <c r="AC35" s="117"/>
    </row>
    <row r="36" spans="1:29" x14ac:dyDescent="0.35">
      <c r="A36" s="127" t="s">
        <v>9520</v>
      </c>
      <c r="B36" s="106">
        <v>75</v>
      </c>
      <c r="C36" s="106">
        <v>90</v>
      </c>
      <c r="D36" s="135"/>
      <c r="E36" s="117">
        <v>21.3</v>
      </c>
      <c r="F36" s="117">
        <v>63.1</v>
      </c>
      <c r="G36" s="117"/>
      <c r="H36" s="117"/>
      <c r="I36" s="174">
        <v>0.3</v>
      </c>
      <c r="J36" s="117">
        <v>8.5</v>
      </c>
      <c r="K36" s="117"/>
      <c r="L36" s="117"/>
      <c r="M36" s="117"/>
      <c r="N36" s="117"/>
      <c r="O36" s="117"/>
      <c r="P36" s="117"/>
      <c r="Q36" s="117"/>
      <c r="R36" s="117"/>
      <c r="S36" s="174"/>
      <c r="T36" s="117"/>
      <c r="U36" s="117"/>
      <c r="V36" s="117">
        <v>13.5</v>
      </c>
      <c r="W36" s="117">
        <v>3.2</v>
      </c>
      <c r="X36" s="117">
        <v>43.4</v>
      </c>
      <c r="Y36" s="117">
        <v>440</v>
      </c>
      <c r="Z36" s="117">
        <v>167</v>
      </c>
      <c r="AA36" s="117">
        <v>28</v>
      </c>
      <c r="AB36" s="117"/>
      <c r="AC36" s="117"/>
    </row>
    <row r="37" spans="1:29" x14ac:dyDescent="0.35">
      <c r="A37" s="127" t="s">
        <v>9521</v>
      </c>
      <c r="B37" s="106">
        <v>0</v>
      </c>
      <c r="C37" s="106">
        <v>15</v>
      </c>
      <c r="D37" s="135"/>
      <c r="E37" s="117">
        <v>20.399999999999999</v>
      </c>
      <c r="F37" s="117">
        <v>72.5</v>
      </c>
      <c r="G37" s="117"/>
      <c r="H37" s="117"/>
      <c r="I37" s="174">
        <v>0.97</v>
      </c>
      <c r="J37" s="117">
        <v>8.4</v>
      </c>
      <c r="K37" s="117"/>
      <c r="L37" s="117"/>
      <c r="M37" s="117"/>
      <c r="N37" s="117"/>
      <c r="O37" s="117"/>
      <c r="P37" s="117"/>
      <c r="Q37" s="117"/>
      <c r="R37" s="117"/>
      <c r="S37" s="174"/>
      <c r="T37" s="117"/>
      <c r="U37" s="117"/>
      <c r="V37" s="117">
        <v>13.2</v>
      </c>
      <c r="W37" s="117">
        <v>16.7</v>
      </c>
      <c r="X37" s="117">
        <v>66.2</v>
      </c>
      <c r="Y37" s="117">
        <v>1100</v>
      </c>
      <c r="Z37" s="117">
        <v>231</v>
      </c>
      <c r="AA37" s="117">
        <v>105</v>
      </c>
      <c r="AB37" s="117"/>
      <c r="AC37" s="117"/>
    </row>
    <row r="38" spans="1:29" x14ac:dyDescent="0.35">
      <c r="A38" s="127" t="s">
        <v>9521</v>
      </c>
      <c r="B38" s="106">
        <v>15</v>
      </c>
      <c r="C38" s="106">
        <v>30</v>
      </c>
      <c r="D38" s="135"/>
      <c r="E38" s="117">
        <v>20.9</v>
      </c>
      <c r="F38" s="117">
        <v>68.3</v>
      </c>
      <c r="G38" s="117"/>
      <c r="H38" s="117"/>
      <c r="I38" s="174">
        <v>0.95</v>
      </c>
      <c r="J38" s="117">
        <v>8.35</v>
      </c>
      <c r="K38" s="117"/>
      <c r="L38" s="117"/>
      <c r="M38" s="117"/>
      <c r="N38" s="117"/>
      <c r="O38" s="117"/>
      <c r="P38" s="117"/>
      <c r="Q38" s="117"/>
      <c r="R38" s="117"/>
      <c r="S38" s="174"/>
      <c r="T38" s="117"/>
      <c r="U38" s="117"/>
      <c r="V38" s="117">
        <v>13.3</v>
      </c>
      <c r="W38" s="117">
        <v>16.600000000000001</v>
      </c>
      <c r="X38" s="117">
        <v>52.4</v>
      </c>
      <c r="Y38" s="117">
        <v>1055</v>
      </c>
      <c r="Z38" s="117">
        <v>256</v>
      </c>
      <c r="AA38" s="117">
        <v>109</v>
      </c>
      <c r="AB38" s="117"/>
      <c r="AC38" s="117"/>
    </row>
    <row r="39" spans="1:29" x14ac:dyDescent="0.35">
      <c r="A39" s="127" t="s">
        <v>9521</v>
      </c>
      <c r="B39" s="106">
        <v>30</v>
      </c>
      <c r="C39" s="106">
        <v>45</v>
      </c>
      <c r="D39" s="135"/>
      <c r="E39" s="117">
        <v>22.9</v>
      </c>
      <c r="F39" s="117">
        <v>66</v>
      </c>
      <c r="G39" s="117"/>
      <c r="H39" s="117"/>
      <c r="I39" s="174">
        <v>0.41</v>
      </c>
      <c r="J39" s="117">
        <v>8.4</v>
      </c>
      <c r="K39" s="117"/>
      <c r="L39" s="117"/>
      <c r="M39" s="117"/>
      <c r="N39" s="117"/>
      <c r="O39" s="117"/>
      <c r="P39" s="117"/>
      <c r="Q39" s="117"/>
      <c r="R39" s="117"/>
      <c r="S39" s="174"/>
      <c r="T39" s="117"/>
      <c r="U39" s="117"/>
      <c r="V39" s="117">
        <v>12.8</v>
      </c>
      <c r="W39" s="117">
        <v>9.3000000000000007</v>
      </c>
      <c r="X39" s="117">
        <v>34.1</v>
      </c>
      <c r="Y39" s="117">
        <v>580</v>
      </c>
      <c r="Z39" s="117">
        <v>169</v>
      </c>
      <c r="AA39" s="117">
        <v>59.5</v>
      </c>
      <c r="AB39" s="117"/>
      <c r="AC39" s="117"/>
    </row>
    <row r="40" spans="1:29" x14ac:dyDescent="0.35">
      <c r="A40" s="127" t="s">
        <v>9516</v>
      </c>
      <c r="B40" s="106">
        <v>45</v>
      </c>
      <c r="C40" s="106">
        <v>60</v>
      </c>
      <c r="D40" s="135"/>
      <c r="E40" s="117">
        <v>22.5</v>
      </c>
      <c r="F40" s="117">
        <v>71</v>
      </c>
      <c r="G40" s="117"/>
      <c r="H40" s="117"/>
      <c r="I40" s="174">
        <v>0.28999999999999998</v>
      </c>
      <c r="J40" s="117">
        <v>8.4499999999999993</v>
      </c>
      <c r="K40" s="117"/>
      <c r="L40" s="117"/>
      <c r="M40" s="117"/>
      <c r="N40" s="117"/>
      <c r="O40" s="117"/>
      <c r="P40" s="117"/>
      <c r="Q40" s="117"/>
      <c r="R40" s="117"/>
      <c r="S40" s="174"/>
      <c r="T40" s="117"/>
      <c r="U40" s="117"/>
      <c r="V40" s="117">
        <v>12.7</v>
      </c>
      <c r="W40" s="117">
        <v>5.7</v>
      </c>
      <c r="X40" s="117">
        <v>33.799999999999997</v>
      </c>
      <c r="Y40" s="117">
        <v>435</v>
      </c>
      <c r="Z40" s="117">
        <v>144</v>
      </c>
      <c r="AA40" s="117">
        <v>43</v>
      </c>
      <c r="AB40" s="117"/>
      <c r="AC40" s="117"/>
    </row>
    <row r="41" spans="1:29" x14ac:dyDescent="0.35">
      <c r="A41" s="127" t="s">
        <v>9516</v>
      </c>
      <c r="B41" s="106">
        <v>60</v>
      </c>
      <c r="C41" s="106">
        <v>75</v>
      </c>
      <c r="D41" s="135"/>
      <c r="E41" s="117">
        <v>21.1</v>
      </c>
      <c r="F41" s="117">
        <v>71.3</v>
      </c>
      <c r="G41" s="117"/>
      <c r="H41" s="117"/>
      <c r="I41" s="174">
        <v>0.25</v>
      </c>
      <c r="J41" s="117">
        <v>8.4</v>
      </c>
      <c r="K41" s="117"/>
      <c r="L41" s="117"/>
      <c r="M41" s="117"/>
      <c r="N41" s="117"/>
      <c r="O41" s="117"/>
      <c r="P41" s="117"/>
      <c r="Q41" s="117"/>
      <c r="R41" s="117"/>
      <c r="S41" s="174"/>
      <c r="T41" s="117"/>
      <c r="U41" s="117"/>
      <c r="V41" s="117">
        <v>12.8</v>
      </c>
      <c r="W41" s="117">
        <v>5.2</v>
      </c>
      <c r="X41" s="117">
        <v>26</v>
      </c>
      <c r="Y41" s="117">
        <v>390</v>
      </c>
      <c r="Z41" s="117">
        <v>136</v>
      </c>
      <c r="AA41" s="117">
        <v>41</v>
      </c>
      <c r="AB41" s="117"/>
      <c r="AC41" s="117"/>
    </row>
    <row r="42" spans="1:29" x14ac:dyDescent="0.35">
      <c r="A42" s="127" t="s">
        <v>9516</v>
      </c>
      <c r="B42" s="106">
        <v>75</v>
      </c>
      <c r="C42" s="106">
        <v>90</v>
      </c>
      <c r="D42" s="135"/>
      <c r="E42" s="117">
        <v>21</v>
      </c>
      <c r="F42" s="117">
        <v>72.2</v>
      </c>
      <c r="G42" s="117"/>
      <c r="H42" s="117"/>
      <c r="I42" s="174">
        <v>0.26</v>
      </c>
      <c r="J42" s="117">
        <v>8.4</v>
      </c>
      <c r="K42" s="117"/>
      <c r="L42" s="117"/>
      <c r="M42" s="117"/>
      <c r="N42" s="117"/>
      <c r="O42" s="117"/>
      <c r="P42" s="117"/>
      <c r="Q42" s="117"/>
      <c r="R42" s="117"/>
      <c r="S42" s="174"/>
      <c r="T42" s="117"/>
      <c r="U42" s="117"/>
      <c r="V42" s="117">
        <v>12.1</v>
      </c>
      <c r="W42" s="117">
        <v>6.8</v>
      </c>
      <c r="X42" s="117">
        <v>27.6</v>
      </c>
      <c r="Y42" s="117">
        <v>390</v>
      </c>
      <c r="Z42" s="117">
        <v>135</v>
      </c>
      <c r="AA42" s="117">
        <v>46.5</v>
      </c>
      <c r="AB42" s="117"/>
      <c r="AC42" s="117"/>
    </row>
    <row r="43" spans="1:29" x14ac:dyDescent="0.35">
      <c r="A43" s="127" t="s">
        <v>9554</v>
      </c>
      <c r="B43" s="106">
        <v>0</v>
      </c>
      <c r="C43" s="106">
        <v>20</v>
      </c>
      <c r="D43" s="135"/>
      <c r="E43" s="117">
        <v>34.799999999999997</v>
      </c>
      <c r="F43" s="117">
        <v>57.2</v>
      </c>
      <c r="G43" s="117"/>
      <c r="H43" s="117"/>
      <c r="I43" s="174">
        <v>0.62</v>
      </c>
      <c r="J43" s="117">
        <v>8.1999999999999993</v>
      </c>
      <c r="K43" s="117">
        <v>1.41</v>
      </c>
      <c r="L43" s="117">
        <v>9.4E-2</v>
      </c>
      <c r="M43" s="117"/>
      <c r="N43" s="117"/>
      <c r="O43" s="117">
        <v>0.30499999999999999</v>
      </c>
      <c r="P43" s="117">
        <v>0.46800000000000003</v>
      </c>
      <c r="Q43" s="117">
        <v>0.37</v>
      </c>
      <c r="R43" s="117">
        <v>7.5</v>
      </c>
      <c r="S43" s="174"/>
      <c r="T43" s="117"/>
      <c r="U43" s="117"/>
      <c r="V43" s="117"/>
      <c r="W43" s="117"/>
      <c r="X43" s="117"/>
      <c r="Y43" s="117"/>
      <c r="Z43" s="117"/>
      <c r="AA43" s="117"/>
      <c r="AB43" s="117"/>
      <c r="AC43" s="117" t="s">
        <v>9564</v>
      </c>
    </row>
    <row r="44" spans="1:29" x14ac:dyDescent="0.35">
      <c r="A44" s="127" t="s">
        <v>9554</v>
      </c>
      <c r="B44" s="106">
        <v>20</v>
      </c>
      <c r="C44" s="106">
        <v>40</v>
      </c>
      <c r="D44" s="135"/>
      <c r="E44" s="117">
        <v>34.799999999999997</v>
      </c>
      <c r="F44" s="117">
        <v>57.7</v>
      </c>
      <c r="G44" s="117"/>
      <c r="H44" s="117"/>
      <c r="I44" s="174">
        <v>0.31</v>
      </c>
      <c r="J44" s="117"/>
      <c r="K44" s="117">
        <v>1.41</v>
      </c>
      <c r="L44" s="117">
        <v>9.4E-2</v>
      </c>
      <c r="M44" s="117"/>
      <c r="N44" s="117"/>
      <c r="O44" s="117">
        <v>0.30499999999999999</v>
      </c>
      <c r="P44" s="117">
        <v>0.46800000000000003</v>
      </c>
      <c r="Q44" s="117">
        <v>0.46</v>
      </c>
      <c r="R44" s="117">
        <v>6</v>
      </c>
      <c r="S44" s="174"/>
      <c r="T44" s="117"/>
      <c r="U44" s="117"/>
      <c r="V44" s="117"/>
      <c r="W44" s="117"/>
      <c r="X44" s="117"/>
      <c r="Y44" s="117"/>
      <c r="Z44" s="117"/>
      <c r="AA44" s="117"/>
      <c r="AB44" s="117"/>
      <c r="AC44" s="117"/>
    </row>
    <row r="45" spans="1:29" x14ac:dyDescent="0.35">
      <c r="A45" s="127" t="s">
        <v>9554</v>
      </c>
      <c r="B45" s="106">
        <v>40</v>
      </c>
      <c r="C45" s="106">
        <v>60</v>
      </c>
      <c r="D45" s="135"/>
      <c r="E45" s="117">
        <v>34.799999999999997</v>
      </c>
      <c r="F45" s="117">
        <v>57.9</v>
      </c>
      <c r="G45" s="117"/>
      <c r="H45" s="117"/>
      <c r="I45" s="174">
        <v>0.31</v>
      </c>
      <c r="J45" s="117"/>
      <c r="K45" s="117">
        <v>1.38</v>
      </c>
      <c r="L45" s="117">
        <v>0.115</v>
      </c>
      <c r="M45" s="117"/>
      <c r="N45" s="117"/>
      <c r="O45" s="117">
        <v>0.313</v>
      </c>
      <c r="P45" s="117">
        <v>0.47899999999999998</v>
      </c>
      <c r="Q45" s="117">
        <v>0.63</v>
      </c>
      <c r="R45" s="117">
        <v>6</v>
      </c>
      <c r="S45" s="174"/>
      <c r="T45" s="117"/>
      <c r="U45" s="117"/>
      <c r="V45" s="117"/>
      <c r="W45" s="117"/>
      <c r="X45" s="117"/>
      <c r="Y45" s="117"/>
      <c r="Z45" s="117"/>
      <c r="AA45" s="117"/>
      <c r="AB45" s="117"/>
      <c r="AC45" s="117"/>
    </row>
    <row r="46" spans="1:29" x14ac:dyDescent="0.35">
      <c r="A46" s="127" t="s">
        <v>9554</v>
      </c>
      <c r="B46" s="106">
        <v>60</v>
      </c>
      <c r="C46" s="106">
        <v>80</v>
      </c>
      <c r="D46" s="135"/>
      <c r="E46" s="117">
        <v>32.9</v>
      </c>
      <c r="F46" s="117">
        <v>59.9</v>
      </c>
      <c r="G46" s="117"/>
      <c r="H46" s="117"/>
      <c r="I46" s="174">
        <v>0.24</v>
      </c>
      <c r="J46" s="117"/>
      <c r="K46" s="117">
        <v>1.31</v>
      </c>
      <c r="L46" s="117">
        <v>0.11</v>
      </c>
      <c r="M46" s="117"/>
      <c r="N46" s="117"/>
      <c r="O46" s="117">
        <v>0.311</v>
      </c>
      <c r="P46" s="117">
        <v>0.50600000000000001</v>
      </c>
      <c r="Q46" s="117">
        <v>0.67</v>
      </c>
      <c r="R46" s="117">
        <v>5.8</v>
      </c>
      <c r="S46" s="174"/>
      <c r="T46" s="117"/>
      <c r="U46" s="117"/>
      <c r="V46" s="117"/>
      <c r="W46" s="117"/>
      <c r="X46" s="117"/>
      <c r="Y46" s="117"/>
      <c r="Z46" s="117"/>
      <c r="AA46" s="117"/>
      <c r="AB46" s="117"/>
      <c r="AC46" s="117"/>
    </row>
    <row r="47" spans="1:29" x14ac:dyDescent="0.35">
      <c r="A47" s="127" t="s">
        <v>9554</v>
      </c>
      <c r="B47" s="106">
        <v>80</v>
      </c>
      <c r="C47" s="106">
        <v>100</v>
      </c>
      <c r="D47" s="135"/>
      <c r="E47" s="117">
        <v>33.299999999999997</v>
      </c>
      <c r="F47" s="117">
        <v>58.7</v>
      </c>
      <c r="G47" s="117"/>
      <c r="H47" s="117"/>
      <c r="I47" s="174">
        <v>0.24</v>
      </c>
      <c r="J47" s="117"/>
      <c r="K47" s="117">
        <v>1.26</v>
      </c>
      <c r="L47" s="117">
        <v>0.106</v>
      </c>
      <c r="M47" s="117"/>
      <c r="N47" s="117"/>
      <c r="O47" s="117">
        <v>0.309</v>
      </c>
      <c r="P47" s="117">
        <v>0.52500000000000002</v>
      </c>
      <c r="Q47" s="117">
        <v>0.68</v>
      </c>
      <c r="R47" s="117">
        <v>5.8</v>
      </c>
      <c r="S47" s="174"/>
      <c r="T47" s="117"/>
      <c r="U47" s="117"/>
      <c r="V47" s="117"/>
      <c r="W47" s="117"/>
      <c r="X47" s="117"/>
      <c r="Y47" s="117"/>
      <c r="Z47" s="117"/>
      <c r="AA47" s="117"/>
      <c r="AB47" s="117"/>
      <c r="AC47" s="117"/>
    </row>
    <row r="48" spans="1:29" x14ac:dyDescent="0.35">
      <c r="A48" s="127" t="s">
        <v>9554</v>
      </c>
      <c r="B48" s="106">
        <v>100</v>
      </c>
      <c r="C48" s="106">
        <v>150</v>
      </c>
      <c r="D48" s="135"/>
      <c r="E48" s="117">
        <v>36.799999999999997</v>
      </c>
      <c r="F48" s="117">
        <v>53.7</v>
      </c>
      <c r="G48" s="117"/>
      <c r="H48" s="117"/>
      <c r="I48" s="174">
        <v>0.31</v>
      </c>
      <c r="J48" s="117"/>
      <c r="K48" s="117">
        <v>1.4</v>
      </c>
      <c r="L48" s="117">
        <v>0.106</v>
      </c>
      <c r="M48" s="117"/>
      <c r="N48" s="117"/>
      <c r="O48" s="117">
        <v>0.309</v>
      </c>
      <c r="P48" s="117">
        <v>0.47199999999999998</v>
      </c>
      <c r="Q48" s="117">
        <v>0.68</v>
      </c>
      <c r="R48" s="117">
        <v>5.8</v>
      </c>
      <c r="S48" s="174"/>
      <c r="T48" s="117"/>
      <c r="U48" s="117"/>
      <c r="V48" s="117"/>
      <c r="W48" s="117"/>
      <c r="X48" s="117"/>
      <c r="Y48" s="117"/>
      <c r="Z48" s="117"/>
      <c r="AA48" s="117"/>
      <c r="AB48" s="117"/>
      <c r="AC48" s="117"/>
    </row>
    <row r="49" spans="1:29" x14ac:dyDescent="0.35">
      <c r="A49" s="127" t="s">
        <v>9783</v>
      </c>
      <c r="B49" s="106">
        <v>0</v>
      </c>
      <c r="C49" s="106">
        <v>20</v>
      </c>
      <c r="D49" s="135"/>
      <c r="E49" s="117"/>
      <c r="F49" s="117"/>
      <c r="G49" s="117"/>
      <c r="H49" s="117"/>
      <c r="I49" s="174"/>
      <c r="J49" s="117"/>
      <c r="K49" s="117">
        <v>1.41</v>
      </c>
      <c r="L49" s="117">
        <v>0.1</v>
      </c>
      <c r="M49" s="117"/>
      <c r="N49" s="117"/>
      <c r="O49" s="117">
        <v>0.36</v>
      </c>
      <c r="P49" s="117">
        <v>0.44</v>
      </c>
      <c r="Q49" s="117"/>
      <c r="R49" s="117"/>
      <c r="S49" s="174"/>
      <c r="T49" s="117"/>
      <c r="U49" s="117"/>
      <c r="V49" s="117"/>
      <c r="W49" s="117"/>
      <c r="X49" s="117"/>
      <c r="Y49" s="117"/>
      <c r="Z49" s="117"/>
      <c r="AA49" s="117"/>
      <c r="AB49" s="117"/>
      <c r="AC49" s="117"/>
    </row>
    <row r="50" spans="1:29" x14ac:dyDescent="0.35">
      <c r="A50" s="127" t="s">
        <v>9783</v>
      </c>
      <c r="B50" s="106">
        <v>20</v>
      </c>
      <c r="C50" s="106">
        <v>40</v>
      </c>
      <c r="D50" s="135"/>
      <c r="E50" s="117"/>
      <c r="F50" s="117"/>
      <c r="G50" s="117"/>
      <c r="H50" s="117"/>
      <c r="I50" s="174"/>
      <c r="J50" s="117"/>
      <c r="K50" s="117">
        <v>1.51</v>
      </c>
      <c r="L50" s="117">
        <v>0.11</v>
      </c>
      <c r="M50" s="117"/>
      <c r="N50" s="117"/>
      <c r="O50" s="117">
        <v>0.35</v>
      </c>
      <c r="P50" s="117">
        <v>0.46</v>
      </c>
      <c r="Q50" s="117"/>
      <c r="R50" s="117"/>
      <c r="S50" s="174"/>
      <c r="T50" s="117"/>
      <c r="U50" s="117"/>
      <c r="V50" s="117"/>
      <c r="W50" s="117"/>
      <c r="X50" s="117"/>
      <c r="Y50" s="117"/>
      <c r="Z50" s="117"/>
      <c r="AA50" s="117"/>
      <c r="AB50" s="117"/>
      <c r="AC50" s="117"/>
    </row>
    <row r="51" spans="1:29" x14ac:dyDescent="0.35">
      <c r="A51" s="127" t="s">
        <v>9783</v>
      </c>
      <c r="B51" s="106">
        <v>40</v>
      </c>
      <c r="C51" s="106">
        <v>60</v>
      </c>
      <c r="D51" s="135"/>
      <c r="E51" s="117"/>
      <c r="F51" s="117"/>
      <c r="G51" s="117"/>
      <c r="H51" s="117"/>
      <c r="I51" s="174"/>
      <c r="J51" s="117"/>
      <c r="K51" s="117">
        <v>1.47</v>
      </c>
      <c r="L51" s="117">
        <v>0.14000000000000001</v>
      </c>
      <c r="M51" s="117"/>
      <c r="N51" s="117"/>
      <c r="O51" s="117">
        <v>0.33</v>
      </c>
      <c r="P51" s="117">
        <v>0.43</v>
      </c>
      <c r="Q51" s="117"/>
      <c r="R51" s="117"/>
      <c r="S51" s="174"/>
      <c r="T51" s="117"/>
      <c r="U51" s="117"/>
      <c r="V51" s="117"/>
      <c r="W51" s="117"/>
      <c r="X51" s="117"/>
      <c r="Y51" s="117"/>
      <c r="Z51" s="117"/>
      <c r="AA51" s="117"/>
      <c r="AB51" s="117"/>
      <c r="AC51" s="117"/>
    </row>
    <row r="52" spans="1:29" x14ac:dyDescent="0.35">
      <c r="A52" s="127" t="s">
        <v>9783</v>
      </c>
      <c r="B52" s="106">
        <v>60</v>
      </c>
      <c r="C52" s="106">
        <v>80</v>
      </c>
      <c r="D52" s="135"/>
      <c r="E52" s="117"/>
      <c r="F52" s="117"/>
      <c r="G52" s="117"/>
      <c r="H52" s="117"/>
      <c r="I52" s="174"/>
      <c r="J52" s="117"/>
      <c r="K52" s="117">
        <v>1.51</v>
      </c>
      <c r="L52" s="117">
        <v>0.14000000000000001</v>
      </c>
      <c r="M52" s="117"/>
      <c r="N52" s="117"/>
      <c r="O52" s="117">
        <v>0.34</v>
      </c>
      <c r="P52" s="117">
        <v>0.43</v>
      </c>
      <c r="Q52" s="117"/>
      <c r="R52" s="117"/>
      <c r="S52" s="174"/>
      <c r="T52" s="117"/>
      <c r="U52" s="117"/>
      <c r="V52" s="117"/>
      <c r="W52" s="117"/>
      <c r="X52" s="117"/>
      <c r="Y52" s="117"/>
      <c r="Z52" s="117"/>
      <c r="AA52" s="117"/>
      <c r="AB52" s="117"/>
      <c r="AC52" s="117"/>
    </row>
    <row r="53" spans="1:29" x14ac:dyDescent="0.35">
      <c r="A53" s="127" t="s">
        <v>9783</v>
      </c>
      <c r="B53" s="106">
        <v>80</v>
      </c>
      <c r="C53" s="106">
        <v>100</v>
      </c>
      <c r="D53" s="135"/>
      <c r="E53" s="117"/>
      <c r="F53" s="117"/>
      <c r="G53" s="117"/>
      <c r="H53" s="117"/>
      <c r="I53" s="174"/>
      <c r="J53" s="117"/>
      <c r="K53" s="117">
        <v>1.54</v>
      </c>
      <c r="L53" s="117">
        <v>0.13</v>
      </c>
      <c r="M53" s="117"/>
      <c r="N53" s="117"/>
      <c r="O53" s="117">
        <v>0.34</v>
      </c>
      <c r="P53" s="117">
        <v>0.44</v>
      </c>
      <c r="Q53" s="117"/>
      <c r="R53" s="117"/>
      <c r="S53" s="174"/>
      <c r="T53" s="117"/>
      <c r="U53" s="117"/>
      <c r="V53" s="117"/>
      <c r="W53" s="117"/>
      <c r="X53" s="117"/>
      <c r="Y53" s="117"/>
      <c r="Z53" s="117"/>
      <c r="AA53" s="117"/>
      <c r="AB53" s="117"/>
      <c r="AC53" s="117"/>
    </row>
    <row r="54" spans="1:29" x14ac:dyDescent="0.35">
      <c r="A54" s="127" t="s">
        <v>9783</v>
      </c>
      <c r="B54" s="106">
        <v>100</v>
      </c>
      <c r="C54" s="106">
        <v>120</v>
      </c>
      <c r="D54" s="135"/>
      <c r="E54" s="117"/>
      <c r="F54" s="117"/>
      <c r="G54" s="117"/>
      <c r="H54" s="117"/>
      <c r="I54" s="174"/>
      <c r="J54" s="117"/>
      <c r="K54" s="117">
        <v>1.64</v>
      </c>
      <c r="L54" s="117">
        <v>0.14000000000000001</v>
      </c>
      <c r="M54" s="117"/>
      <c r="N54" s="117"/>
      <c r="O54" s="117">
        <v>0.39</v>
      </c>
      <c r="P54" s="117">
        <v>0.44</v>
      </c>
      <c r="Q54" s="117"/>
      <c r="R54" s="117"/>
      <c r="S54" s="174"/>
      <c r="T54" s="117"/>
      <c r="U54" s="117"/>
      <c r="V54" s="117"/>
      <c r="W54" s="117"/>
      <c r="X54" s="117"/>
      <c r="Y54" s="117"/>
      <c r="Z54" s="117"/>
      <c r="AA54" s="117"/>
      <c r="AB54" s="117"/>
      <c r="AC54" s="117"/>
    </row>
    <row r="55" spans="1:29" x14ac:dyDescent="0.35">
      <c r="A55" s="127" t="s">
        <v>9783</v>
      </c>
      <c r="B55" s="106">
        <v>120</v>
      </c>
      <c r="C55" s="106">
        <v>160</v>
      </c>
      <c r="D55" s="135"/>
      <c r="E55" s="117"/>
      <c r="F55" s="117"/>
      <c r="G55" s="117"/>
      <c r="H55" s="117"/>
      <c r="I55" s="174"/>
      <c r="J55" s="117"/>
      <c r="K55" s="117">
        <v>1.59</v>
      </c>
      <c r="L55" s="117">
        <v>0.16</v>
      </c>
      <c r="M55" s="117"/>
      <c r="N55" s="117"/>
      <c r="O55" s="117">
        <v>0.38</v>
      </c>
      <c r="P55" s="117">
        <v>0.48</v>
      </c>
      <c r="Q55" s="117"/>
      <c r="R55" s="117"/>
      <c r="S55" s="174"/>
      <c r="T55" s="117"/>
      <c r="U55" s="117"/>
      <c r="V55" s="117"/>
      <c r="W55" s="117"/>
      <c r="X55" s="117"/>
      <c r="Y55" s="117"/>
      <c r="Z55" s="117"/>
      <c r="AA55" s="117"/>
      <c r="AB55" s="117"/>
      <c r="AC55" s="117"/>
    </row>
    <row r="56" spans="1:29" x14ac:dyDescent="0.35">
      <c r="A56" s="127" t="s">
        <v>9923</v>
      </c>
      <c r="B56" s="199">
        <v>0</v>
      </c>
      <c r="C56" s="199">
        <v>10</v>
      </c>
      <c r="D56" s="135"/>
      <c r="E56" s="117">
        <v>55</v>
      </c>
      <c r="F56" s="117"/>
      <c r="G56" s="117">
        <v>23</v>
      </c>
      <c r="H56" s="117">
        <v>5</v>
      </c>
      <c r="I56" s="174">
        <v>1.6</v>
      </c>
      <c r="J56" s="117"/>
      <c r="K56" s="117">
        <v>1.2</v>
      </c>
      <c r="L56" s="117">
        <v>0.128</v>
      </c>
      <c r="M56" s="117"/>
      <c r="N56" s="117"/>
      <c r="O56" s="117">
        <v>0.26800000000000002</v>
      </c>
      <c r="P56" s="117">
        <v>0.503</v>
      </c>
      <c r="Q56" s="117">
        <v>1.67</v>
      </c>
      <c r="R56" s="117"/>
      <c r="S56" s="174">
        <v>0.11</v>
      </c>
      <c r="T56" s="117">
        <v>1</v>
      </c>
      <c r="U56" s="117"/>
      <c r="V56" s="117"/>
      <c r="W56" s="117"/>
      <c r="X56" s="117"/>
      <c r="Y56" s="117"/>
      <c r="Z56" s="117"/>
      <c r="AA56" s="117"/>
      <c r="AB56" s="117"/>
      <c r="AC56" s="117"/>
    </row>
    <row r="57" spans="1:29" x14ac:dyDescent="0.35">
      <c r="A57" s="127" t="s">
        <v>9923</v>
      </c>
      <c r="B57" s="199">
        <v>10</v>
      </c>
      <c r="C57" s="199">
        <v>30</v>
      </c>
      <c r="D57" s="135"/>
      <c r="E57" s="117">
        <v>48</v>
      </c>
      <c r="F57" s="117"/>
      <c r="G57" s="117">
        <v>32</v>
      </c>
      <c r="H57" s="117">
        <v>5</v>
      </c>
      <c r="I57" s="174">
        <v>1.3</v>
      </c>
      <c r="J57" s="117"/>
      <c r="K57" s="117">
        <v>1.3</v>
      </c>
      <c r="L57" s="117">
        <v>0.13100000000000001</v>
      </c>
      <c r="M57" s="117"/>
      <c r="N57" s="117"/>
      <c r="O57" s="117">
        <v>0.26900000000000002</v>
      </c>
      <c r="P57" s="117">
        <v>0.46899999999999997</v>
      </c>
      <c r="Q57" s="117">
        <v>1.25</v>
      </c>
      <c r="R57" s="117"/>
      <c r="S57" s="174">
        <v>0.14000000000000001</v>
      </c>
      <c r="T57" s="117">
        <v>1</v>
      </c>
      <c r="U57" s="117"/>
      <c r="V57" s="117"/>
      <c r="W57" s="117"/>
      <c r="X57" s="117"/>
      <c r="Y57" s="117"/>
      <c r="Z57" s="117"/>
      <c r="AA57" s="117"/>
      <c r="AB57" s="117"/>
      <c r="AC57" s="117"/>
    </row>
    <row r="58" spans="1:29" x14ac:dyDescent="0.35">
      <c r="A58" s="127" t="s">
        <v>9923</v>
      </c>
      <c r="B58" s="199">
        <v>30</v>
      </c>
      <c r="C58" s="199">
        <v>50</v>
      </c>
      <c r="D58" s="135"/>
      <c r="E58" s="117">
        <v>45</v>
      </c>
      <c r="F58" s="117"/>
      <c r="G58" s="117">
        <v>35</v>
      </c>
      <c r="H58" s="117">
        <v>5</v>
      </c>
      <c r="I58" s="174">
        <v>1</v>
      </c>
      <c r="J58" s="117"/>
      <c r="K58" s="117">
        <v>1.4</v>
      </c>
      <c r="L58" s="117">
        <v>0.14299999999999999</v>
      </c>
      <c r="M58" s="117"/>
      <c r="N58" s="117"/>
      <c r="O58" s="117">
        <v>0.28000000000000003</v>
      </c>
      <c r="P58" s="117">
        <v>0.434</v>
      </c>
      <c r="Q58" s="117">
        <v>0.71</v>
      </c>
      <c r="R58" s="117"/>
      <c r="S58" s="174">
        <v>0.08</v>
      </c>
      <c r="T58" s="117">
        <v>0.7</v>
      </c>
      <c r="U58" s="117"/>
      <c r="V58" s="117"/>
      <c r="W58" s="117"/>
      <c r="X58" s="117"/>
      <c r="Y58" s="117"/>
      <c r="Z58" s="117"/>
      <c r="AA58" s="117"/>
      <c r="AB58" s="117"/>
      <c r="AC58" s="117"/>
    </row>
    <row r="59" spans="1:29" x14ac:dyDescent="0.35">
      <c r="A59" s="127" t="s">
        <v>9923</v>
      </c>
      <c r="B59" s="199">
        <v>50</v>
      </c>
      <c r="C59" s="199">
        <v>80</v>
      </c>
      <c r="D59" s="135"/>
      <c r="E59" s="117">
        <v>39</v>
      </c>
      <c r="F59" s="117"/>
      <c r="G59" s="117">
        <v>45</v>
      </c>
      <c r="H59" s="117">
        <v>5</v>
      </c>
      <c r="I59" s="174">
        <v>0.6</v>
      </c>
      <c r="J59" s="117"/>
      <c r="K59" s="117">
        <v>1.4</v>
      </c>
      <c r="L59" s="117">
        <v>0.126</v>
      </c>
      <c r="M59" s="117"/>
      <c r="N59" s="117"/>
      <c r="O59" s="117">
        <v>0.26100000000000001</v>
      </c>
      <c r="P59" s="117">
        <v>0.434</v>
      </c>
      <c r="Q59" s="117">
        <v>1</v>
      </c>
      <c r="R59" s="117"/>
      <c r="S59" s="174">
        <v>0.05</v>
      </c>
      <c r="T59" s="117">
        <v>0.4</v>
      </c>
      <c r="U59" s="117"/>
      <c r="V59" s="117"/>
      <c r="W59" s="117"/>
      <c r="X59" s="117"/>
      <c r="Y59" s="117"/>
      <c r="Z59" s="117"/>
      <c r="AA59" s="117"/>
      <c r="AB59" s="117"/>
      <c r="AC59" s="117"/>
    </row>
    <row r="60" spans="1:29" x14ac:dyDescent="0.35">
      <c r="A60" s="127" t="s">
        <v>9923</v>
      </c>
      <c r="B60" s="199">
        <v>80</v>
      </c>
      <c r="C60" s="199">
        <v>120</v>
      </c>
      <c r="D60" s="135"/>
      <c r="E60" s="117">
        <v>27</v>
      </c>
      <c r="F60" s="117"/>
      <c r="G60" s="117">
        <v>59</v>
      </c>
      <c r="H60" s="117">
        <v>5</v>
      </c>
      <c r="I60" s="174">
        <v>0.5</v>
      </c>
      <c r="J60" s="117"/>
      <c r="K60" s="117">
        <v>1.5</v>
      </c>
      <c r="L60" s="117">
        <v>0.122</v>
      </c>
      <c r="M60" s="117"/>
      <c r="N60" s="117"/>
      <c r="O60" s="117">
        <v>0.255</v>
      </c>
      <c r="P60" s="117">
        <v>0.39900000000000002</v>
      </c>
      <c r="Q60" s="117">
        <v>0.75</v>
      </c>
      <c r="R60" s="117"/>
      <c r="S60" s="174">
        <v>0.04</v>
      </c>
      <c r="T60" s="117">
        <v>0.3</v>
      </c>
      <c r="U60" s="117"/>
      <c r="V60" s="117"/>
      <c r="W60" s="117"/>
      <c r="X60" s="117"/>
      <c r="Y60" s="117"/>
      <c r="Z60" s="117"/>
      <c r="AA60" s="117"/>
      <c r="AB60" s="117"/>
      <c r="AC60" s="117"/>
    </row>
  </sheetData>
  <mergeCells count="1">
    <mergeCell ref="A1:H1"/>
  </mergeCells>
  <phoneticPr fontId="23" type="noConversion"/>
  <conditionalFormatting sqref="B4">
    <cfRule type="duplicateValues" dxfId="20" priority="3"/>
  </conditionalFormatting>
  <conditionalFormatting sqref="B4">
    <cfRule type="duplicateValues" dxfId="19" priority="4"/>
  </conditionalFormatting>
  <conditionalFormatting sqref="C4">
    <cfRule type="duplicateValues" dxfId="18" priority="2"/>
  </conditionalFormatting>
  <conditionalFormatting sqref="C4:U4">
    <cfRule type="duplicateValues" dxfId="17" priority="5428"/>
  </conditionalFormatting>
  <dataValidations count="2">
    <dataValidation type="list" allowBlank="1" showInputMessage="1" showErrorMessage="1" sqref="A5:A18" xr:uid="{D5F6D638-6F0B-4DD7-A5EF-E28E48C78EA8}">
      <formula1>ddl_soilProfiles</formula1>
    </dataValidation>
    <dataValidation type="list" allowBlank="1" showInputMessage="1" showErrorMessage="1" sqref="A19:A60" xr:uid="{47BC5E93-7046-4A2F-AA54-DBDF8D14CC2B}">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D5:D60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G9" sqref="A5:G9"/>
    </sheetView>
  </sheetViews>
  <sheetFormatPr defaultRowHeight="14.5" x14ac:dyDescent="0.35"/>
  <cols>
    <col min="1" max="2" width="13.7265625" customWidth="1"/>
    <col min="3" max="26" width="20.7265625" customWidth="1"/>
  </cols>
  <sheetData>
    <row r="1" spans="1:18" ht="150" customHeight="1" x14ac:dyDescent="0.35">
      <c r="A1" s="192" t="s">
        <v>6652</v>
      </c>
      <c r="B1" s="192"/>
      <c r="C1" s="192"/>
      <c r="D1" s="192"/>
      <c r="E1" s="192"/>
      <c r="F1" s="192"/>
      <c r="G1" s="192"/>
      <c r="H1" s="192"/>
    </row>
    <row r="2" spans="1:18" ht="28.5" customHeight="1" x14ac:dyDescent="0.35">
      <c r="A2" s="89"/>
      <c r="B2" s="89"/>
    </row>
    <row r="3" spans="1:18" s="16" customFormat="1" ht="32.25" customHeight="1" x14ac:dyDescent="0.3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32"/>
  <sheetViews>
    <sheetView zoomScaleNormal="100" workbookViewId="0">
      <pane ySplit="4" topLeftCell="A29" activePane="bottomLeft" state="frozen"/>
      <selection activeCell="D22" sqref="D22"/>
      <selection pane="bottomLeft" activeCell="M31" sqref="A29:M31"/>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2" t="s">
        <v>6632</v>
      </c>
      <c r="B1" s="192"/>
      <c r="C1" s="192"/>
      <c r="D1" s="192"/>
      <c r="E1" s="192"/>
      <c r="F1" s="192"/>
      <c r="G1" s="192"/>
      <c r="H1" s="192"/>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7659</v>
      </c>
      <c r="R3" s="16" t="s">
        <v>3234</v>
      </c>
      <c r="S3" s="16" t="s">
        <v>2823</v>
      </c>
      <c r="T3" s="16" t="s">
        <v>3236</v>
      </c>
      <c r="U3" s="16" t="s">
        <v>3237</v>
      </c>
      <c r="V3" s="16" t="s">
        <v>3228</v>
      </c>
      <c r="W3" s="16" t="s">
        <v>2820</v>
      </c>
      <c r="X3" s="16" t="s">
        <v>3238</v>
      </c>
      <c r="Y3" s="16" t="s">
        <v>3232</v>
      </c>
      <c r="Z3" s="16" t="s">
        <v>2169</v>
      </c>
      <c r="AA3" s="16" t="s">
        <v>7674</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6881</v>
      </c>
      <c r="B6" s="128" cm="1">
        <f t="array" ref="B6">IF(ROW() &lt; ROW(INDEX(fields[experiment_ID],ROWS(fields[experiment_ID]))), COUNTIF(INDEX(fields[experiment_ID],1):fields[[#This Row],[experiment_ID]],fields[[#This Row],[experiment_ID]]), "")</f>
        <v>1</v>
      </c>
      <c r="C6" s="127"/>
      <c r="D6" s="127" t="s">
        <v>7601</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35">
      <c r="A7" s="127" t="s">
        <v>7537</v>
      </c>
      <c r="B7" s="128" cm="1">
        <f t="array" ref="B7">IF(ROW() &lt; ROW(INDEX(fields[experiment_ID],ROWS(fields[experiment_ID]))), COUNTIF(INDEX(fields[experiment_ID],1):fields[[#This Row],[experiment_ID]],fields[[#This Row],[experiment_ID]]), "")</f>
        <v>1</v>
      </c>
      <c r="C7" s="127"/>
      <c r="D7" s="127" t="s">
        <v>7601</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35">
      <c r="A8" s="127" t="s">
        <v>8767</v>
      </c>
      <c r="B8" s="128" cm="1">
        <f t="array" ref="B8">IF(ROW() &lt; ROW(INDEX(fields[experiment_ID],ROWS(fields[experiment_ID]))), COUNTIF(INDEX(fields[experiment_ID],1):fields[[#This Row],[experiment_ID]],fields[[#This Row],[experiment_ID]]), "")</f>
        <v>1</v>
      </c>
      <c r="C8" s="127"/>
      <c r="D8" s="127" t="s">
        <v>8905</v>
      </c>
      <c r="E8" s="127"/>
      <c r="F8" s="127"/>
      <c r="G8" s="127" t="s">
        <v>1681</v>
      </c>
      <c r="H8" s="127" t="s">
        <v>8888</v>
      </c>
      <c r="I8" s="127" t="s">
        <v>8889</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35">
      <c r="A9" s="127" t="s">
        <v>8768</v>
      </c>
      <c r="B9" s="128" cm="1">
        <f t="array" ref="B9">IF(ROW() &lt; ROW(INDEX(fields[experiment_ID],ROWS(fields[experiment_ID]))), COUNTIF(INDEX(fields[experiment_ID],1):fields[[#This Row],[experiment_ID]],fields[[#This Row],[experiment_ID]]), "")</f>
        <v>1</v>
      </c>
      <c r="C9" s="127"/>
      <c r="D9" s="127" t="s">
        <v>8775</v>
      </c>
      <c r="E9" s="127"/>
      <c r="F9" s="127"/>
      <c r="G9" s="127"/>
      <c r="H9" s="127"/>
      <c r="I9" s="127"/>
      <c r="J9" s="106"/>
      <c r="K9" s="106"/>
      <c r="L9" s="106"/>
      <c r="M9" s="127"/>
      <c r="N9" s="106"/>
      <c r="O9" s="106"/>
      <c r="P9" s="127"/>
      <c r="Q9" s="106"/>
      <c r="R9" s="106"/>
      <c r="S9" s="106"/>
      <c r="T9" s="127"/>
      <c r="U9" s="106"/>
      <c r="V9" s="106"/>
      <c r="W9" s="106"/>
      <c r="X9" s="106"/>
      <c r="Y9" s="106"/>
      <c r="Z9" s="106"/>
      <c r="AA9" s="127"/>
      <c r="AB9" s="128"/>
      <c r="AC9" s="127"/>
    </row>
    <row r="10" spans="1:30" x14ac:dyDescent="0.35">
      <c r="A10" s="127" t="s">
        <v>8768</v>
      </c>
      <c r="B10" s="128" cm="1">
        <f t="array" ref="B10">IF(ROW() &lt; ROW(INDEX(fields[experiment_ID],ROWS(fields[experiment_ID]))), COUNTIF(INDEX(fields[experiment_ID],1):fields[[#This Row],[experiment_ID]],fields[[#This Row],[experiment_ID]]), "")</f>
        <v>2</v>
      </c>
      <c r="C10" s="127"/>
      <c r="D10" s="127" t="s">
        <v>8779</v>
      </c>
      <c r="E10" s="127"/>
      <c r="F10" s="127"/>
      <c r="G10" s="127"/>
      <c r="H10" s="127"/>
      <c r="I10" s="127"/>
      <c r="J10" s="106"/>
      <c r="K10" s="106"/>
      <c r="L10" s="106"/>
      <c r="M10" s="127"/>
      <c r="N10" s="106"/>
      <c r="O10" s="106"/>
      <c r="P10" s="127"/>
      <c r="Q10" s="106"/>
      <c r="R10" s="106"/>
      <c r="S10" s="106"/>
      <c r="T10" s="127"/>
      <c r="U10" s="106"/>
      <c r="V10" s="106"/>
      <c r="W10" s="106"/>
      <c r="X10" s="106"/>
      <c r="Y10" s="106"/>
      <c r="Z10" s="106"/>
      <c r="AA10" s="127"/>
      <c r="AB10" s="128"/>
      <c r="AC10" s="127"/>
    </row>
    <row r="11" spans="1:30" x14ac:dyDescent="0.35">
      <c r="A11" s="127" t="s">
        <v>8768</v>
      </c>
      <c r="B11" s="128" cm="1">
        <f t="array" ref="B11">IF(ROW() &lt; ROW(INDEX(fields[experiment_ID],ROWS(fields[experiment_ID]))), COUNTIF(INDEX(fields[experiment_ID],1):fields[[#This Row],[experiment_ID]],fields[[#This Row],[experiment_ID]]), "")</f>
        <v>3</v>
      </c>
      <c r="C11" s="127"/>
      <c r="D11" s="127" t="s">
        <v>8776</v>
      </c>
      <c r="E11" s="127"/>
      <c r="F11" s="127"/>
      <c r="G11" s="127"/>
      <c r="H11" s="127"/>
      <c r="I11" s="127"/>
      <c r="J11" s="106"/>
      <c r="K11" s="106"/>
      <c r="L11" s="106"/>
      <c r="M11" s="127"/>
      <c r="N11" s="106"/>
      <c r="O11" s="106"/>
      <c r="P11" s="127"/>
      <c r="Q11" s="106"/>
      <c r="R11" s="106"/>
      <c r="S11" s="106"/>
      <c r="T11" s="127"/>
      <c r="U11" s="106"/>
      <c r="V11" s="106"/>
      <c r="W11" s="106"/>
      <c r="X11" s="106"/>
      <c r="Y11" s="106"/>
      <c r="Z11" s="106"/>
      <c r="AA11" s="127"/>
      <c r="AB11" s="128"/>
      <c r="AC11" s="127"/>
    </row>
    <row r="12" spans="1:30" x14ac:dyDescent="0.35">
      <c r="A12" s="127" t="s">
        <v>8768</v>
      </c>
      <c r="B12" s="128" cm="1">
        <f t="array" ref="B12">IF(ROW() &lt; ROW(INDEX(fields[experiment_ID],ROWS(fields[experiment_ID]))), COUNTIF(INDEX(fields[experiment_ID],1):fields[[#This Row],[experiment_ID]],fields[[#This Row],[experiment_ID]]), "")</f>
        <v>4</v>
      </c>
      <c r="C12" s="127"/>
      <c r="D12" s="127" t="s">
        <v>8778</v>
      </c>
      <c r="E12" s="127"/>
      <c r="F12" s="127"/>
      <c r="G12" s="127"/>
      <c r="H12" s="127"/>
      <c r="I12" s="127"/>
      <c r="J12" s="106"/>
      <c r="K12" s="106"/>
      <c r="L12" s="106"/>
      <c r="M12" s="127"/>
      <c r="N12" s="106"/>
      <c r="O12" s="106"/>
      <c r="P12" s="127"/>
      <c r="Q12" s="106"/>
      <c r="R12" s="106"/>
      <c r="S12" s="106"/>
      <c r="T12" s="127"/>
      <c r="U12" s="106"/>
      <c r="V12" s="106"/>
      <c r="W12" s="106"/>
      <c r="X12" s="106"/>
      <c r="Y12" s="106"/>
      <c r="Z12" s="106"/>
      <c r="AA12" s="127"/>
      <c r="AB12" s="128"/>
      <c r="AC12" s="127"/>
    </row>
    <row r="13" spans="1:30" x14ac:dyDescent="0.35">
      <c r="A13" s="127" t="s">
        <v>8768</v>
      </c>
      <c r="B13" s="128" cm="1">
        <f t="array" ref="B13">IF(ROW() &lt; ROW(INDEX(fields[experiment_ID],ROWS(fields[experiment_ID]))), COUNTIF(INDEX(fields[experiment_ID],1):fields[[#This Row],[experiment_ID]],fields[[#This Row],[experiment_ID]]), "")</f>
        <v>5</v>
      </c>
      <c r="C13" s="127"/>
      <c r="D13" s="127" t="s">
        <v>8777</v>
      </c>
      <c r="E13" s="127"/>
      <c r="F13" s="127"/>
      <c r="G13" s="127"/>
      <c r="H13" s="127"/>
      <c r="I13" s="127"/>
      <c r="J13" s="106"/>
      <c r="K13" s="106"/>
      <c r="L13" s="106"/>
      <c r="M13" s="127"/>
      <c r="N13" s="106"/>
      <c r="O13" s="106"/>
      <c r="P13" s="127"/>
      <c r="Q13" s="106"/>
      <c r="R13" s="106"/>
      <c r="S13" s="106"/>
      <c r="T13" s="127"/>
      <c r="U13" s="106"/>
      <c r="V13" s="106"/>
      <c r="W13" s="106"/>
      <c r="X13" s="106"/>
      <c r="Y13" s="106"/>
      <c r="Z13" s="106"/>
      <c r="AA13" s="127"/>
      <c r="AB13" s="128"/>
      <c r="AC13" s="127"/>
    </row>
    <row r="14" spans="1:30" x14ac:dyDescent="0.35">
      <c r="A14" s="127" t="s">
        <v>8907</v>
      </c>
      <c r="B14" s="128" cm="1">
        <f t="array" ref="B14">IF(ROW() &lt; ROW(INDEX(fields[experiment_ID],ROWS(fields[experiment_ID]))), COUNTIF(INDEX(fields[experiment_ID],1):fields[[#This Row],[experiment_ID]],fields[[#This Row],[experiment_ID]]), "")</f>
        <v>1</v>
      </c>
      <c r="C14" s="127"/>
      <c r="D14" s="127" t="s">
        <v>8909</v>
      </c>
      <c r="E14" s="127" t="s">
        <v>8916</v>
      </c>
      <c r="F14" s="127"/>
      <c r="G14" s="127" t="s">
        <v>1708</v>
      </c>
      <c r="H14" s="127" t="s">
        <v>8911</v>
      </c>
      <c r="I14" s="127" t="s">
        <v>8912</v>
      </c>
      <c r="J14" s="106">
        <v>39.450000000000003</v>
      </c>
      <c r="K14" s="106">
        <v>115.08</v>
      </c>
      <c r="L14" s="106">
        <v>42</v>
      </c>
      <c r="M14" s="175" t="s">
        <v>872</v>
      </c>
      <c r="N14" s="106"/>
      <c r="O14" s="106"/>
      <c r="P14" s="127"/>
      <c r="Q14" s="179">
        <v>13000</v>
      </c>
      <c r="R14" s="106"/>
      <c r="S14" s="106"/>
      <c r="T14" s="127"/>
      <c r="U14" s="106"/>
      <c r="V14" s="106"/>
      <c r="W14" s="106"/>
      <c r="X14" s="106"/>
      <c r="Y14" s="106"/>
      <c r="Z14" s="106"/>
      <c r="AA14" s="127"/>
      <c r="AB14" s="128"/>
      <c r="AC14" s="127"/>
    </row>
    <row r="15" spans="1:30" x14ac:dyDescent="0.35">
      <c r="A15" s="127" t="s">
        <v>8972</v>
      </c>
      <c r="B15" s="128" cm="1">
        <f t="array" ref="B15">IF(ROW() &lt; ROW(INDEX(fields[experiment_ID],ROWS(fields[experiment_ID]))), COUNTIF(INDEX(fields[experiment_ID],1):fields[[#This Row],[experiment_ID]],fields[[#This Row],[experiment_ID]]), "")</f>
        <v>1</v>
      </c>
      <c r="C15" s="127" t="s">
        <v>6</v>
      </c>
      <c r="D15" s="127" t="s">
        <v>9010</v>
      </c>
      <c r="E15" s="127" t="s">
        <v>8982</v>
      </c>
      <c r="F15" s="127"/>
      <c r="G15" s="127" t="s">
        <v>8792</v>
      </c>
      <c r="H15" s="127" t="s">
        <v>8975</v>
      </c>
      <c r="I15" s="127"/>
      <c r="J15" s="106"/>
      <c r="K15" s="106"/>
      <c r="L15" s="106"/>
      <c r="M15" s="127" t="s">
        <v>753</v>
      </c>
      <c r="N15" s="106"/>
      <c r="O15" s="106"/>
      <c r="P15" s="127"/>
      <c r="Q15" s="106">
        <v>90000</v>
      </c>
      <c r="R15" s="106"/>
      <c r="S15" s="106"/>
      <c r="T15" s="127"/>
      <c r="U15" s="106"/>
      <c r="V15" s="106"/>
      <c r="W15" s="106"/>
      <c r="X15" s="106"/>
      <c r="Y15" s="106"/>
      <c r="Z15" s="106"/>
      <c r="AA15" s="127"/>
      <c r="AB15" s="128"/>
      <c r="AC15" s="127"/>
    </row>
    <row r="16" spans="1:30" x14ac:dyDescent="0.35">
      <c r="A16" s="127" t="s">
        <v>9031</v>
      </c>
      <c r="B16" s="128" cm="1">
        <f t="array" ref="B16">IF(ROW() &lt; ROW(INDEX(fields[experiment_ID],ROWS(fields[experiment_ID]))), COUNTIF(INDEX(fields[experiment_ID],1):fields[[#This Row],[experiment_ID]],fields[[#This Row],[experiment_ID]]), "")</f>
        <v>1</v>
      </c>
      <c r="C16" s="127"/>
      <c r="D16" s="127" t="s">
        <v>9034</v>
      </c>
      <c r="E16" s="127" t="s">
        <v>9042</v>
      </c>
      <c r="F16" s="127"/>
      <c r="G16" s="127" t="s">
        <v>1707</v>
      </c>
      <c r="H16" s="127" t="s">
        <v>9043</v>
      </c>
      <c r="I16" s="127"/>
      <c r="J16" s="106"/>
      <c r="K16" s="106">
        <v>-39.78</v>
      </c>
      <c r="L16" s="106">
        <v>-73.23</v>
      </c>
      <c r="M16" s="127"/>
      <c r="N16" s="106"/>
      <c r="O16" s="106"/>
      <c r="P16" s="127"/>
      <c r="Q16" s="106"/>
      <c r="R16" s="106"/>
      <c r="S16" s="106"/>
      <c r="T16" s="127"/>
      <c r="U16" s="106"/>
      <c r="V16" s="106"/>
      <c r="W16" s="106"/>
      <c r="X16" s="106"/>
      <c r="Y16" s="106"/>
      <c r="Z16" s="106"/>
      <c r="AA16" s="127"/>
      <c r="AB16" s="128"/>
      <c r="AC16" s="127"/>
    </row>
    <row r="17" spans="1:29" x14ac:dyDescent="0.35">
      <c r="A17" s="127" t="s">
        <v>9083</v>
      </c>
      <c r="B17" s="128" cm="1">
        <f t="array" ref="B17">IF(ROW() &lt; ROW(INDEX(fields[experiment_ID],ROWS(fields[experiment_ID]))), COUNTIF(INDEX(fields[experiment_ID],1):fields[[#This Row],[experiment_ID]],fields[[#This Row],[experiment_ID]]), "")</f>
        <v>1</v>
      </c>
      <c r="C17" s="127"/>
      <c r="D17" s="127" t="s">
        <v>9091</v>
      </c>
      <c r="E17" s="127"/>
      <c r="F17" s="127"/>
      <c r="G17" s="127" t="s">
        <v>9120</v>
      </c>
      <c r="H17" s="127"/>
      <c r="I17" s="127"/>
      <c r="J17" s="106"/>
      <c r="K17" s="106"/>
      <c r="L17" s="106"/>
      <c r="M17" s="127" t="s">
        <v>635</v>
      </c>
      <c r="N17" s="106"/>
      <c r="O17" s="106"/>
      <c r="P17" s="127"/>
      <c r="Q17" s="106"/>
      <c r="R17" s="106"/>
      <c r="S17" s="106"/>
      <c r="T17" s="127"/>
      <c r="U17" s="106"/>
      <c r="V17" s="106"/>
      <c r="W17" s="106"/>
      <c r="X17" s="106"/>
      <c r="Y17" s="106"/>
      <c r="Z17" s="106"/>
      <c r="AA17" s="127"/>
      <c r="AB17" s="128"/>
      <c r="AC17" s="127"/>
    </row>
    <row r="18" spans="1:29" x14ac:dyDescent="0.35">
      <c r="A18" s="127" t="s">
        <v>9083</v>
      </c>
      <c r="B18" s="128" cm="1">
        <f t="array" ref="B18">IF(ROW() &lt; ROW(INDEX(fields[experiment_ID],ROWS(fields[experiment_ID]))), COUNTIF(INDEX(fields[experiment_ID],1):fields[[#This Row],[experiment_ID]],fields[[#This Row],[experiment_ID]]), "")</f>
        <v>2</v>
      </c>
      <c r="C18" s="127"/>
      <c r="D18" s="127" t="s">
        <v>9093</v>
      </c>
      <c r="E18" s="127"/>
      <c r="F18" s="127"/>
      <c r="G18" s="127" t="s">
        <v>9120</v>
      </c>
      <c r="H18" s="127"/>
      <c r="I18" s="127"/>
      <c r="J18" s="106"/>
      <c r="K18" s="106"/>
      <c r="L18" s="106"/>
      <c r="M18" s="127" t="s">
        <v>811</v>
      </c>
      <c r="N18" s="106"/>
      <c r="O18" s="106"/>
      <c r="P18" s="127"/>
      <c r="Q18" s="106"/>
      <c r="R18" s="106"/>
      <c r="S18" s="106"/>
      <c r="T18" s="127"/>
      <c r="U18" s="106"/>
      <c r="V18" s="106"/>
      <c r="W18" s="106"/>
      <c r="X18" s="106"/>
      <c r="Y18" s="106"/>
      <c r="Z18" s="106"/>
      <c r="AA18" s="127"/>
      <c r="AB18" s="128"/>
      <c r="AC18" s="127"/>
    </row>
    <row r="19" spans="1:29" x14ac:dyDescent="0.35">
      <c r="A19" s="127" t="s">
        <v>9083</v>
      </c>
      <c r="B19" s="128" cm="1">
        <f t="array" ref="B19">IF(ROW() &lt; ROW(INDEX(fields[experiment_ID],ROWS(fields[experiment_ID]))), COUNTIF(INDEX(fields[experiment_ID],1):fields[[#This Row],[experiment_ID]],fields[[#This Row],[experiment_ID]]), "")</f>
        <v>3</v>
      </c>
      <c r="C19" s="127"/>
      <c r="D19" s="127" t="s">
        <v>9094</v>
      </c>
      <c r="E19" s="127"/>
      <c r="F19" s="127"/>
      <c r="G19" s="127" t="s">
        <v>9120</v>
      </c>
      <c r="H19" s="127"/>
      <c r="I19" s="127"/>
      <c r="J19" s="106"/>
      <c r="K19" s="106"/>
      <c r="L19" s="106"/>
      <c r="M19" s="127"/>
      <c r="N19" s="106"/>
      <c r="O19" s="106"/>
      <c r="P19" s="127"/>
      <c r="Q19" s="106"/>
      <c r="R19" s="106"/>
      <c r="S19" s="106"/>
      <c r="T19" s="127"/>
      <c r="U19" s="106"/>
      <c r="V19" s="106"/>
      <c r="W19" s="106"/>
      <c r="X19" s="106"/>
      <c r="Y19" s="106"/>
      <c r="Z19" s="106"/>
      <c r="AA19" s="127"/>
      <c r="AB19" s="128"/>
      <c r="AC19" s="127" t="s">
        <v>9101</v>
      </c>
    </row>
    <row r="20" spans="1:29" x14ac:dyDescent="0.35">
      <c r="A20" s="127" t="s">
        <v>9083</v>
      </c>
      <c r="B20" s="128" cm="1">
        <f t="array" ref="B20">IF(ROW() &lt; ROW(INDEX(fields[experiment_ID],ROWS(fields[experiment_ID]))), COUNTIF(INDEX(fields[experiment_ID],1):fields[[#This Row],[experiment_ID]],fields[[#This Row],[experiment_ID]]), "")</f>
        <v>4</v>
      </c>
      <c r="C20" s="127"/>
      <c r="D20" s="127" t="s">
        <v>9095</v>
      </c>
      <c r="E20" s="127"/>
      <c r="F20" s="127"/>
      <c r="G20" s="127" t="s">
        <v>9120</v>
      </c>
      <c r="H20" s="127"/>
      <c r="I20" s="127"/>
      <c r="J20" s="106"/>
      <c r="K20" s="106"/>
      <c r="L20" s="106"/>
      <c r="M20" s="127"/>
      <c r="N20" s="106"/>
      <c r="O20" s="106"/>
      <c r="P20" s="127"/>
      <c r="Q20" s="106"/>
      <c r="R20" s="106"/>
      <c r="S20" s="106"/>
      <c r="T20" s="127"/>
      <c r="U20" s="106"/>
      <c r="V20" s="106"/>
      <c r="W20" s="106"/>
      <c r="X20" s="106"/>
      <c r="Y20" s="106"/>
      <c r="Z20" s="106"/>
      <c r="AA20" s="127"/>
      <c r="AB20" s="128"/>
      <c r="AC20" s="127" t="s">
        <v>9103</v>
      </c>
    </row>
    <row r="21" spans="1:29" x14ac:dyDescent="0.35">
      <c r="A21" s="127" t="s">
        <v>9083</v>
      </c>
      <c r="B21" s="128" cm="1">
        <f t="array" ref="B21">IF(ROW() &lt; ROW(INDEX(fields[experiment_ID],ROWS(fields[experiment_ID]))), COUNTIF(INDEX(fields[experiment_ID],1):fields[[#This Row],[experiment_ID]],fields[[#This Row],[experiment_ID]]), "")</f>
        <v>5</v>
      </c>
      <c r="C21" s="127"/>
      <c r="D21" s="127" t="s">
        <v>9096</v>
      </c>
      <c r="E21" s="127"/>
      <c r="F21" s="127"/>
      <c r="G21" s="127" t="s">
        <v>9120</v>
      </c>
      <c r="H21" s="127"/>
      <c r="I21" s="127"/>
      <c r="J21" s="106"/>
      <c r="K21" s="106"/>
      <c r="L21" s="106"/>
      <c r="M21" s="127" t="s">
        <v>700</v>
      </c>
      <c r="N21" s="106"/>
      <c r="O21" s="106"/>
      <c r="P21" s="127"/>
      <c r="Q21" s="106"/>
      <c r="R21" s="106"/>
      <c r="S21" s="106"/>
      <c r="T21" s="127"/>
      <c r="U21" s="106"/>
      <c r="V21" s="106"/>
      <c r="W21" s="106"/>
      <c r="X21" s="106"/>
      <c r="Y21" s="106"/>
      <c r="Z21" s="106"/>
      <c r="AA21" s="127"/>
      <c r="AB21" s="128"/>
      <c r="AC21" s="127"/>
    </row>
    <row r="22" spans="1:29" x14ac:dyDescent="0.35">
      <c r="A22" s="127" t="s">
        <v>9083</v>
      </c>
      <c r="B22" s="128" cm="1">
        <f t="array" ref="B22">IF(ROW() &lt; ROW(INDEX(fields[experiment_ID],ROWS(fields[experiment_ID]))), COUNTIF(INDEX(fields[experiment_ID],1):fields[[#This Row],[experiment_ID]],fields[[#This Row],[experiment_ID]]), "")</f>
        <v>6</v>
      </c>
      <c r="C22" s="127"/>
      <c r="D22" s="127" t="s">
        <v>9097</v>
      </c>
      <c r="E22" s="127"/>
      <c r="F22" s="127"/>
      <c r="G22" s="127" t="s">
        <v>9120</v>
      </c>
      <c r="H22" s="127"/>
      <c r="I22" s="127"/>
      <c r="J22" s="106"/>
      <c r="K22" s="106"/>
      <c r="L22" s="106"/>
      <c r="M22" s="127"/>
      <c r="N22" s="106"/>
      <c r="O22" s="106"/>
      <c r="P22" s="127"/>
      <c r="Q22" s="106"/>
      <c r="R22" s="106"/>
      <c r="S22" s="106"/>
      <c r="T22" s="127"/>
      <c r="U22" s="106"/>
      <c r="V22" s="106"/>
      <c r="W22" s="106"/>
      <c r="X22" s="106"/>
      <c r="Y22" s="106"/>
      <c r="Z22" s="106"/>
      <c r="AA22" s="127"/>
      <c r="AB22" s="128"/>
      <c r="AC22" s="127" t="s">
        <v>9104</v>
      </c>
    </row>
    <row r="23" spans="1:29" x14ac:dyDescent="0.35">
      <c r="A23" s="127" t="s">
        <v>9083</v>
      </c>
      <c r="B23" s="128" cm="1">
        <f t="array" ref="B23">IF(ROW() &lt; ROW(INDEX(fields[experiment_ID],ROWS(fields[experiment_ID]))), COUNTIF(INDEX(fields[experiment_ID],1):fields[[#This Row],[experiment_ID]],fields[[#This Row],[experiment_ID]]), "")</f>
        <v>7</v>
      </c>
      <c r="C23" s="127"/>
      <c r="D23" s="127" t="s">
        <v>9098</v>
      </c>
      <c r="E23" s="127"/>
      <c r="F23" s="127"/>
      <c r="G23" s="127" t="s">
        <v>9120</v>
      </c>
      <c r="H23" s="127"/>
      <c r="I23" s="127"/>
      <c r="J23" s="106"/>
      <c r="K23" s="106"/>
      <c r="L23" s="106"/>
      <c r="M23" s="127" t="s">
        <v>753</v>
      </c>
      <c r="N23" s="106"/>
      <c r="O23" s="106"/>
      <c r="P23" s="127"/>
      <c r="Q23" s="106"/>
      <c r="R23" s="106"/>
      <c r="S23" s="106"/>
      <c r="T23" s="127"/>
      <c r="U23" s="106"/>
      <c r="V23" s="106"/>
      <c r="W23" s="106"/>
      <c r="X23" s="106"/>
      <c r="Y23" s="106"/>
      <c r="Z23" s="106"/>
      <c r="AA23" s="127"/>
      <c r="AB23" s="128"/>
      <c r="AC23" s="127"/>
    </row>
    <row r="24" spans="1:29" x14ac:dyDescent="0.35">
      <c r="A24" s="127" t="s">
        <v>9083</v>
      </c>
      <c r="B24" s="128" cm="1">
        <f t="array" ref="B24">IF(ROW() &lt; ROW(INDEX(fields[experiment_ID],ROWS(fields[experiment_ID]))), COUNTIF(INDEX(fields[experiment_ID],1):fields[[#This Row],[experiment_ID]],fields[[#This Row],[experiment_ID]]), "")</f>
        <v>8</v>
      </c>
      <c r="C24" s="127"/>
      <c r="D24" s="127" t="s">
        <v>9099</v>
      </c>
      <c r="E24" s="127"/>
      <c r="F24" s="127"/>
      <c r="G24" s="127" t="s">
        <v>9120</v>
      </c>
      <c r="H24" s="127"/>
      <c r="I24" s="127"/>
      <c r="J24" s="106"/>
      <c r="K24" s="106"/>
      <c r="L24" s="106"/>
      <c r="M24" s="127" t="s">
        <v>728</v>
      </c>
      <c r="N24" s="106"/>
      <c r="O24" s="106"/>
      <c r="P24" s="127"/>
      <c r="Q24" s="106"/>
      <c r="R24" s="106"/>
      <c r="S24" s="106"/>
      <c r="T24" s="127"/>
      <c r="U24" s="106"/>
      <c r="V24" s="106"/>
      <c r="W24" s="106"/>
      <c r="X24" s="106"/>
      <c r="Y24" s="106"/>
      <c r="Z24" s="106"/>
      <c r="AA24" s="127"/>
      <c r="AB24" s="128"/>
      <c r="AC24" s="127"/>
    </row>
    <row r="25" spans="1:29" x14ac:dyDescent="0.35">
      <c r="A25" s="127" t="s">
        <v>9275</v>
      </c>
      <c r="B25" s="128" cm="1">
        <f t="array" ref="B25">IF(ROW() &lt; ROW(INDEX(fields[experiment_ID],ROWS(fields[experiment_ID]))), COUNTIF(INDEX(fields[experiment_ID],1):fields[[#This Row],[experiment_ID]],fields[[#This Row],[experiment_ID]]), "")</f>
        <v>1</v>
      </c>
      <c r="C25" s="127"/>
      <c r="D25" s="127" t="s">
        <v>9280</v>
      </c>
      <c r="E25" s="127"/>
      <c r="F25" s="127"/>
      <c r="G25" s="127"/>
      <c r="H25" s="127" t="s">
        <v>9281</v>
      </c>
      <c r="I25" s="127"/>
      <c r="J25" s="106">
        <v>41.45</v>
      </c>
      <c r="K25" s="106">
        <v>15.6</v>
      </c>
      <c r="L25" s="106">
        <v>90</v>
      </c>
      <c r="M25" s="127" t="s">
        <v>753</v>
      </c>
      <c r="N25" s="106"/>
      <c r="O25" s="106"/>
      <c r="P25" s="127"/>
      <c r="Q25" s="106"/>
      <c r="R25" s="106"/>
      <c r="S25" s="106"/>
      <c r="T25" s="127"/>
      <c r="U25" s="106"/>
      <c r="V25" s="106"/>
      <c r="W25" s="106"/>
      <c r="X25" s="106"/>
      <c r="Y25" s="106"/>
      <c r="Z25" s="106"/>
      <c r="AA25" s="127"/>
      <c r="AB25" s="128"/>
      <c r="AC25" s="127"/>
    </row>
    <row r="26" spans="1:29" x14ac:dyDescent="0.35">
      <c r="A26" s="127" t="s">
        <v>9418</v>
      </c>
      <c r="B26" s="128" cm="1">
        <f t="array" ref="B26">IF(ROW() &lt; ROW(INDEX(fields[experiment_ID],ROWS(fields[experiment_ID]))), COUNTIF(INDEX(fields[experiment_ID],1):fields[[#This Row],[experiment_ID]],fields[[#This Row],[experiment_ID]]), "")</f>
        <v>1</v>
      </c>
      <c r="C26" s="127"/>
      <c r="D26" s="127" t="s">
        <v>9420</v>
      </c>
      <c r="E26" s="127" t="s">
        <v>9426</v>
      </c>
      <c r="F26" s="127"/>
      <c r="G26" s="127" t="s">
        <v>1681</v>
      </c>
      <c r="H26" s="127" t="s">
        <v>8888</v>
      </c>
      <c r="I26" s="127" t="s">
        <v>8889</v>
      </c>
      <c r="J26" s="106">
        <v>-36.75</v>
      </c>
      <c r="K26" s="106">
        <v>142.11000000000001</v>
      </c>
      <c r="L26" s="106">
        <v>128</v>
      </c>
      <c r="M26" s="127"/>
      <c r="N26" s="106"/>
      <c r="O26" s="106"/>
      <c r="P26" s="127"/>
      <c r="Q26" s="106"/>
      <c r="R26" s="106"/>
      <c r="S26" s="106"/>
      <c r="T26" s="127"/>
      <c r="U26" s="106"/>
      <c r="V26" s="106"/>
      <c r="W26" s="106"/>
      <c r="X26" s="106"/>
      <c r="Y26" s="106"/>
      <c r="Z26" s="106"/>
      <c r="AA26" s="127"/>
      <c r="AB26" s="128"/>
      <c r="AC26" s="127"/>
    </row>
    <row r="27" spans="1:29" x14ac:dyDescent="0.35">
      <c r="A27" s="127" t="s">
        <v>9516</v>
      </c>
      <c r="B27" s="128" cm="1">
        <f t="array" ref="B27">IF(ROW() &lt; ROW(INDEX(fields[experiment_ID],ROWS(fields[experiment_ID]))), COUNTIF(INDEX(fields[experiment_ID],1):fields[[#This Row],[experiment_ID]],fields[[#This Row],[experiment_ID]]), "")</f>
        <v>1</v>
      </c>
      <c r="C27" s="127"/>
      <c r="D27" s="127" t="s">
        <v>9520</v>
      </c>
      <c r="E27" s="127" t="s">
        <v>9538</v>
      </c>
      <c r="F27" s="127"/>
      <c r="G27" s="127" t="s">
        <v>1734</v>
      </c>
      <c r="H27" s="127" t="s">
        <v>9523</v>
      </c>
      <c r="I27" s="127"/>
      <c r="J27" s="106">
        <v>49.465000000000003</v>
      </c>
      <c r="K27" s="106">
        <v>2.0720000000000001</v>
      </c>
      <c r="L27" s="106">
        <v>112</v>
      </c>
      <c r="M27" s="127"/>
      <c r="N27" s="106"/>
      <c r="O27" s="106"/>
      <c r="P27" s="127"/>
      <c r="Q27" s="106"/>
      <c r="R27" s="106"/>
      <c r="S27" s="106"/>
      <c r="T27" s="127"/>
      <c r="U27" s="106"/>
      <c r="V27" s="106"/>
      <c r="W27" s="106"/>
      <c r="X27" s="106"/>
      <c r="Y27" s="106"/>
      <c r="Z27" s="106"/>
      <c r="AA27" s="127"/>
      <c r="AB27" s="128"/>
      <c r="AC27" s="127"/>
    </row>
    <row r="28" spans="1:29" x14ac:dyDescent="0.35">
      <c r="A28" s="127" t="s">
        <v>9516</v>
      </c>
      <c r="B28" s="128" cm="1">
        <f t="array" ref="B28">IF(ROW() &lt; ROW(INDEX(fields[experiment_ID],ROWS(fields[experiment_ID]))), COUNTIF(INDEX(fields[experiment_ID],1):fields[[#This Row],[experiment_ID]],fields[[#This Row],[experiment_ID]]), "")</f>
        <v>2</v>
      </c>
      <c r="C28" s="127"/>
      <c r="D28" s="127" t="s">
        <v>9521</v>
      </c>
      <c r="E28" s="127" t="s">
        <v>9539</v>
      </c>
      <c r="F28" s="127"/>
      <c r="G28" s="127" t="s">
        <v>1734</v>
      </c>
      <c r="H28" s="127" t="s">
        <v>9540</v>
      </c>
      <c r="I28" s="127"/>
      <c r="J28" s="106">
        <v>49.543999999999997</v>
      </c>
      <c r="K28" s="106">
        <v>2.3879999999999999</v>
      </c>
      <c r="L28" s="106">
        <v>135</v>
      </c>
      <c r="M28" s="127"/>
      <c r="N28" s="106"/>
      <c r="O28" s="106"/>
      <c r="P28" s="127"/>
      <c r="Q28" s="106"/>
      <c r="R28" s="106"/>
      <c r="S28" s="106"/>
      <c r="T28" s="127"/>
      <c r="U28" s="106"/>
      <c r="V28" s="106"/>
      <c r="W28" s="106"/>
      <c r="X28" s="106"/>
      <c r="Y28" s="106"/>
      <c r="Z28" s="106"/>
      <c r="AA28" s="127"/>
      <c r="AB28" s="128"/>
      <c r="AC28" s="127"/>
    </row>
    <row r="29" spans="1:29" x14ac:dyDescent="0.35">
      <c r="A29" s="127" t="s">
        <v>9551</v>
      </c>
      <c r="B29" s="128" cm="1">
        <f t="array" ref="B29">IF(ROW() &lt; ROW(INDEX(fields[experiment_ID],ROWS(fields[experiment_ID]))), COUNTIF(INDEX(fields[experiment_ID],1):fields[[#This Row],[experiment_ID]],fields[[#This Row],[experiment_ID]]), "")</f>
        <v>1</v>
      </c>
      <c r="C29" s="127"/>
      <c r="D29" s="127" t="s">
        <v>9554</v>
      </c>
      <c r="E29" s="127" t="s">
        <v>9565</v>
      </c>
      <c r="F29" s="127"/>
      <c r="G29" s="127" t="s">
        <v>1708</v>
      </c>
      <c r="H29" s="127" t="s">
        <v>9556</v>
      </c>
      <c r="I29" s="127" t="s">
        <v>9566</v>
      </c>
      <c r="J29" s="106">
        <v>35.270000000000003</v>
      </c>
      <c r="K29" s="106">
        <v>107.5</v>
      </c>
      <c r="L29" s="106">
        <v>1254</v>
      </c>
      <c r="M29" s="127"/>
      <c r="N29" s="106"/>
      <c r="O29" s="106"/>
      <c r="P29" s="127"/>
      <c r="Q29" s="106"/>
      <c r="R29" s="106"/>
      <c r="S29" s="106"/>
      <c r="T29" s="127"/>
      <c r="U29" s="106"/>
      <c r="V29" s="106"/>
      <c r="W29" s="106"/>
      <c r="X29" s="106"/>
      <c r="Y29" s="106"/>
      <c r="Z29" s="106"/>
      <c r="AA29" s="127"/>
      <c r="AB29" s="128"/>
      <c r="AC29" s="127"/>
    </row>
    <row r="30" spans="1:29" x14ac:dyDescent="0.35">
      <c r="A30" s="127" t="s">
        <v>9783</v>
      </c>
      <c r="B30" s="128" cm="1">
        <f t="array" ref="B30">IF(ROW() &lt; ROW(INDEX(fields[experiment_ID],ROWS(fields[experiment_ID]))), COUNTIF(INDEX(fields[experiment_ID],1):fields[[#This Row],[experiment_ID]],fields[[#This Row],[experiment_ID]]), "")</f>
        <v>1</v>
      </c>
      <c r="C30" s="127"/>
      <c r="D30" s="127" t="s">
        <v>9787</v>
      </c>
      <c r="E30" s="127" t="s">
        <v>9791</v>
      </c>
      <c r="F30" s="127"/>
      <c r="G30" s="127" t="s">
        <v>1708</v>
      </c>
      <c r="H30" s="127"/>
      <c r="I30" s="127"/>
      <c r="J30" s="106">
        <v>37.880000000000003</v>
      </c>
      <c r="K30" s="106">
        <v>114.68</v>
      </c>
      <c r="L30" s="106">
        <v>50.1</v>
      </c>
      <c r="M30" s="127"/>
      <c r="N30" s="106"/>
      <c r="O30" s="106"/>
      <c r="P30" s="127"/>
      <c r="Q30" s="106"/>
      <c r="R30" s="106"/>
      <c r="S30" s="106"/>
      <c r="T30" s="127"/>
      <c r="U30" s="106"/>
      <c r="V30" s="106"/>
      <c r="W30" s="106"/>
      <c r="X30" s="106"/>
      <c r="Y30" s="106"/>
      <c r="Z30" s="106"/>
      <c r="AA30" s="127"/>
      <c r="AB30" s="128"/>
      <c r="AC30" s="127"/>
    </row>
    <row r="31" spans="1:29" x14ac:dyDescent="0.35">
      <c r="A31" s="127" t="s">
        <v>9923</v>
      </c>
      <c r="B31" s="128" cm="1">
        <f t="array" ref="B31">IF(ROW() &lt; ROW(INDEX(fields[experiment_ID],ROWS(fields[experiment_ID]))), COUNTIF(INDEX(fields[experiment_ID],1):fields[[#This Row],[experiment_ID]],fields[[#This Row],[experiment_ID]]), "")</f>
        <v>1</v>
      </c>
      <c r="C31" s="127"/>
      <c r="D31" s="127" t="s">
        <v>9925</v>
      </c>
      <c r="E31" s="127" t="s">
        <v>9281</v>
      </c>
      <c r="F31" s="127"/>
      <c r="G31" s="127" t="s">
        <v>1756</v>
      </c>
      <c r="H31" s="127"/>
      <c r="I31" s="127"/>
      <c r="J31" s="106">
        <v>41.47</v>
      </c>
      <c r="K31" s="106">
        <v>15.53</v>
      </c>
      <c r="L31" s="106">
        <v>75</v>
      </c>
      <c r="M31" s="127"/>
      <c r="N31" s="106"/>
      <c r="O31" s="106"/>
      <c r="P31" s="127"/>
      <c r="Q31" s="106"/>
      <c r="R31" s="106"/>
      <c r="S31" s="106"/>
      <c r="T31" s="127"/>
      <c r="U31" s="106"/>
      <c r="V31" s="106"/>
      <c r="W31" s="106"/>
      <c r="X31" s="106"/>
      <c r="Y31" s="106"/>
      <c r="Z31" s="106"/>
      <c r="AA31" s="127"/>
      <c r="AB31" s="128"/>
      <c r="AC31" s="127"/>
    </row>
    <row r="32" spans="1:29" x14ac:dyDescent="0.35">
      <c r="A32" s="127"/>
      <c r="B32" s="128" t="str" cm="1">
        <f t="array" ref="B32">IF(ROW() &lt; ROW(INDEX(fields[experiment_ID],ROWS(fields[experiment_ID]))), COUNTIF(INDEX(fields[experiment_ID],1):fields[[#This Row],[experiment_ID]],fields[[#This Row],[experiment_ID]]), "")</f>
        <v/>
      </c>
      <c r="C32" s="127"/>
      <c r="D32" s="127"/>
      <c r="E32" s="127"/>
      <c r="F32" s="127"/>
      <c r="G32" s="127"/>
      <c r="H32" s="127"/>
      <c r="I32" s="127"/>
      <c r="J32" s="106"/>
      <c r="K32" s="106"/>
      <c r="L32" s="106"/>
      <c r="M32" s="127"/>
      <c r="N32" s="106"/>
      <c r="O32" s="106"/>
      <c r="P32" s="127"/>
      <c r="Q32" s="106"/>
      <c r="R32" s="106"/>
      <c r="S32" s="106"/>
      <c r="T32" s="127"/>
      <c r="U32" s="106"/>
      <c r="V32" s="106"/>
      <c r="W32" s="106"/>
      <c r="X32" s="106"/>
      <c r="Y32" s="106"/>
      <c r="Z32" s="106"/>
      <c r="AA32" s="127"/>
      <c r="AB32" s="128"/>
      <c r="AC32" s="127"/>
    </row>
  </sheetData>
  <mergeCells count="1">
    <mergeCell ref="A1:H1"/>
  </mergeCells>
  <phoneticPr fontId="23" type="noConversion"/>
  <conditionalFormatting sqref="C4">
    <cfRule type="duplicateValues" dxfId="16" priority="1"/>
  </conditionalFormatting>
  <conditionalFormatting sqref="C4">
    <cfRule type="duplicateValues" dxfId="15" priority="2"/>
  </conditionalFormatting>
  <dataValidations count="5">
    <dataValidation allowBlank="1" showDropDown="1" showInputMessage="1" showErrorMessage="1" sqref="AD5:AD6 N5:O5 Q5:S5 J5:L13 E14 E5:F13 N6:P14 R6:S14 Q6:Q13 G5:I32 U5:Z32 AB5:AC32 B5:B32" xr:uid="{9CE43FE6-840A-4C84-A6BF-8984F0544B46}"/>
    <dataValidation type="list" allowBlank="1" showInputMessage="1" showErrorMessage="1" sqref="A5:A14 F14" xr:uid="{7DE526A4-8075-40A8-961B-8606D83E1661}">
      <formula1>ddl_experiments</formula1>
    </dataValidation>
    <dataValidation type="list" allowBlank="1" showInputMessage="1" showErrorMessage="1" sqref="C29 D5:D32" xr:uid="{A9FB4742-A0E0-4FC7-9F91-9D4E2793D4BC}">
      <formula1>ddl_soilProfiles</formula1>
    </dataValidation>
    <dataValidation type="list" allowBlank="1" showInputMessage="1" showErrorMessage="1" sqref="C5:C28 C30" xr:uid="{34D3F0EE-F6A8-47A6-80AA-BD6DABF72645}">
      <formula1>ddl_weatherStations</formula1>
    </dataValidation>
    <dataValidation type="list" allowBlank="1" showInputMessage="1" showErrorMessage="1" sqref="A15:A32" xr:uid="{609FA968-88ED-4DEE-8448-31E7BA101007}">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M5:M32</xm:sqref>
        </x14:dataValidation>
        <x14:dataValidation type="list" allowBlank="1" showInputMessage="1" showErrorMessage="1" xr:uid="{2D7EA161-F37B-4453-9DEE-C89CD3C190F0}">
          <x14:formula1>
            <xm:f>DropDown!$AK$3:$AK$6</xm:f>
          </x14:formula1>
          <xm:sqref>T5:T32</xm:sqref>
        </x14:dataValidation>
        <x14:dataValidation type="list" allowBlank="1" showInputMessage="1" showErrorMessage="1" xr:uid="{AAEDDCF2-7641-4E8F-B968-70D9BB404D38}">
          <x14:formula1>
            <xm:f>DropDown!$AM$3:$AM$8</xm:f>
          </x14:formula1>
          <xm:sqref>AA5:AA32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6"/>
  <sheetViews>
    <sheetView topLeftCell="I1" zoomScaleNormal="100" workbookViewId="0">
      <pane ySplit="4" topLeftCell="A11" activePane="bottomLeft" state="frozen"/>
      <selection activeCell="R1" sqref="R1"/>
      <selection pane="bottomLeft" activeCell="E15" sqref="E14:P15"/>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192" t="s">
        <v>6635</v>
      </c>
      <c r="B1" s="192"/>
      <c r="C1" s="192"/>
      <c r="D1" s="192"/>
      <c r="E1" s="192"/>
      <c r="F1" s="192"/>
      <c r="G1" s="192"/>
      <c r="H1" s="192"/>
    </row>
    <row r="2" spans="1:17" ht="29.5" customHeight="1" x14ac:dyDescent="0.35">
      <c r="A2" s="30"/>
      <c r="B2" s="30"/>
    </row>
    <row r="3" spans="1:17" s="16" customFormat="1" ht="47.25" customHeight="1" x14ac:dyDescent="0.3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7676</v>
      </c>
      <c r="N3" s="15" t="s">
        <v>3299</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183" t="s">
        <v>9288</v>
      </c>
      <c r="Q4" s="4"/>
    </row>
    <row r="5" spans="1:17" x14ac:dyDescent="0.3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187"/>
    </row>
    <row r="6" spans="1:17" x14ac:dyDescent="0.3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7615</v>
      </c>
      <c r="D6" s="127"/>
      <c r="E6" s="106"/>
      <c r="F6" s="106"/>
      <c r="G6" s="106"/>
      <c r="H6" s="106"/>
      <c r="I6" s="106"/>
      <c r="J6" s="106"/>
      <c r="K6" s="106"/>
      <c r="L6" s="106"/>
      <c r="M6" s="106"/>
      <c r="N6" s="106"/>
      <c r="O6" s="187"/>
    </row>
    <row r="7" spans="1:17" x14ac:dyDescent="0.35">
      <c r="A7" s="127" t="s">
        <v>8767</v>
      </c>
      <c r="B7" s="128" cm="1">
        <f t="array" ref="B7">IF(ROW() &lt; ROW(INDEX(initialConditions[experiment_ID],ROWS(initialConditions[experiment_ID]))), COUNTIF(INDEX(initialConditions[experiment_ID],1):initialConditions[[#This Row],[experiment_ID]],initialConditions[[#This Row],[experiment_ID]]), "")</f>
        <v>1</v>
      </c>
      <c r="C7" s="127"/>
      <c r="D7" s="127" t="s">
        <v>1440</v>
      </c>
      <c r="E7" s="106"/>
      <c r="F7" s="106"/>
      <c r="G7" s="106"/>
      <c r="H7" s="106"/>
      <c r="I7" s="106"/>
      <c r="J7" s="106"/>
      <c r="K7" s="106"/>
      <c r="L7" s="106"/>
      <c r="M7" s="106"/>
      <c r="N7" s="106"/>
      <c r="O7" s="106"/>
    </row>
    <row r="8" spans="1:17" x14ac:dyDescent="0.35">
      <c r="A8" s="127" t="s">
        <v>9275</v>
      </c>
      <c r="B8" s="128" cm="1">
        <f t="array" ref="B8">IF(ROW() &lt; ROW(INDEX(initialConditions[experiment_ID],ROWS(initialConditions[experiment_ID]))), COUNTIF(INDEX(initialConditions[experiment_ID],1):initialConditions[[#This Row],[experiment_ID]],initialConditions[[#This Row],[experiment_ID]]), "")</f>
        <v>1</v>
      </c>
      <c r="C8" s="127" t="s">
        <v>9290</v>
      </c>
      <c r="D8" s="127" t="s">
        <v>1438</v>
      </c>
      <c r="E8" s="106"/>
      <c r="F8" s="106"/>
      <c r="G8" s="106"/>
      <c r="H8" s="106"/>
      <c r="I8" s="106"/>
      <c r="J8" s="106"/>
      <c r="K8" s="106"/>
      <c r="L8" s="106"/>
      <c r="M8" s="106"/>
      <c r="N8" s="106"/>
      <c r="O8" s="106" t="s">
        <v>9289</v>
      </c>
    </row>
    <row r="9" spans="1:17" x14ac:dyDescent="0.35">
      <c r="A9" s="127" t="s">
        <v>9275</v>
      </c>
      <c r="B9" s="128" cm="1">
        <f t="array" ref="B9">IF(ROW() &lt; ROW(INDEX(initialConditions[experiment_ID],ROWS(initialConditions[experiment_ID]))), COUNTIF(INDEX(initialConditions[experiment_ID],1):initialConditions[[#This Row],[experiment_ID]],initialConditions[[#This Row],[experiment_ID]]), "")</f>
        <v>2</v>
      </c>
      <c r="C9" s="127" t="s">
        <v>9291</v>
      </c>
      <c r="D9" s="127" t="s">
        <v>1438</v>
      </c>
      <c r="E9" s="106"/>
      <c r="F9" s="106">
        <v>40</v>
      </c>
      <c r="G9" s="106"/>
      <c r="H9" s="106"/>
      <c r="I9" s="106"/>
      <c r="J9" s="106"/>
      <c r="K9" s="106"/>
      <c r="L9" s="106"/>
      <c r="M9" s="106"/>
      <c r="N9" s="106"/>
      <c r="O9" s="106" t="s">
        <v>9292</v>
      </c>
    </row>
    <row r="10" spans="1:17" x14ac:dyDescent="0.35">
      <c r="A10" s="127" t="s">
        <v>9275</v>
      </c>
      <c r="B10" s="128" cm="1">
        <f t="array" ref="B10">IF(ROW() &lt; ROW(INDEX(initialConditions[experiment_ID],ROWS(initialConditions[experiment_ID]))), COUNTIF(INDEX(initialConditions[experiment_ID],1):initialConditions[[#This Row],[experiment_ID]],initialConditions[[#This Row],[experiment_ID]]), "")</f>
        <v>3</v>
      </c>
      <c r="C10" s="127" t="s">
        <v>9325</v>
      </c>
      <c r="D10" s="127" t="s">
        <v>1438</v>
      </c>
      <c r="E10" s="106"/>
      <c r="F10" s="106">
        <v>40</v>
      </c>
      <c r="G10" s="106"/>
      <c r="H10" s="106"/>
      <c r="I10" s="106"/>
      <c r="J10" s="106"/>
      <c r="K10" s="106"/>
      <c r="L10" s="106"/>
      <c r="M10" s="106"/>
      <c r="N10" s="106"/>
      <c r="O10" s="106" t="s">
        <v>9293</v>
      </c>
    </row>
    <row r="11" spans="1:17" x14ac:dyDescent="0.35">
      <c r="A11" s="127" t="s">
        <v>9275</v>
      </c>
      <c r="B11" s="128" cm="1">
        <f t="array" ref="B11">IF(ROW() &lt; ROW(INDEX(initialConditions[experiment_ID],ROWS(initialConditions[experiment_ID]))), COUNTIF(INDEX(initialConditions[experiment_ID],1):initialConditions[[#This Row],[experiment_ID]],initialConditions[[#This Row],[experiment_ID]]), "")</f>
        <v>4</v>
      </c>
      <c r="C11" s="127" t="s">
        <v>9326</v>
      </c>
      <c r="D11" s="127" t="s">
        <v>1438</v>
      </c>
      <c r="E11" s="106"/>
      <c r="F11" s="106">
        <v>40</v>
      </c>
      <c r="G11" s="106"/>
      <c r="H11" s="106"/>
      <c r="I11" s="106"/>
      <c r="J11" s="106"/>
      <c r="K11" s="106"/>
      <c r="L11" s="106"/>
      <c r="M11" s="106"/>
      <c r="N11" s="106"/>
      <c r="O11" s="106" t="s">
        <v>9294</v>
      </c>
    </row>
    <row r="12" spans="1:17" x14ac:dyDescent="0.35">
      <c r="A12" s="127" t="s">
        <v>9275</v>
      </c>
      <c r="B12" s="128" cm="1">
        <f t="array" ref="B12">IF(ROW() &lt; ROW(INDEX(initialConditions[experiment_ID],ROWS(initialConditions[experiment_ID]))), COUNTIF(INDEX(initialConditions[experiment_ID],1):initialConditions[[#This Row],[experiment_ID]],initialConditions[[#This Row],[experiment_ID]]), "")</f>
        <v>5</v>
      </c>
      <c r="C12" s="127" t="s">
        <v>9327</v>
      </c>
      <c r="D12" s="127" t="s">
        <v>1438</v>
      </c>
      <c r="E12" s="106"/>
      <c r="F12" s="106">
        <v>40</v>
      </c>
      <c r="G12" s="106"/>
      <c r="H12" s="106"/>
      <c r="I12" s="106"/>
      <c r="J12" s="106"/>
      <c r="K12" s="106"/>
      <c r="L12" s="106"/>
      <c r="M12" s="106"/>
      <c r="N12" s="106"/>
      <c r="O12" s="106" t="s">
        <v>9295</v>
      </c>
    </row>
    <row r="13" spans="1:17" x14ac:dyDescent="0.35">
      <c r="A13" s="127" t="s">
        <v>9275</v>
      </c>
      <c r="B13" s="128" cm="1">
        <f t="array" ref="B13">IF(ROW() &lt; ROW(INDEX(initialConditions[experiment_ID],ROWS(initialConditions[experiment_ID]))), COUNTIF(INDEX(initialConditions[experiment_ID],1):initialConditions[[#This Row],[experiment_ID]],initialConditions[[#This Row],[experiment_ID]]), "")</f>
        <v>6</v>
      </c>
      <c r="C13" s="127" t="s">
        <v>9328</v>
      </c>
      <c r="D13" s="127" t="s">
        <v>1438</v>
      </c>
      <c r="E13" s="106"/>
      <c r="F13" s="106">
        <v>40</v>
      </c>
      <c r="G13" s="106"/>
      <c r="H13" s="106"/>
      <c r="I13" s="106"/>
      <c r="J13" s="106"/>
      <c r="K13" s="106"/>
      <c r="L13" s="106"/>
      <c r="M13" s="106"/>
      <c r="N13" s="106"/>
      <c r="O13" s="106" t="s">
        <v>9337</v>
      </c>
    </row>
    <row r="14" spans="1:17" x14ac:dyDescent="0.35">
      <c r="A14" s="127" t="s">
        <v>9275</v>
      </c>
      <c r="B14" s="128" cm="1">
        <f t="array" ref="B14">IF(ROW() &lt; ROW(INDEX(initialConditions[experiment_ID],ROWS(initialConditions[experiment_ID]))), COUNTIF(INDEX(initialConditions[experiment_ID],1):initialConditions[[#This Row],[experiment_ID]],initialConditions[[#This Row],[experiment_ID]]), "")</f>
        <v>7</v>
      </c>
      <c r="C14" s="127" t="s">
        <v>9329</v>
      </c>
      <c r="D14" s="127" t="s">
        <v>1438</v>
      </c>
      <c r="E14" s="106"/>
      <c r="F14" s="106">
        <v>40</v>
      </c>
      <c r="G14" s="106"/>
      <c r="H14" s="106"/>
      <c r="I14" s="106"/>
      <c r="J14" s="106"/>
      <c r="K14" s="106"/>
      <c r="L14" s="106"/>
      <c r="M14" s="106"/>
      <c r="N14" s="106"/>
      <c r="O14" s="106" t="s">
        <v>9296</v>
      </c>
    </row>
    <row r="15" spans="1:17" x14ac:dyDescent="0.35">
      <c r="A15" s="127" t="s">
        <v>9275</v>
      </c>
      <c r="B15" s="128" cm="1">
        <f t="array" ref="B15">IF(ROW() &lt; ROW(INDEX(initialConditions[experiment_ID],ROWS(initialConditions[experiment_ID]))), COUNTIF(INDEX(initialConditions[experiment_ID],1):initialConditions[[#This Row],[experiment_ID]],initialConditions[[#This Row],[experiment_ID]]), "")</f>
        <v>8</v>
      </c>
      <c r="C15" s="127" t="s">
        <v>9330</v>
      </c>
      <c r="D15" s="127" t="s">
        <v>1438</v>
      </c>
      <c r="E15" s="106"/>
      <c r="F15" s="106">
        <v>40</v>
      </c>
      <c r="G15" s="106"/>
      <c r="H15" s="106"/>
      <c r="I15" s="106"/>
      <c r="J15" s="106"/>
      <c r="K15" s="106"/>
      <c r="L15" s="106"/>
      <c r="M15" s="106"/>
      <c r="N15" s="106"/>
      <c r="O15" s="106" t="s">
        <v>9297</v>
      </c>
    </row>
    <row r="16" spans="1:17" x14ac:dyDescent="0.35">
      <c r="A16" s="127"/>
      <c r="B16" s="128" t="str" cm="1">
        <f t="array" ref="B16">IF(ROW() &lt; ROW(INDEX(initialConditions[experiment_ID],ROWS(initialConditions[experiment_ID]))), COUNTIF(INDEX(initialConditions[experiment_ID],1):initialConditions[[#This Row],[experiment_ID]],initialConditions[[#This Row],[experiment_ID]]), "")</f>
        <v/>
      </c>
      <c r="C16" s="127"/>
      <c r="D16" s="127"/>
      <c r="E16" s="106"/>
      <c r="F16" s="106"/>
      <c r="G16" s="106"/>
      <c r="H16" s="106"/>
      <c r="I16" s="106"/>
      <c r="J16" s="106"/>
      <c r="K16" s="106"/>
      <c r="L16" s="106"/>
      <c r="M16" s="106"/>
      <c r="N16" s="106"/>
      <c r="O16" s="106"/>
    </row>
  </sheetData>
  <mergeCells count="1">
    <mergeCell ref="A1:H1"/>
  </mergeCells>
  <phoneticPr fontId="23" type="noConversion"/>
  <dataValidations count="3">
    <dataValidation type="list" allowBlank="1" showInputMessage="1" showErrorMessage="1" sqref="P5:P6" xr:uid="{ADD58850-0A2F-4D8A-B130-22E3977256AE}">
      <formula1>ddl_crop_sort</formula1>
    </dataValidation>
    <dataValidation type="list" allowBlank="1" showInputMessage="1" showErrorMessage="1" sqref="A5:A16" xr:uid="{4824FF39-E6CA-4583-824F-66DE90006201}">
      <formula1>ddl_experiments</formula1>
    </dataValidation>
    <dataValidation allowBlank="1" showDropDown="1" showInputMessage="1" showErrorMessage="1" sqref="E5:N16 B5:C16"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D5:D16</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topLeftCell="C1" zoomScaleNormal="100" workbookViewId="0">
      <pane ySplit="4" topLeftCell="A5" activePane="bottomLeft" state="frozen"/>
      <selection activeCell="F24" sqref="F24"/>
      <selection pane="bottomLeft" activeCell="H7" sqref="D3:H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2" t="s">
        <v>6636</v>
      </c>
      <c r="B1" s="192"/>
      <c r="C1" s="192"/>
      <c r="D1" s="192"/>
      <c r="E1" s="192"/>
      <c r="F1" s="192"/>
      <c r="G1" s="192"/>
      <c r="H1" s="192"/>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6415</v>
      </c>
      <c r="H3" s="15" t="s">
        <v>6416</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7537</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H7" sqref="H7"/>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2" t="s">
        <v>7541</v>
      </c>
      <c r="B1" s="192"/>
      <c r="C1" s="192"/>
      <c r="D1" s="192"/>
      <c r="E1" s="192"/>
      <c r="F1" s="192"/>
      <c r="G1" s="192"/>
      <c r="H1" s="192"/>
    </row>
    <row r="2" spans="1:32" ht="28.5" customHeight="1" x14ac:dyDescent="0.35">
      <c r="A2" s="30"/>
      <c r="B2" s="30"/>
    </row>
    <row r="3" spans="1:32" s="16" customFormat="1" ht="32.25" customHeight="1" x14ac:dyDescent="0.35">
      <c r="A3" s="15" t="s">
        <v>1923</v>
      </c>
      <c r="B3" s="15" t="s">
        <v>1922</v>
      </c>
      <c r="C3" s="15" t="s">
        <v>2836</v>
      </c>
      <c r="D3" s="15" t="s">
        <v>2056</v>
      </c>
      <c r="E3" s="15" t="s">
        <v>6508</v>
      </c>
      <c r="F3" s="15" t="s">
        <v>6507</v>
      </c>
      <c r="G3" s="15" t="s">
        <v>6506</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activeCell="G5" sqref="G5:G7"/>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2" t="s">
        <v>7542</v>
      </c>
      <c r="B1" s="192"/>
      <c r="C1" s="192"/>
      <c r="D1" s="192"/>
      <c r="E1" s="192"/>
      <c r="F1" s="192"/>
      <c r="G1" s="192"/>
      <c r="H1" s="192"/>
    </row>
    <row r="2" spans="1:28" ht="28.5" customHeight="1" x14ac:dyDescent="0.35">
      <c r="A2" s="30"/>
      <c r="B2" s="30"/>
    </row>
    <row r="3" spans="1:28" s="16" customFormat="1" ht="32.25" customHeight="1" x14ac:dyDescent="0.3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3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35">
      <c r="A5" s="135"/>
      <c r="B5" s="146"/>
      <c r="C5" s="146"/>
      <c r="D5" s="146"/>
      <c r="E5" s="146"/>
      <c r="F5" s="146"/>
      <c r="G5" s="146"/>
      <c r="H5" s="146"/>
      <c r="I5" s="146"/>
      <c r="J5" s="146"/>
      <c r="K5" s="146"/>
    </row>
  </sheetData>
  <mergeCells count="1">
    <mergeCell ref="A1:H1"/>
  </mergeCells>
  <conditionalFormatting sqref="B4">
    <cfRule type="duplicateValues" dxfId="14" priority="3"/>
  </conditionalFormatting>
  <conditionalFormatting sqref="B4">
    <cfRule type="duplicateValues" dxfId="13" priority="4"/>
  </conditionalFormatting>
  <conditionalFormatting sqref="C4:K4">
    <cfRule type="duplicateValues" dxfId="12" priority="1"/>
  </conditionalFormatting>
  <conditionalFormatting sqref="C4">
    <cfRule type="duplicateValues" dxfId="11" priority="2"/>
  </conditionalFormatting>
  <dataValidations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8"/>
  <sheetViews>
    <sheetView zoomScaleNormal="100" workbookViewId="0">
      <pane ySplit="4" topLeftCell="A5" activePane="bottomLeft" state="frozen"/>
      <selection activeCell="D22" sqref="D22"/>
      <selection pane="bottomLeft" activeCell="F3" sqref="F3"/>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2" t="s">
        <v>7545</v>
      </c>
      <c r="B1" s="192"/>
      <c r="C1" s="192"/>
      <c r="D1" s="192"/>
      <c r="E1" s="192"/>
      <c r="F1" s="192"/>
      <c r="G1" s="192"/>
      <c r="H1" s="192"/>
    </row>
    <row r="2" spans="1:14" ht="28.5" customHeight="1" x14ac:dyDescent="0.35">
      <c r="A2" s="30"/>
      <c r="B2" s="30"/>
    </row>
    <row r="3" spans="1:14" s="81" customFormat="1" ht="32.25" customHeight="1" x14ac:dyDescent="0.35">
      <c r="A3" s="15" t="s">
        <v>1923</v>
      </c>
      <c r="B3" s="15" t="s">
        <v>1922</v>
      </c>
      <c r="C3" s="15" t="s">
        <v>6419</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8767</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35">
      <c r="A6" t="s">
        <v>9418</v>
      </c>
      <c r="B6" cm="1">
        <f t="array" ref="B6">IF(ROW() &lt; ROW(INDEX(environModifications[experiment_ID],ROWS(environModifications[experiment_ID]))), COUNTIF(INDEX(environModifications[experiment_ID],1):environModifications[[#This Row],[experiment_ID]],environModifications[[#This Row],[experiment_ID]]), "")</f>
        <v>1</v>
      </c>
      <c r="C6" t="s">
        <v>9428</v>
      </c>
    </row>
    <row r="7" spans="1:14" x14ac:dyDescent="0.35">
      <c r="A7" t="s">
        <v>9418</v>
      </c>
      <c r="B7" cm="1">
        <f t="array" ref="B7">IF(ROW() &lt; ROW(INDEX(environModifications[experiment_ID],ROWS(environModifications[experiment_ID]))), COUNTIF(INDEX(environModifications[experiment_ID],1):environModifications[[#This Row],[experiment_ID]],environModifications[[#This Row],[experiment_ID]]), "")</f>
        <v>2</v>
      </c>
      <c r="C7" t="s">
        <v>9429</v>
      </c>
    </row>
    <row r="8" spans="1:14" x14ac:dyDescent="0.35">
      <c r="B8" t="str" cm="1">
        <f t="array" ref="B8">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8" xr:uid="{3FAA1832-261E-47C5-BDB2-D04BB5C6813C}"/>
    <dataValidation type="list" allowBlank="1" showInputMessage="1" showErrorMessage="1" sqref="A5:A8"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8"/>
  <sheetViews>
    <sheetView zoomScaleNormal="100" workbookViewId="0">
      <pane ySplit="4" topLeftCell="A5" activePane="bottomLeft" state="frozen"/>
      <selection activeCell="F24" sqref="F24"/>
      <selection pane="bottomLeft" activeCell="G7" sqref="C6:G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2" t="s">
        <v>6646</v>
      </c>
      <c r="B1" s="192"/>
      <c r="C1" s="192"/>
      <c r="D1" s="192"/>
      <c r="E1" s="192"/>
      <c r="F1" s="192"/>
      <c r="G1" s="192"/>
      <c r="H1" s="192"/>
    </row>
    <row r="2" spans="1:14" ht="28.5" customHeight="1" x14ac:dyDescent="0.35">
      <c r="A2" s="30"/>
      <c r="B2" s="30"/>
    </row>
    <row r="3" spans="1:14" s="81" customFormat="1" ht="32.25" customHeight="1" x14ac:dyDescent="0.35">
      <c r="A3" s="15" t="s">
        <v>1923</v>
      </c>
      <c r="B3" s="15" t="s">
        <v>1950</v>
      </c>
      <c r="C3" s="15" t="s">
        <v>2056</v>
      </c>
      <c r="D3" s="15" t="s">
        <v>6664</v>
      </c>
      <c r="E3" s="15" t="s">
        <v>6665</v>
      </c>
      <c r="F3" s="15" t="s">
        <v>6668</v>
      </c>
      <c r="G3" s="15" t="s">
        <v>6669</v>
      </c>
      <c r="H3" s="15"/>
      <c r="I3" s="15"/>
      <c r="J3" s="16"/>
      <c r="K3" s="15"/>
      <c r="M3" s="16"/>
      <c r="N3" s="15"/>
    </row>
    <row r="4" spans="1:14" x14ac:dyDescent="0.35">
      <c r="A4" s="4" t="s">
        <v>93</v>
      </c>
      <c r="B4" s="82" t="s">
        <v>128</v>
      </c>
      <c r="C4" s="4" t="s">
        <v>2764</v>
      </c>
      <c r="D4" s="4" t="s">
        <v>6662</v>
      </c>
      <c r="E4" s="4" t="s">
        <v>8745</v>
      </c>
      <c r="F4" s="4" t="s">
        <v>6663</v>
      </c>
      <c r="G4" s="4" t="s">
        <v>6667</v>
      </c>
    </row>
    <row r="5" spans="1:14" x14ac:dyDescent="0.35">
      <c r="A5" t="s">
        <v>8767</v>
      </c>
      <c r="B5">
        <v>1</v>
      </c>
      <c r="C5" s="21"/>
      <c r="D5" t="s">
        <v>7551</v>
      </c>
      <c r="F5" s="106"/>
      <c r="G5" t="s">
        <v>7557</v>
      </c>
    </row>
    <row r="6" spans="1:14" x14ac:dyDescent="0.35">
      <c r="A6" t="s">
        <v>9418</v>
      </c>
      <c r="B6">
        <v>1</v>
      </c>
      <c r="C6" s="21"/>
      <c r="D6" t="s">
        <v>7548</v>
      </c>
      <c r="F6" s="106">
        <v>550</v>
      </c>
      <c r="G6" t="s">
        <v>3002</v>
      </c>
    </row>
    <row r="7" spans="1:14" x14ac:dyDescent="0.35">
      <c r="A7" t="s">
        <v>9418</v>
      </c>
      <c r="B7">
        <v>2</v>
      </c>
      <c r="C7" s="21"/>
      <c r="D7" t="s">
        <v>7548</v>
      </c>
      <c r="F7" s="106">
        <v>384</v>
      </c>
      <c r="G7" t="s">
        <v>3002</v>
      </c>
    </row>
    <row r="8" spans="1:14" x14ac:dyDescent="0.35">
      <c r="C8" s="21"/>
      <c r="F8" s="106"/>
    </row>
  </sheetData>
  <mergeCells count="1">
    <mergeCell ref="A1:H1"/>
  </mergeCells>
  <conditionalFormatting sqref="B4">
    <cfRule type="duplicateValues" dxfId="10" priority="2"/>
  </conditionalFormatting>
  <conditionalFormatting sqref="B4">
    <cfRule type="duplicateValues" dxfId="9" priority="3"/>
  </conditionalFormatting>
  <conditionalFormatting sqref="B4">
    <cfRule type="duplicateValues" dxfId="8" priority="4"/>
  </conditionalFormatting>
  <conditionalFormatting sqref="B4">
    <cfRule type="duplicateValues" dxfId="7" priority="1"/>
  </conditionalFormatting>
  <conditionalFormatting sqref="B4">
    <cfRule type="duplicateValues" dxfId="6" priority="5"/>
  </conditionalFormatting>
  <dataValidations count="2">
    <dataValidation type="list" allowBlank="1" showInputMessage="1" showErrorMessage="1" sqref="D5:D8" xr:uid="{73567870-54E7-4635-BCC8-31D5E0E81598}">
      <formula1>ddl_envmodifParameter</formula1>
    </dataValidation>
    <dataValidation type="list" allowBlank="1" showInputMessage="1" showErrorMessage="1" sqref="E5:E8"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A5:A8</xm:sqref>
        </x14:dataValidation>
        <x14:dataValidation type="list" allowBlank="1" showInputMessage="1" showErrorMessage="1" xr:uid="{94C834F0-086F-4564-8103-C9A7D4995FE8}">
          <x14:formula1>
            <xm:f>_xlfn.ANCHORARRAY(_xlfn.XLOOKUP($A5,ddlEnvironModifications!$A$2:$A$500,ddlEnvironModifications!$DQ$2:$DQ$500))</xm:f>
          </x14:formula1>
          <xm:sqref>B5:B8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6"/>
  <sheetViews>
    <sheetView tabSelected="1" zoomScaleNormal="100" workbookViewId="0">
      <pane ySplit="4" topLeftCell="A10" activePane="bottomLeft" state="frozen"/>
      <selection pane="bottomLeft" activeCell="D15" sqref="D13:D15"/>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2" t="s">
        <v>2007</v>
      </c>
      <c r="B1" s="192"/>
      <c r="C1" s="192"/>
      <c r="D1" s="192"/>
      <c r="E1" s="192"/>
      <c r="F1" s="192"/>
      <c r="G1" s="192"/>
    </row>
    <row r="2" spans="1:14" ht="28.5" customHeight="1" x14ac:dyDescent="0.35">
      <c r="A2" s="30"/>
    </row>
    <row r="3" spans="1:14" s="15" customFormat="1" ht="32.25" customHeight="1" x14ac:dyDescent="0.3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35">
      <c r="A6" s="128" t="s">
        <v>6881</v>
      </c>
      <c r="B6" s="106"/>
      <c r="C6" s="106"/>
      <c r="D6" s="106">
        <v>1.5</v>
      </c>
      <c r="E6" s="106"/>
      <c r="F6" s="106"/>
      <c r="G6" s="106"/>
      <c r="H6" s="106"/>
      <c r="I6" s="106">
        <v>0.2</v>
      </c>
      <c r="J6" s="127" t="s">
        <v>788</v>
      </c>
      <c r="K6" s="127" t="s">
        <v>6934</v>
      </c>
      <c r="L6" s="128"/>
      <c r="M6" s="106"/>
      <c r="N6" s="128"/>
    </row>
    <row r="7" spans="1:14" x14ac:dyDescent="0.35">
      <c r="A7" s="128" t="s">
        <v>7537</v>
      </c>
      <c r="B7" s="106">
        <v>9</v>
      </c>
      <c r="C7" s="106">
        <v>3</v>
      </c>
      <c r="D7" s="106">
        <v>27</v>
      </c>
      <c r="E7" s="106"/>
      <c r="F7" s="106"/>
      <c r="G7" s="106">
        <v>0.5</v>
      </c>
      <c r="H7" s="106">
        <v>0.25</v>
      </c>
      <c r="I7" s="106">
        <v>0.125</v>
      </c>
      <c r="J7" s="127" t="s">
        <v>788</v>
      </c>
      <c r="K7" s="127" t="s">
        <v>7603</v>
      </c>
      <c r="L7" s="128"/>
      <c r="M7" s="106"/>
      <c r="N7" s="128"/>
    </row>
    <row r="8" spans="1:14" x14ac:dyDescent="0.35">
      <c r="A8" s="128" t="s">
        <v>8907</v>
      </c>
      <c r="B8" s="106"/>
      <c r="C8" s="106"/>
      <c r="D8" s="106"/>
      <c r="E8" s="106"/>
      <c r="F8" s="106"/>
      <c r="G8" s="106"/>
      <c r="H8" s="106"/>
      <c r="I8" s="106"/>
      <c r="J8" s="127"/>
      <c r="K8" s="127" t="s">
        <v>8917</v>
      </c>
      <c r="L8" s="128"/>
      <c r="M8" s="106"/>
      <c r="N8" s="128"/>
    </row>
    <row r="9" spans="1:14" x14ac:dyDescent="0.35">
      <c r="A9" s="128" t="s">
        <v>8972</v>
      </c>
      <c r="B9" s="106"/>
      <c r="C9" s="106"/>
      <c r="D9" s="106"/>
      <c r="E9" s="106"/>
      <c r="F9" s="106"/>
      <c r="G9" s="106"/>
      <c r="H9" s="106"/>
      <c r="I9" s="106"/>
      <c r="J9" s="127"/>
      <c r="K9" s="127" t="s">
        <v>8983</v>
      </c>
      <c r="L9" s="128"/>
      <c r="M9" s="106"/>
      <c r="N9" s="128"/>
    </row>
    <row r="10" spans="1:14" x14ac:dyDescent="0.35">
      <c r="A10" s="128" t="s">
        <v>9031</v>
      </c>
      <c r="B10" s="106"/>
      <c r="C10" s="106"/>
      <c r="D10" s="106"/>
      <c r="E10" s="106"/>
      <c r="F10" s="106"/>
      <c r="G10" s="106"/>
      <c r="H10" s="106"/>
      <c r="I10" s="106"/>
      <c r="J10" s="127"/>
      <c r="K10" s="127" t="s">
        <v>9044</v>
      </c>
      <c r="L10" s="128"/>
      <c r="M10" s="106"/>
      <c r="N10" s="128"/>
    </row>
    <row r="11" spans="1:14" x14ac:dyDescent="0.35">
      <c r="A11" s="128" t="s">
        <v>9083</v>
      </c>
      <c r="B11" s="106"/>
      <c r="C11" s="106"/>
      <c r="D11" s="197" t="s">
        <v>9121</v>
      </c>
      <c r="E11" s="106"/>
      <c r="F11" s="106"/>
      <c r="G11" s="106"/>
      <c r="H11" s="106"/>
      <c r="I11" s="106"/>
      <c r="J11" s="127"/>
      <c r="K11" s="127" t="s">
        <v>9298</v>
      </c>
      <c r="L11" s="128"/>
      <c r="M11" s="106"/>
      <c r="N11" s="128"/>
    </row>
    <row r="12" spans="1:14" x14ac:dyDescent="0.35">
      <c r="A12" s="128" t="s">
        <v>9275</v>
      </c>
      <c r="B12" s="106"/>
      <c r="C12" s="106"/>
      <c r="D12" s="106">
        <v>80</v>
      </c>
      <c r="E12" s="106"/>
      <c r="F12" s="106"/>
      <c r="G12" s="106"/>
      <c r="H12" s="106"/>
      <c r="I12" s="106"/>
      <c r="J12" s="127"/>
      <c r="K12" s="127" t="s">
        <v>9427</v>
      </c>
      <c r="L12" s="128"/>
      <c r="M12" s="106"/>
      <c r="N12" s="128"/>
    </row>
    <row r="13" spans="1:14" x14ac:dyDescent="0.35">
      <c r="A13" s="128" t="s">
        <v>9516</v>
      </c>
      <c r="B13" s="106">
        <v>10</v>
      </c>
      <c r="C13" s="106">
        <v>2.7</v>
      </c>
      <c r="D13" s="106"/>
      <c r="E13" s="106"/>
      <c r="F13" s="106"/>
      <c r="G13" s="106"/>
      <c r="H13" s="106"/>
      <c r="I13" s="106"/>
      <c r="J13" s="127"/>
      <c r="K13" s="127" t="s">
        <v>9519</v>
      </c>
      <c r="L13" s="128"/>
      <c r="M13" s="106"/>
      <c r="N13" s="128"/>
    </row>
    <row r="14" spans="1:14" x14ac:dyDescent="0.35">
      <c r="A14" s="128" t="s">
        <v>9551</v>
      </c>
      <c r="B14" s="106"/>
      <c r="C14" s="106"/>
      <c r="D14" s="106"/>
      <c r="E14" s="106"/>
      <c r="F14" s="106"/>
      <c r="G14" s="106"/>
      <c r="H14" s="106"/>
      <c r="I14" s="106"/>
      <c r="J14" s="127"/>
      <c r="K14" s="127"/>
      <c r="L14" s="128"/>
      <c r="M14" s="106"/>
      <c r="N14" s="128"/>
    </row>
    <row r="15" spans="1:14" x14ac:dyDescent="0.35">
      <c r="A15" s="128" t="s">
        <v>9783</v>
      </c>
      <c r="B15" s="106">
        <v>5</v>
      </c>
      <c r="C15" s="106">
        <v>10</v>
      </c>
      <c r="D15" s="106"/>
      <c r="E15" s="106"/>
      <c r="F15" s="106"/>
      <c r="G15" s="106"/>
      <c r="H15" s="106"/>
      <c r="I15" s="106"/>
      <c r="J15" s="127"/>
      <c r="K15" s="127"/>
      <c r="L15" s="128"/>
      <c r="M15" s="106"/>
      <c r="N15" s="128"/>
    </row>
    <row r="16" spans="1:14" x14ac:dyDescent="0.35">
      <c r="A16" s="128" t="s">
        <v>9923</v>
      </c>
      <c r="B16" s="106">
        <v>6</v>
      </c>
      <c r="C16" s="106">
        <v>20</v>
      </c>
      <c r="D16" s="106"/>
      <c r="E16" s="106"/>
      <c r="F16" s="106"/>
      <c r="G16" s="106"/>
      <c r="H16" s="106"/>
      <c r="I16" s="106"/>
      <c r="J16" s="127"/>
      <c r="K16" s="127"/>
      <c r="L16" s="128"/>
      <c r="M16" s="106"/>
      <c r="N16" s="128"/>
    </row>
  </sheetData>
  <mergeCells count="1">
    <mergeCell ref="A1:G1"/>
  </mergeCells>
  <dataValidations count="1">
    <dataValidation type="list" allowBlank="1" showInputMessage="1" showErrorMessage="1" sqref="A5:A16"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J5:J16</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37"/>
  <sheetViews>
    <sheetView zoomScaleNormal="100" workbookViewId="0">
      <pane ySplit="4" topLeftCell="A34" activePane="bottomLeft" state="frozen"/>
      <selection pane="bottomLeft" activeCell="D37" sqref="D37"/>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92" t="s">
        <v>6631</v>
      </c>
      <c r="B1" s="192"/>
      <c r="C1" s="192"/>
      <c r="D1" s="192"/>
      <c r="E1" s="192"/>
      <c r="F1" s="192"/>
      <c r="G1" s="192"/>
      <c r="H1" s="192"/>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6400</v>
      </c>
      <c r="B5" s="128" cm="1">
        <f t="array" ref="B5">IF(ROW() &lt; ROW(INDEX(genotypes[experiment_ID],ROWS(genotypes[experiment_ID]))), COUNTIF(INDEX(genotypes[experiment_ID],1):genotypes[[#This Row],[experiment_ID]],genotypes[[#This Row],[experiment_ID]]), "")</f>
        <v>1</v>
      </c>
      <c r="C5" s="127"/>
      <c r="D5" s="127" t="s">
        <v>6402</v>
      </c>
      <c r="E5" s="127" t="s">
        <v>1440</v>
      </c>
      <c r="F5" s="127" t="s">
        <v>681</v>
      </c>
      <c r="G5" s="127"/>
    </row>
    <row r="6" spans="1:8" x14ac:dyDescent="0.35">
      <c r="A6" s="127" t="s">
        <v>6400</v>
      </c>
      <c r="B6" s="128" cm="1">
        <f t="array" ref="B6">IF(ROW() &lt; ROW(INDEX(genotypes[experiment_ID],ROWS(genotypes[experiment_ID]))), COUNTIF(INDEX(genotypes[experiment_ID],1):genotypes[[#This Row],[experiment_ID]],genotypes[[#This Row],[experiment_ID]]), "")</f>
        <v>2</v>
      </c>
      <c r="C6" s="127"/>
      <c r="D6" s="127" t="s">
        <v>6401</v>
      </c>
      <c r="E6" s="127" t="s">
        <v>1440</v>
      </c>
      <c r="F6" s="127" t="s">
        <v>681</v>
      </c>
      <c r="G6" s="127"/>
    </row>
    <row r="7" spans="1:8" x14ac:dyDescent="0.35">
      <c r="A7" s="127" t="s">
        <v>6881</v>
      </c>
      <c r="B7" s="128" cm="1">
        <f t="array" ref="B7">IF(ROW() &lt; ROW(INDEX(genotypes[experiment_ID],ROWS(genotypes[experiment_ID]))), COUNTIF(INDEX(genotypes[experiment_ID],1):genotypes[[#This Row],[experiment_ID]],genotypes[[#This Row],[experiment_ID]]), "")</f>
        <v>1</v>
      </c>
      <c r="C7" s="127"/>
      <c r="D7" s="127" t="s">
        <v>7614</v>
      </c>
      <c r="E7" s="127" t="s">
        <v>1440</v>
      </c>
      <c r="F7" s="127" t="s">
        <v>681</v>
      </c>
      <c r="G7" s="127"/>
    </row>
    <row r="8" spans="1:8" x14ac:dyDescent="0.35">
      <c r="A8" s="127" t="s">
        <v>7537</v>
      </c>
      <c r="B8" s="128" cm="1">
        <f t="array" ref="B8">IF(ROW() &lt; ROW(INDEX(genotypes[experiment_ID],ROWS(genotypes[experiment_ID]))), COUNTIF(INDEX(genotypes[experiment_ID],1):genotypes[[#This Row],[experiment_ID]],genotypes[[#This Row],[experiment_ID]]), "")</f>
        <v>1</v>
      </c>
      <c r="C8" s="127"/>
      <c r="D8" s="127" t="s">
        <v>7614</v>
      </c>
      <c r="E8" s="127" t="s">
        <v>1440</v>
      </c>
      <c r="F8" s="127" t="s">
        <v>681</v>
      </c>
      <c r="G8" s="127"/>
    </row>
    <row r="9" spans="1:8" x14ac:dyDescent="0.35">
      <c r="A9" s="127" t="s">
        <v>7537</v>
      </c>
      <c r="B9" s="128" cm="1">
        <f t="array" ref="B9">IF(ROW() &lt; ROW(INDEX(genotypes[experiment_ID],ROWS(genotypes[experiment_ID]))), COUNTIF(INDEX(genotypes[experiment_ID],1):genotypes[[#This Row],[experiment_ID]],genotypes[[#This Row],[experiment_ID]]), "")</f>
        <v>2</v>
      </c>
      <c r="C9" s="127"/>
      <c r="D9" s="127" t="s">
        <v>7613</v>
      </c>
      <c r="E9" s="127" t="s">
        <v>1440</v>
      </c>
      <c r="F9" s="127" t="s">
        <v>681</v>
      </c>
      <c r="G9" s="127"/>
    </row>
    <row r="10" spans="1:8" x14ac:dyDescent="0.35">
      <c r="A10" s="127" t="s">
        <v>8765</v>
      </c>
      <c r="B10" s="128" cm="1">
        <f t="array" ref="B10">IF(ROW() &lt; ROW(INDEX(genotypes[experiment_ID],ROWS(genotypes[experiment_ID]))), COUNTIF(INDEX(genotypes[experiment_ID],1):genotypes[[#This Row],[experiment_ID]],genotypes[[#This Row],[experiment_ID]]), "")</f>
        <v>1</v>
      </c>
      <c r="C10" s="127"/>
      <c r="D10" s="175" t="s">
        <v>1440</v>
      </c>
      <c r="E10" s="127" t="s">
        <v>1440</v>
      </c>
      <c r="F10" s="127"/>
      <c r="G10" s="127"/>
    </row>
    <row r="11" spans="1:8" x14ac:dyDescent="0.35">
      <c r="A11" s="127" t="s">
        <v>8766</v>
      </c>
      <c r="B11" s="128" cm="1">
        <f t="array" ref="B11">IF(ROW() &lt; ROW(INDEX(genotypes[experiment_ID],ROWS(genotypes[experiment_ID]))), COUNTIF(INDEX(genotypes[experiment_ID],1):genotypes[[#This Row],[experiment_ID]],genotypes[[#This Row],[experiment_ID]]), "")</f>
        <v>1</v>
      </c>
      <c r="C11" s="127"/>
      <c r="D11" s="175" t="s">
        <v>8890</v>
      </c>
      <c r="E11" s="127"/>
      <c r="F11" s="127"/>
      <c r="G11" s="127"/>
    </row>
    <row r="12" spans="1:8" x14ac:dyDescent="0.35">
      <c r="A12" s="127" t="s">
        <v>8767</v>
      </c>
      <c r="B12" s="128" cm="1">
        <f t="array" ref="B12">IF(ROW() &lt; ROW(INDEX(genotypes[experiment_ID],ROWS(genotypes[experiment_ID]))), COUNTIF(INDEX(genotypes[experiment_ID],1):genotypes[[#This Row],[experiment_ID]],genotypes[[#This Row],[experiment_ID]]), "")</f>
        <v>1</v>
      </c>
      <c r="C12" s="127"/>
      <c r="D12" s="127" t="s">
        <v>8891</v>
      </c>
      <c r="E12" s="127" t="s">
        <v>1440</v>
      </c>
      <c r="F12" s="127"/>
      <c r="G12" s="127"/>
    </row>
    <row r="13" spans="1:8" x14ac:dyDescent="0.35">
      <c r="A13" s="127" t="s">
        <v>8907</v>
      </c>
      <c r="B13" s="128">
        <v>1</v>
      </c>
      <c r="C13" s="127"/>
      <c r="D13" s="127" t="s">
        <v>8918</v>
      </c>
      <c r="E13" s="127" t="s">
        <v>1440</v>
      </c>
      <c r="F13" s="127" t="s">
        <v>681</v>
      </c>
      <c r="G13" s="127"/>
    </row>
    <row r="14" spans="1:8" x14ac:dyDescent="0.35">
      <c r="A14" s="127" t="s">
        <v>8972</v>
      </c>
      <c r="B14" s="128" cm="1">
        <f t="array" ref="B14">IF(ROW() &lt; ROW(INDEX(genotypes[experiment_ID],ROWS(genotypes[experiment_ID]))), COUNTIF(INDEX(genotypes[experiment_ID],1):genotypes[[#This Row],[experiment_ID]],genotypes[[#This Row],[experiment_ID]]), "")</f>
        <v>1</v>
      </c>
      <c r="C14" s="127"/>
      <c r="D14" s="127" t="s">
        <v>8984</v>
      </c>
      <c r="E14" s="127" t="s">
        <v>1440</v>
      </c>
      <c r="F14" s="127" t="s">
        <v>681</v>
      </c>
      <c r="G14" s="127" t="s">
        <v>8985</v>
      </c>
    </row>
    <row r="15" spans="1:8" x14ac:dyDescent="0.35">
      <c r="A15" s="127" t="s">
        <v>9031</v>
      </c>
      <c r="B15" s="128" cm="1">
        <f t="array" ref="B15">IF(ROW() &lt; ROW(INDEX(genotypes[experiment_ID],ROWS(genotypes[experiment_ID]))), COUNTIF(INDEX(genotypes[experiment_ID],1):genotypes[[#This Row],[experiment_ID]],genotypes[[#This Row],[experiment_ID]]), "")</f>
        <v>1</v>
      </c>
      <c r="C15" s="127"/>
      <c r="D15" s="127"/>
      <c r="E15" s="127" t="s">
        <v>1440</v>
      </c>
      <c r="F15" s="127" t="s">
        <v>681</v>
      </c>
      <c r="G15" s="127" t="s">
        <v>9046</v>
      </c>
    </row>
    <row r="16" spans="1:8" x14ac:dyDescent="0.35">
      <c r="A16" s="127" t="s">
        <v>9031</v>
      </c>
      <c r="B16" s="128" cm="1">
        <f t="array" ref="B16">IF(ROW() &lt; ROW(INDEX(genotypes[experiment_ID],ROWS(genotypes[experiment_ID]))), COUNTIF(INDEX(genotypes[experiment_ID],1):genotypes[[#This Row],[experiment_ID]],genotypes[[#This Row],[experiment_ID]]), "")</f>
        <v>2</v>
      </c>
      <c r="C16" s="127"/>
      <c r="D16" s="127" t="s">
        <v>9045</v>
      </c>
      <c r="E16" s="127" t="s">
        <v>1440</v>
      </c>
      <c r="F16" s="127" t="s">
        <v>681</v>
      </c>
      <c r="G16" s="127" t="s">
        <v>9047</v>
      </c>
    </row>
    <row r="17" spans="1:7" x14ac:dyDescent="0.35">
      <c r="A17" s="127" t="s">
        <v>9031</v>
      </c>
      <c r="B17" s="128" cm="1">
        <f t="array" ref="B17">IF(ROW() &lt; ROW(INDEX(genotypes[experiment_ID],ROWS(genotypes[experiment_ID]))), COUNTIF(INDEX(genotypes[experiment_ID],1):genotypes[[#This Row],[experiment_ID]],genotypes[[#This Row],[experiment_ID]]), "")</f>
        <v>3</v>
      </c>
      <c r="C17" s="127"/>
      <c r="D17" s="127" t="s">
        <v>9050</v>
      </c>
      <c r="E17" s="127" t="s">
        <v>1440</v>
      </c>
      <c r="F17" s="127" t="s">
        <v>681</v>
      </c>
      <c r="G17" s="127" t="s">
        <v>9048</v>
      </c>
    </row>
    <row r="18" spans="1:7" x14ac:dyDescent="0.35">
      <c r="A18" s="127" t="s">
        <v>9031</v>
      </c>
      <c r="B18" s="128" cm="1">
        <f t="array" ref="B18">IF(ROW() &lt; ROW(INDEX(genotypes[experiment_ID],ROWS(genotypes[experiment_ID]))), COUNTIF(INDEX(genotypes[experiment_ID],1):genotypes[[#This Row],[experiment_ID]],genotypes[[#This Row],[experiment_ID]]), "")</f>
        <v>4</v>
      </c>
      <c r="C18" s="127"/>
      <c r="D18" s="127" t="s">
        <v>9051</v>
      </c>
      <c r="E18" s="127" t="s">
        <v>1440</v>
      </c>
      <c r="F18" s="127" t="s">
        <v>681</v>
      </c>
      <c r="G18" s="127" t="s">
        <v>9049</v>
      </c>
    </row>
    <row r="19" spans="1:7" x14ac:dyDescent="0.35">
      <c r="A19" s="127" t="s">
        <v>9031</v>
      </c>
      <c r="B19" s="128" cm="1">
        <f t="array" ref="B19">IF(ROW() &lt; ROW(INDEX(genotypes[experiment_ID],ROWS(genotypes[experiment_ID]))), COUNTIF(INDEX(genotypes[experiment_ID],1):genotypes[[#This Row],[experiment_ID]],genotypes[[#This Row],[experiment_ID]]), "")</f>
        <v>5</v>
      </c>
      <c r="C19" s="127"/>
      <c r="D19" s="127" t="s">
        <v>9045</v>
      </c>
      <c r="E19" s="127" t="s">
        <v>1440</v>
      </c>
      <c r="F19" s="127" t="s">
        <v>681</v>
      </c>
      <c r="G19" s="127" t="s">
        <v>9054</v>
      </c>
    </row>
    <row r="20" spans="1:7" x14ac:dyDescent="0.35">
      <c r="A20" s="127" t="s">
        <v>9031</v>
      </c>
      <c r="B20" s="128" cm="1">
        <f t="array" ref="B20">IF(ROW() &lt; ROW(INDEX(genotypes[experiment_ID],ROWS(genotypes[experiment_ID]))), COUNTIF(INDEX(genotypes[experiment_ID],1):genotypes[[#This Row],[experiment_ID]],genotypes[[#This Row],[experiment_ID]]), "")</f>
        <v>6</v>
      </c>
      <c r="C20" s="127"/>
      <c r="D20" s="127" t="s">
        <v>9052</v>
      </c>
      <c r="E20" s="127" t="s">
        <v>1440</v>
      </c>
      <c r="F20" s="127" t="s">
        <v>681</v>
      </c>
      <c r="G20" s="127" t="s">
        <v>9053</v>
      </c>
    </row>
    <row r="21" spans="1:7" x14ac:dyDescent="0.35">
      <c r="A21" s="127" t="s">
        <v>9083</v>
      </c>
      <c r="B21" s="128" cm="1">
        <f t="array" ref="B21">IF(ROW() &lt; ROW(INDEX(genotypes[experiment_ID],ROWS(genotypes[experiment_ID]))), COUNTIF(INDEX(genotypes[experiment_ID],1):genotypes[[#This Row],[experiment_ID]],genotypes[[#This Row],[experiment_ID]]), "")</f>
        <v>1</v>
      </c>
      <c r="C21" s="127"/>
      <c r="D21" s="127"/>
      <c r="E21" s="127" t="s">
        <v>1440</v>
      </c>
      <c r="F21" s="127" t="s">
        <v>681</v>
      </c>
      <c r="G21" s="127" t="s">
        <v>9122</v>
      </c>
    </row>
    <row r="22" spans="1:7" x14ac:dyDescent="0.35">
      <c r="A22" s="127" t="s">
        <v>9083</v>
      </c>
      <c r="B22" s="128" cm="1">
        <f t="array" ref="B22">IF(ROW() &lt; ROW(INDEX(genotypes[experiment_ID],ROWS(genotypes[experiment_ID]))), COUNTIF(INDEX(genotypes[experiment_ID],1):genotypes[[#This Row],[experiment_ID]],genotypes[[#This Row],[experiment_ID]]), "")</f>
        <v>2</v>
      </c>
      <c r="C22" s="127"/>
      <c r="D22" s="127"/>
      <c r="E22" s="127" t="s">
        <v>809</v>
      </c>
      <c r="F22" s="127" t="s">
        <v>681</v>
      </c>
      <c r="G22" s="127" t="s">
        <v>9123</v>
      </c>
    </row>
    <row r="23" spans="1:7" x14ac:dyDescent="0.35">
      <c r="A23" s="127" t="s">
        <v>9275</v>
      </c>
      <c r="B23" s="128" cm="1">
        <f t="array" ref="B23">IF(ROW() &lt; ROW(INDEX(genotypes[experiment_ID],ROWS(genotypes[experiment_ID]))), COUNTIF(INDEX(genotypes[experiment_ID],1):genotypes[[#This Row],[experiment_ID]],genotypes[[#This Row],[experiment_ID]]), "")</f>
        <v>1</v>
      </c>
      <c r="C23" s="127"/>
      <c r="D23" s="127" t="s">
        <v>9316</v>
      </c>
      <c r="E23" s="127" t="s">
        <v>1438</v>
      </c>
      <c r="F23" s="127" t="s">
        <v>681</v>
      </c>
      <c r="G23" s="127" t="s">
        <v>9310</v>
      </c>
    </row>
    <row r="24" spans="1:7" x14ac:dyDescent="0.35">
      <c r="A24" s="127" t="s">
        <v>9275</v>
      </c>
      <c r="B24" s="128" cm="1">
        <f t="array" ref="B24">IF(ROW() &lt; ROW(INDEX(genotypes[experiment_ID],ROWS(genotypes[experiment_ID]))), COUNTIF(INDEX(genotypes[experiment_ID],1):genotypes[[#This Row],[experiment_ID]],genotypes[[#This Row],[experiment_ID]]), "")</f>
        <v>2</v>
      </c>
      <c r="C24" s="127"/>
      <c r="D24" s="127" t="s">
        <v>9317</v>
      </c>
      <c r="E24" s="127" t="s">
        <v>1438</v>
      </c>
      <c r="F24" s="127" t="s">
        <v>681</v>
      </c>
      <c r="G24" s="127" t="s">
        <v>9311</v>
      </c>
    </row>
    <row r="25" spans="1:7" x14ac:dyDescent="0.35">
      <c r="A25" s="127" t="s">
        <v>9275</v>
      </c>
      <c r="B25" s="128" cm="1">
        <f t="array" ref="B25">IF(ROW() &lt; ROW(INDEX(genotypes[experiment_ID],ROWS(genotypes[experiment_ID]))), COUNTIF(INDEX(genotypes[experiment_ID],1):genotypes[[#This Row],[experiment_ID]],genotypes[[#This Row],[experiment_ID]]), "")</f>
        <v>3</v>
      </c>
      <c r="C25" s="127"/>
      <c r="D25" s="127" t="s">
        <v>9318</v>
      </c>
      <c r="E25" s="127" t="s">
        <v>1438</v>
      </c>
      <c r="F25" s="127" t="s">
        <v>681</v>
      </c>
      <c r="G25" s="127" t="s">
        <v>9312</v>
      </c>
    </row>
    <row r="26" spans="1:7" x14ac:dyDescent="0.35">
      <c r="A26" s="127" t="s">
        <v>9275</v>
      </c>
      <c r="B26" s="128" cm="1">
        <f t="array" ref="B26">IF(ROW() &lt; ROW(INDEX(genotypes[experiment_ID],ROWS(genotypes[experiment_ID]))), COUNTIF(INDEX(genotypes[experiment_ID],1):genotypes[[#This Row],[experiment_ID]],genotypes[[#This Row],[experiment_ID]]), "")</f>
        <v>4</v>
      </c>
      <c r="C26" s="127"/>
      <c r="D26" s="127" t="s">
        <v>9319</v>
      </c>
      <c r="E26" s="127" t="s">
        <v>1438</v>
      </c>
      <c r="F26" s="127" t="s">
        <v>681</v>
      </c>
      <c r="G26" s="127" t="s">
        <v>9313</v>
      </c>
    </row>
    <row r="27" spans="1:7" x14ac:dyDescent="0.35">
      <c r="A27" s="127" t="s">
        <v>9275</v>
      </c>
      <c r="B27" s="128" cm="1">
        <f t="array" ref="B27">IF(ROW() &lt; ROW(INDEX(genotypes[experiment_ID],ROWS(genotypes[experiment_ID]))), COUNTIF(INDEX(genotypes[experiment_ID],1):genotypes[[#This Row],[experiment_ID]],genotypes[[#This Row],[experiment_ID]]), "")</f>
        <v>5</v>
      </c>
      <c r="C27" s="127"/>
      <c r="D27" s="127" t="s">
        <v>9320</v>
      </c>
      <c r="E27" s="127" t="s">
        <v>1438</v>
      </c>
      <c r="F27" s="127" t="s">
        <v>681</v>
      </c>
      <c r="G27" s="127" t="s">
        <v>9314</v>
      </c>
    </row>
    <row r="28" spans="1:7" x14ac:dyDescent="0.35">
      <c r="A28" s="127" t="s">
        <v>9275</v>
      </c>
      <c r="B28" s="128" cm="1">
        <f t="array" ref="B28">IF(ROW() &lt; ROW(INDEX(genotypes[experiment_ID],ROWS(genotypes[experiment_ID]))), COUNTIF(INDEX(genotypes[experiment_ID],1):genotypes[[#This Row],[experiment_ID]],genotypes[[#This Row],[experiment_ID]]), "")</f>
        <v>6</v>
      </c>
      <c r="C28" s="127"/>
      <c r="D28" s="127" t="s">
        <v>9321</v>
      </c>
      <c r="E28" s="127" t="s">
        <v>1438</v>
      </c>
      <c r="F28" s="127" t="s">
        <v>681</v>
      </c>
      <c r="G28" s="127" t="s">
        <v>9315</v>
      </c>
    </row>
    <row r="29" spans="1:7" x14ac:dyDescent="0.35">
      <c r="A29" s="127" t="s">
        <v>9418</v>
      </c>
      <c r="B29" s="128" cm="1">
        <f t="array" ref="B29">IF(ROW() &lt; ROW(INDEX(genotypes[experiment_ID],ROWS(genotypes[experiment_ID]))), COUNTIF(INDEX(genotypes[experiment_ID],1):genotypes[[#This Row],[experiment_ID]],genotypes[[#This Row],[experiment_ID]]), "")</f>
        <v>1</v>
      </c>
      <c r="C29" s="127"/>
      <c r="D29" s="127" t="s">
        <v>9430</v>
      </c>
      <c r="E29" s="127" t="s">
        <v>1440</v>
      </c>
      <c r="F29" s="127" t="s">
        <v>681</v>
      </c>
      <c r="G29" s="127" t="s">
        <v>9432</v>
      </c>
    </row>
    <row r="30" spans="1:7" x14ac:dyDescent="0.35">
      <c r="A30" s="127" t="s">
        <v>9418</v>
      </c>
      <c r="B30" s="128" cm="1">
        <f t="array" ref="B30">IF(ROW() &lt; ROW(INDEX(genotypes[experiment_ID],ROWS(genotypes[experiment_ID]))), COUNTIF(INDEX(genotypes[experiment_ID],1):genotypes[[#This Row],[experiment_ID]],genotypes[[#This Row],[experiment_ID]]), "")</f>
        <v>2</v>
      </c>
      <c r="C30" s="127"/>
      <c r="D30" s="127" t="s">
        <v>9431</v>
      </c>
      <c r="E30" s="127" t="s">
        <v>1440</v>
      </c>
      <c r="F30" s="127" t="s">
        <v>681</v>
      </c>
      <c r="G30" s="127" t="s">
        <v>9433</v>
      </c>
    </row>
    <row r="31" spans="1:7" x14ac:dyDescent="0.35">
      <c r="A31" s="127" t="s">
        <v>9516</v>
      </c>
      <c r="B31" s="128" cm="1">
        <f t="array" ref="B31">IF(ROW() &lt; ROW(INDEX(genotypes[experiment_ID],ROWS(genotypes[experiment_ID]))), COUNTIF(INDEX(genotypes[experiment_ID],1):genotypes[[#This Row],[experiment_ID]],genotypes[[#This Row],[experiment_ID]]), "")</f>
        <v>1</v>
      </c>
      <c r="C31" s="127"/>
      <c r="D31" s="127" t="s">
        <v>9541</v>
      </c>
      <c r="E31" s="127" t="s">
        <v>1346</v>
      </c>
      <c r="F31" s="127"/>
      <c r="G31" s="127"/>
    </row>
    <row r="32" spans="1:7" x14ac:dyDescent="0.35">
      <c r="A32" s="127" t="s">
        <v>9516</v>
      </c>
      <c r="B32" s="128" cm="1">
        <f t="array" ref="B32">IF(ROW() &lt; ROW(INDEX(genotypes[experiment_ID],ROWS(genotypes[experiment_ID]))), COUNTIF(INDEX(genotypes[experiment_ID],1):genotypes[[#This Row],[experiment_ID]],genotypes[[#This Row],[experiment_ID]]), "")</f>
        <v>2</v>
      </c>
      <c r="C32" s="127"/>
      <c r="D32" s="127" t="s">
        <v>9542</v>
      </c>
      <c r="E32" s="127" t="s">
        <v>1346</v>
      </c>
      <c r="F32" s="127"/>
      <c r="G32" s="127"/>
    </row>
    <row r="33" spans="1:7" x14ac:dyDescent="0.35">
      <c r="A33" s="127" t="s">
        <v>9551</v>
      </c>
      <c r="B33" s="128" cm="1">
        <f t="array" ref="B33">IF(ROW() &lt; ROW(INDEX(genotypes[experiment_ID],ROWS(genotypes[experiment_ID]))), COUNTIF(INDEX(genotypes[experiment_ID],1):genotypes[[#This Row],[experiment_ID]],genotypes[[#This Row],[experiment_ID]]), "")</f>
        <v>1</v>
      </c>
      <c r="C33" s="127"/>
      <c r="D33" s="127" t="s">
        <v>9567</v>
      </c>
      <c r="E33" s="127" t="s">
        <v>1166</v>
      </c>
      <c r="F33" s="127" t="s">
        <v>681</v>
      </c>
      <c r="G33" s="127"/>
    </row>
    <row r="34" spans="1:7" x14ac:dyDescent="0.35">
      <c r="A34" s="127" t="s">
        <v>9551</v>
      </c>
      <c r="B34" s="128" cm="1">
        <f t="array" ref="B34">IF(ROW() &lt; ROW(INDEX(genotypes[experiment_ID],ROWS(genotypes[experiment_ID]))), COUNTIF(INDEX(genotypes[experiment_ID],1):genotypes[[#This Row],[experiment_ID]],genotypes[[#This Row],[experiment_ID]]), "")</f>
        <v>2</v>
      </c>
      <c r="C34" s="127"/>
      <c r="D34" s="127" t="s">
        <v>9568</v>
      </c>
      <c r="E34" s="127" t="s">
        <v>1440</v>
      </c>
      <c r="F34" s="127" t="s">
        <v>681</v>
      </c>
      <c r="G34" s="127"/>
    </row>
    <row r="35" spans="1:7" x14ac:dyDescent="0.35">
      <c r="A35" s="127" t="s">
        <v>9783</v>
      </c>
      <c r="B35" s="128" cm="1">
        <f t="array" ref="B35">IF(ROW() &lt; ROW(INDEX(genotypes[experiment_ID],ROWS(genotypes[experiment_ID]))), COUNTIF(INDEX(genotypes[experiment_ID],1):genotypes[[#This Row],[experiment_ID]],genotypes[[#This Row],[experiment_ID]]), "")</f>
        <v>1</v>
      </c>
      <c r="C35" s="127"/>
      <c r="D35" s="127" t="s">
        <v>9792</v>
      </c>
      <c r="E35" s="127" t="s">
        <v>1440</v>
      </c>
      <c r="F35" s="127" t="s">
        <v>681</v>
      </c>
      <c r="G35" s="127" t="s">
        <v>9122</v>
      </c>
    </row>
    <row r="36" spans="1:7" x14ac:dyDescent="0.35">
      <c r="A36" s="127" t="s">
        <v>9923</v>
      </c>
      <c r="B36" s="128" cm="1">
        <f t="array" ref="B36">IF(ROW() &lt; ROW(INDEX(genotypes[experiment_ID],ROWS(genotypes[experiment_ID]))), COUNTIF(INDEX(genotypes[experiment_ID],1):genotypes[[#This Row],[experiment_ID]],genotypes[[#This Row],[experiment_ID]]), "")</f>
        <v>1</v>
      </c>
      <c r="C36" s="127"/>
      <c r="D36" s="127" t="s">
        <v>9927</v>
      </c>
      <c r="E36" s="127" t="s">
        <v>1438</v>
      </c>
      <c r="F36" s="127" t="s">
        <v>681</v>
      </c>
      <c r="G36" s="127"/>
    </row>
    <row r="37" spans="1:7" x14ac:dyDescent="0.35">
      <c r="A37" s="127"/>
      <c r="B37" s="128" t="str" cm="1">
        <f t="array" ref="B37">IF(ROW() &lt; ROW(INDEX(genotypes[experiment_ID],ROWS(genotypes[experiment_ID]))), COUNTIF(INDEX(genotypes[experiment_ID],1):genotypes[[#This Row],[experiment_ID]],genotypes[[#This Row],[experiment_ID]]), "")</f>
        <v/>
      </c>
      <c r="C37" s="127"/>
      <c r="D37" s="127"/>
      <c r="E37" s="127"/>
      <c r="F37" s="127"/>
      <c r="G37" s="127"/>
    </row>
  </sheetData>
  <mergeCells count="1">
    <mergeCell ref="A1:H1"/>
  </mergeCells>
  <phoneticPr fontId="23" type="noConversion"/>
  <dataValidations count="2">
    <dataValidation allowBlank="1" showDropDown="1" showInputMessage="1" showErrorMessage="1" sqref="L5:O5 H5:J6 B5:B37" xr:uid="{98E97757-5517-4F35-9624-2D78B7E1338B}"/>
    <dataValidation type="list" allowBlank="1" showInputMessage="1" showErrorMessage="1" sqref="A5:A37"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F5:F37</xm:sqref>
        </x14:dataValidation>
        <x14:dataValidation type="list" allowBlank="1" showInputMessage="1" showErrorMessage="1" xr:uid="{6E30661D-D111-4DC5-9A74-5CAB778B9CD6}">
          <x14:formula1>
            <xm:f>DropDown!$R$3:$R$169</xm:f>
          </x14:formula1>
          <xm:sqref>E5:E37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25"/>
  <sheetViews>
    <sheetView zoomScaleNormal="100" workbookViewId="0">
      <pane ySplit="4" topLeftCell="A21" activePane="bottomLeft" state="frozen"/>
      <selection pane="bottomLeft" activeCell="D23" sqref="D23"/>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2" t="s">
        <v>6633</v>
      </c>
      <c r="B1" s="192"/>
      <c r="C1" s="192"/>
      <c r="D1" s="192"/>
      <c r="E1" s="192"/>
      <c r="F1" s="192"/>
      <c r="G1" s="192"/>
      <c r="H1" s="192"/>
    </row>
    <row r="2" spans="1:14" ht="28.5" customHeight="1" x14ac:dyDescent="0.35">
      <c r="A2" s="30"/>
      <c r="B2" s="30"/>
    </row>
    <row r="3" spans="1:14" s="81" customFormat="1" ht="32.25" customHeight="1" x14ac:dyDescent="0.35">
      <c r="A3" s="15" t="s">
        <v>1923</v>
      </c>
      <c r="B3" s="15" t="s">
        <v>1922</v>
      </c>
      <c r="C3" s="15" t="s">
        <v>6413</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3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35">
      <c r="A7" s="127" t="s">
        <v>8765</v>
      </c>
      <c r="B7" s="128" cm="1">
        <f t="array" ref="B7">IF(ROW() &lt; ROW(INDEX(tillage[experiment_ID],ROWS(tillage[experiment_ID]))), COUNTIF(INDEX(tillage[experiment_ID],1):tillage[[#This Row],[experiment_ID]],tillage[[#This Row],[experiment_ID]]), "")</f>
        <v>1</v>
      </c>
      <c r="C7" s="127"/>
      <c r="D7" s="127"/>
    </row>
    <row r="8" spans="1:14" x14ac:dyDescent="0.35">
      <c r="A8" s="127" t="s">
        <v>9083</v>
      </c>
      <c r="B8" s="128" cm="1">
        <f t="array" ref="B8">IF(ROW() &lt; ROW(INDEX(tillage[experiment_ID],ROWS(tillage[experiment_ID]))), COUNTIF(INDEX(tillage[experiment_ID],1):tillage[[#This Row],[experiment_ID]],tillage[[#This Row],[experiment_ID]]), "")</f>
        <v>1</v>
      </c>
      <c r="C8" s="127" t="s">
        <v>9124</v>
      </c>
      <c r="D8" s="127"/>
    </row>
    <row r="9" spans="1:14" x14ac:dyDescent="0.35">
      <c r="A9" s="127" t="s">
        <v>9275</v>
      </c>
      <c r="B9" s="128" cm="1">
        <f t="array" ref="B9">IF(ROW() &lt; ROW(INDEX(tillage[experiment_ID],ROWS(tillage[experiment_ID]))), COUNTIF(INDEX(tillage[experiment_ID],1):tillage[[#This Row],[experiment_ID]],tillage[[#This Row],[experiment_ID]]), "")</f>
        <v>1</v>
      </c>
      <c r="C9" s="127" t="s">
        <v>9349</v>
      </c>
      <c r="D9" s="127"/>
    </row>
    <row r="10" spans="1:14" x14ac:dyDescent="0.35">
      <c r="A10" s="127" t="s">
        <v>9551</v>
      </c>
      <c r="B10" s="128" cm="1">
        <f t="array" ref="B10">IF(ROW() &lt; ROW(INDEX(tillage[experiment_ID],ROWS(tillage[experiment_ID]))), COUNTIF(INDEX(tillage[experiment_ID],1):tillage[[#This Row],[experiment_ID]],tillage[[#This Row],[experiment_ID]]), "")</f>
        <v>1</v>
      </c>
      <c r="C10" s="127" t="s">
        <v>9569</v>
      </c>
      <c r="D10" s="127" t="s">
        <v>9572</v>
      </c>
    </row>
    <row r="11" spans="1:14" x14ac:dyDescent="0.35">
      <c r="A11" s="127" t="s">
        <v>9551</v>
      </c>
      <c r="B11" s="128" cm="1">
        <f t="array" ref="B11">IF(ROW() &lt; ROW(INDEX(tillage[experiment_ID],ROWS(tillage[experiment_ID]))), COUNTIF(INDEX(tillage[experiment_ID],1):tillage[[#This Row],[experiment_ID]],tillage[[#This Row],[experiment_ID]]), "")</f>
        <v>2</v>
      </c>
      <c r="C11" s="127" t="s">
        <v>9570</v>
      </c>
      <c r="D11" s="127" t="s">
        <v>9572</v>
      </c>
    </row>
    <row r="12" spans="1:14" x14ac:dyDescent="0.35">
      <c r="A12" s="127" t="s">
        <v>9551</v>
      </c>
      <c r="B12" s="128" cm="1">
        <f t="array" ref="B12">IF(ROW() &lt; ROW(INDEX(tillage[experiment_ID],ROWS(tillage[experiment_ID]))), COUNTIF(INDEX(tillage[experiment_ID],1):tillage[[#This Row],[experiment_ID]],tillage[[#This Row],[experiment_ID]]), "")</f>
        <v>3</v>
      </c>
      <c r="C12" s="127" t="s">
        <v>9571</v>
      </c>
      <c r="D12" s="127" t="s">
        <v>9572</v>
      </c>
    </row>
    <row r="13" spans="1:14" x14ac:dyDescent="0.35">
      <c r="A13" s="127" t="s">
        <v>9551</v>
      </c>
      <c r="B13" s="128" cm="1">
        <f t="array" ref="B13">IF(ROW() &lt; ROW(INDEX(tillage[experiment_ID],ROWS(tillage[experiment_ID]))), COUNTIF(INDEX(tillage[experiment_ID],1):tillage[[#This Row],[experiment_ID]],tillage[[#This Row],[experiment_ID]]), "")</f>
        <v>4</v>
      </c>
      <c r="C13" s="127" t="s">
        <v>9573</v>
      </c>
      <c r="D13" s="127" t="s">
        <v>9572</v>
      </c>
    </row>
    <row r="14" spans="1:14" x14ac:dyDescent="0.35">
      <c r="A14" s="127" t="s">
        <v>9551</v>
      </c>
      <c r="B14" s="128" cm="1">
        <f t="array" ref="B14">IF(ROW() &lt; ROW(INDEX(tillage[experiment_ID],ROWS(tillage[experiment_ID]))), COUNTIF(INDEX(tillage[experiment_ID],1):tillage[[#This Row],[experiment_ID]],tillage[[#This Row],[experiment_ID]]), "")</f>
        <v>5</v>
      </c>
      <c r="C14" s="127" t="s">
        <v>9574</v>
      </c>
      <c r="D14" s="127" t="s">
        <v>9572</v>
      </c>
    </row>
    <row r="15" spans="1:14" x14ac:dyDescent="0.35">
      <c r="A15" s="127" t="s">
        <v>9551</v>
      </c>
      <c r="B15" s="128" cm="1">
        <f t="array" ref="B15">IF(ROW() &lt; ROW(INDEX(tillage[experiment_ID],ROWS(tillage[experiment_ID]))), COUNTIF(INDEX(tillage[experiment_ID],1):tillage[[#This Row],[experiment_ID]],tillage[[#This Row],[experiment_ID]]), "")</f>
        <v>6</v>
      </c>
      <c r="C15" s="127" t="s">
        <v>9575</v>
      </c>
      <c r="D15" s="127" t="s">
        <v>9572</v>
      </c>
    </row>
    <row r="16" spans="1:14" x14ac:dyDescent="0.35">
      <c r="A16" s="127" t="s">
        <v>9551</v>
      </c>
      <c r="B16" s="128" cm="1">
        <f t="array" ref="B16">IF(ROW() &lt; ROW(INDEX(tillage[experiment_ID],ROWS(tillage[experiment_ID]))), COUNTIF(INDEX(tillage[experiment_ID],1):tillage[[#This Row],[experiment_ID]],tillage[[#This Row],[experiment_ID]]), "")</f>
        <v>7</v>
      </c>
      <c r="C16" s="127" t="s">
        <v>9576</v>
      </c>
      <c r="D16" s="127" t="s">
        <v>9572</v>
      </c>
    </row>
    <row r="17" spans="1:4" x14ac:dyDescent="0.35">
      <c r="A17" s="127" t="s">
        <v>9551</v>
      </c>
      <c r="B17" s="128" cm="1">
        <f t="array" ref="B17">IF(ROW() &lt; ROW(INDEX(tillage[experiment_ID],ROWS(tillage[experiment_ID]))), COUNTIF(INDEX(tillage[experiment_ID],1):tillage[[#This Row],[experiment_ID]],tillage[[#This Row],[experiment_ID]]), "")</f>
        <v>8</v>
      </c>
      <c r="C17" s="127" t="s">
        <v>9577</v>
      </c>
      <c r="D17" s="127" t="s">
        <v>9572</v>
      </c>
    </row>
    <row r="18" spans="1:4" x14ac:dyDescent="0.35">
      <c r="A18" s="127" t="s">
        <v>9551</v>
      </c>
      <c r="B18" s="128" cm="1">
        <f t="array" ref="B18">IF(ROW() &lt; ROW(INDEX(tillage[experiment_ID],ROWS(tillage[experiment_ID]))), COUNTIF(INDEX(tillage[experiment_ID],1):tillage[[#This Row],[experiment_ID]],tillage[[#This Row],[experiment_ID]]), "")</f>
        <v>9</v>
      </c>
      <c r="C18" s="127" t="s">
        <v>9578</v>
      </c>
      <c r="D18" s="127" t="s">
        <v>9572</v>
      </c>
    </row>
    <row r="19" spans="1:4" x14ac:dyDescent="0.35">
      <c r="A19" s="127" t="s">
        <v>9551</v>
      </c>
      <c r="B19" s="128" cm="1">
        <f t="array" ref="B19">IF(ROW() &lt; ROW(INDEX(tillage[experiment_ID],ROWS(tillage[experiment_ID]))), COUNTIF(INDEX(tillage[experiment_ID],1):tillage[[#This Row],[experiment_ID]],tillage[[#This Row],[experiment_ID]]), "")</f>
        <v>10</v>
      </c>
      <c r="C19" s="127" t="s">
        <v>9579</v>
      </c>
      <c r="D19" s="127" t="s">
        <v>9572</v>
      </c>
    </row>
    <row r="20" spans="1:4" x14ac:dyDescent="0.35">
      <c r="A20" s="127" t="s">
        <v>9551</v>
      </c>
      <c r="B20" s="128" cm="1">
        <f t="array" ref="B20">IF(ROW() &lt; ROW(INDEX(tillage[experiment_ID],ROWS(tillage[experiment_ID]))), COUNTIF(INDEX(tillage[experiment_ID],1):tillage[[#This Row],[experiment_ID]],tillage[[#This Row],[experiment_ID]]), "")</f>
        <v>11</v>
      </c>
      <c r="C20" s="127" t="s">
        <v>9580</v>
      </c>
      <c r="D20" s="127" t="s">
        <v>9572</v>
      </c>
    </row>
    <row r="21" spans="1:4" x14ac:dyDescent="0.35">
      <c r="A21" s="127" t="s">
        <v>9551</v>
      </c>
      <c r="B21" s="128" cm="1">
        <f t="array" ref="B21">IF(ROW() &lt; ROW(INDEX(tillage[experiment_ID],ROWS(tillage[experiment_ID]))), COUNTIF(INDEX(tillage[experiment_ID],1):tillage[[#This Row],[experiment_ID]],tillage[[#This Row],[experiment_ID]]), "")</f>
        <v>12</v>
      </c>
      <c r="C21" s="127" t="s">
        <v>9581</v>
      </c>
      <c r="D21" s="127" t="s">
        <v>9572</v>
      </c>
    </row>
    <row r="22" spans="1:4" x14ac:dyDescent="0.35">
      <c r="A22" s="127" t="s">
        <v>9551</v>
      </c>
      <c r="B22" s="128" cm="1">
        <f t="array" ref="B22">IF(ROW() &lt; ROW(INDEX(tillage[experiment_ID],ROWS(tillage[experiment_ID]))), COUNTIF(INDEX(tillage[experiment_ID],1):tillage[[#This Row],[experiment_ID]],tillage[[#This Row],[experiment_ID]]), "")</f>
        <v>13</v>
      </c>
      <c r="C22" s="127" t="s">
        <v>9582</v>
      </c>
      <c r="D22" s="127" t="s">
        <v>9572</v>
      </c>
    </row>
    <row r="23" spans="1:4" x14ac:dyDescent="0.35">
      <c r="A23" s="127" t="s">
        <v>9551</v>
      </c>
      <c r="B23" s="128" cm="1">
        <f t="array" ref="B23">IF(ROW() &lt; ROW(INDEX(tillage[experiment_ID],ROWS(tillage[experiment_ID]))), COUNTIF(INDEX(tillage[experiment_ID],1):tillage[[#This Row],[experiment_ID]],tillage[[#This Row],[experiment_ID]]), "")</f>
        <v>14</v>
      </c>
      <c r="C23" s="127" t="s">
        <v>9583</v>
      </c>
      <c r="D23" s="127" t="s">
        <v>9572</v>
      </c>
    </row>
    <row r="24" spans="1:4" x14ac:dyDescent="0.35">
      <c r="A24" s="127"/>
      <c r="B24" s="128" t="str" cm="1">
        <f t="array" ref="B24">IF(ROW() &lt; ROW(INDEX(tillage[experiment_ID],ROWS(tillage[experiment_ID]))), COUNTIF(INDEX(tillage[experiment_ID],1):tillage[[#This Row],[experiment_ID]],tillage[[#This Row],[experiment_ID]]), "")</f>
        <v/>
      </c>
      <c r="C24" s="127"/>
      <c r="D24" s="127"/>
    </row>
    <row r="25" spans="1:4" x14ac:dyDescent="0.35">
      <c r="A25" s="127"/>
      <c r="B25" s="128" t="str" cm="1">
        <f t="array" ref="B25">IF(ROW() &lt; ROW(INDEX(tillage[experiment_ID],ROWS(tillage[experiment_ID]))), COUNTIF(INDEX(tillage[experiment_ID],1):tillage[[#This Row],[experiment_ID]],tillage[[#This Row],[experiment_ID]]), "")</f>
        <v/>
      </c>
      <c r="C25" s="127"/>
      <c r="D25" s="127"/>
    </row>
  </sheetData>
  <mergeCells count="1">
    <mergeCell ref="A1:H1"/>
  </mergeCells>
  <dataValidations count="2">
    <dataValidation type="list" allowBlank="1" showInputMessage="1" showErrorMessage="1" sqref="A5:A24" xr:uid="{E43E2678-ED7F-4D76-93EB-84FE93CF2104}">
      <formula1>ddl_experiments</formula1>
    </dataValidation>
    <dataValidation allowBlank="1" showDropDown="1" showInputMessage="1" showErrorMessage="1" sqref="B5:D24"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23"/>
  <sheetViews>
    <sheetView zoomScaleNormal="100" workbookViewId="0">
      <pane ySplit="4" topLeftCell="A19" activePane="bottomLeft" state="frozen"/>
      <selection activeCell="D8" sqref="D8"/>
      <selection pane="bottomLeft" activeCell="D23" sqref="D23"/>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2" t="s">
        <v>6634</v>
      </c>
      <c r="B1" s="192"/>
      <c r="C1" s="192"/>
      <c r="D1" s="192"/>
      <c r="E1" s="192"/>
      <c r="F1" s="192"/>
      <c r="G1" s="192"/>
      <c r="H1" s="192"/>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7675</v>
      </c>
      <c r="H4" s="4"/>
      <c r="I4" s="4"/>
      <c r="J4" s="4"/>
      <c r="K4" s="4"/>
      <c r="L4" s="4"/>
      <c r="M4" s="4"/>
      <c r="N4" s="4"/>
      <c r="O4" s="4"/>
      <c r="P4" s="4"/>
      <c r="Q4" s="4"/>
      <c r="R4" s="4"/>
      <c r="S4" s="4"/>
    </row>
    <row r="5" spans="1:19" x14ac:dyDescent="0.35">
      <c r="A5" s="127" t="s">
        <v>6400</v>
      </c>
      <c r="B5" s="128">
        <v>1</v>
      </c>
      <c r="C5" s="127" t="s">
        <v>6408</v>
      </c>
      <c r="D5" s="21">
        <v>45202</v>
      </c>
      <c r="E5" s="127" t="s">
        <v>2522</v>
      </c>
      <c r="F5" s="106">
        <v>15</v>
      </c>
      <c r="G5" s="127" t="s">
        <v>6409</v>
      </c>
      <c r="P5" s="21"/>
    </row>
    <row r="6" spans="1:19" x14ac:dyDescent="0.35">
      <c r="A6" s="127" t="s">
        <v>6400</v>
      </c>
      <c r="B6" s="128">
        <v>2</v>
      </c>
      <c r="C6" s="127" t="s">
        <v>6408</v>
      </c>
      <c r="D6" s="21">
        <v>45278</v>
      </c>
      <c r="E6" s="127" t="s">
        <v>2522</v>
      </c>
      <c r="F6" s="106">
        <v>15</v>
      </c>
      <c r="G6" s="127" t="s">
        <v>6409</v>
      </c>
      <c r="P6" s="21"/>
    </row>
    <row r="7" spans="1:19" x14ac:dyDescent="0.35">
      <c r="A7" s="127" t="s">
        <v>9275</v>
      </c>
      <c r="B7" s="128">
        <v>1</v>
      </c>
      <c r="C7" s="127" t="s">
        <v>9322</v>
      </c>
      <c r="D7" s="21"/>
      <c r="E7" s="127"/>
      <c r="F7" s="106">
        <v>40</v>
      </c>
      <c r="G7" s="127" t="s">
        <v>9331</v>
      </c>
    </row>
    <row r="8" spans="1:19" x14ac:dyDescent="0.35">
      <c r="A8" s="127" t="s">
        <v>9275</v>
      </c>
      <c r="B8" s="128">
        <v>1</v>
      </c>
      <c r="C8" s="127" t="s">
        <v>9323</v>
      </c>
      <c r="D8" s="21"/>
      <c r="E8" s="127"/>
      <c r="F8" s="106">
        <v>40</v>
      </c>
      <c r="G8" s="127" t="s">
        <v>9324</v>
      </c>
    </row>
    <row r="9" spans="1:19" x14ac:dyDescent="0.35">
      <c r="A9" s="127" t="s">
        <v>9551</v>
      </c>
      <c r="B9" s="128">
        <v>1</v>
      </c>
      <c r="C9" s="127" t="s">
        <v>9584</v>
      </c>
      <c r="D9" s="21">
        <v>29129</v>
      </c>
      <c r="E9" s="127"/>
      <c r="F9" s="106"/>
      <c r="G9" s="127"/>
    </row>
    <row r="10" spans="1:19" x14ac:dyDescent="0.35">
      <c r="A10" s="127" t="s">
        <v>9551</v>
      </c>
      <c r="B10" s="128">
        <v>2</v>
      </c>
      <c r="C10" s="127" t="s">
        <v>9585</v>
      </c>
      <c r="D10" s="21">
        <v>29499</v>
      </c>
      <c r="E10" s="127"/>
      <c r="F10" s="106"/>
      <c r="G10" s="127"/>
    </row>
    <row r="11" spans="1:19" x14ac:dyDescent="0.35">
      <c r="A11" s="127" t="s">
        <v>9551</v>
      </c>
      <c r="B11" s="128">
        <v>3</v>
      </c>
      <c r="C11" s="127" t="s">
        <v>9586</v>
      </c>
      <c r="D11" s="21">
        <v>29769</v>
      </c>
      <c r="E11" s="127"/>
      <c r="F11" s="106"/>
      <c r="G11" s="127"/>
    </row>
    <row r="12" spans="1:19" x14ac:dyDescent="0.35">
      <c r="A12" s="127" t="s">
        <v>9551</v>
      </c>
      <c r="B12" s="128">
        <v>4</v>
      </c>
      <c r="C12" s="127" t="s">
        <v>9587</v>
      </c>
      <c r="D12" s="21">
        <v>30137</v>
      </c>
      <c r="E12" s="127"/>
      <c r="F12" s="106"/>
      <c r="G12" s="127"/>
    </row>
    <row r="13" spans="1:19" x14ac:dyDescent="0.35">
      <c r="A13" s="127" t="s">
        <v>9551</v>
      </c>
      <c r="B13" s="128">
        <v>5</v>
      </c>
      <c r="C13" s="127" t="s">
        <v>9588</v>
      </c>
      <c r="D13" s="21">
        <v>30507</v>
      </c>
      <c r="E13" s="127"/>
      <c r="F13" s="106"/>
      <c r="G13" s="127"/>
    </row>
    <row r="14" spans="1:19" x14ac:dyDescent="0.35">
      <c r="A14" s="127" t="s">
        <v>9551</v>
      </c>
      <c r="B14" s="128">
        <v>6</v>
      </c>
      <c r="C14" s="127" t="s">
        <v>9589</v>
      </c>
      <c r="D14" s="21">
        <v>30867</v>
      </c>
      <c r="E14" s="127"/>
      <c r="F14" s="106"/>
      <c r="G14" s="127"/>
    </row>
    <row r="15" spans="1:19" x14ac:dyDescent="0.35">
      <c r="A15" s="127" t="s">
        <v>9551</v>
      </c>
      <c r="B15" s="128">
        <v>7</v>
      </c>
      <c r="C15" s="127" t="s">
        <v>9590</v>
      </c>
      <c r="D15" s="21">
        <v>31321</v>
      </c>
      <c r="E15" s="127"/>
      <c r="F15" s="106"/>
      <c r="G15" s="127"/>
    </row>
    <row r="16" spans="1:19" x14ac:dyDescent="0.35">
      <c r="A16" s="127" t="s">
        <v>9551</v>
      </c>
      <c r="B16" s="128">
        <v>8</v>
      </c>
      <c r="C16" s="127" t="s">
        <v>9591</v>
      </c>
      <c r="D16" s="21">
        <v>31686</v>
      </c>
      <c r="E16" s="127"/>
      <c r="F16" s="106"/>
      <c r="G16" s="127"/>
    </row>
    <row r="17" spans="1:7" x14ac:dyDescent="0.35">
      <c r="A17" s="127" t="s">
        <v>9551</v>
      </c>
      <c r="B17" s="128">
        <v>9</v>
      </c>
      <c r="C17" s="127" t="s">
        <v>9592</v>
      </c>
      <c r="D17" s="21">
        <v>31959</v>
      </c>
      <c r="E17" s="127"/>
      <c r="F17" s="106"/>
      <c r="G17" s="127"/>
    </row>
    <row r="18" spans="1:7" x14ac:dyDescent="0.35">
      <c r="A18" s="127" t="s">
        <v>9551</v>
      </c>
      <c r="B18" s="128">
        <v>10</v>
      </c>
      <c r="C18" s="127" t="s">
        <v>9593</v>
      </c>
      <c r="D18" s="21">
        <v>32325</v>
      </c>
      <c r="E18" s="127"/>
      <c r="F18" s="106"/>
      <c r="G18" s="127"/>
    </row>
    <row r="19" spans="1:7" x14ac:dyDescent="0.35">
      <c r="A19" s="127" t="s">
        <v>9551</v>
      </c>
      <c r="B19" s="128">
        <v>11</v>
      </c>
      <c r="C19" s="127" t="s">
        <v>9594</v>
      </c>
      <c r="D19" s="21">
        <v>32690</v>
      </c>
      <c r="E19" s="127"/>
      <c r="F19" s="106"/>
      <c r="G19" s="127"/>
    </row>
    <row r="20" spans="1:7" x14ac:dyDescent="0.35">
      <c r="A20" s="127" t="s">
        <v>9551</v>
      </c>
      <c r="B20" s="128">
        <v>12</v>
      </c>
      <c r="C20" s="127" t="s">
        <v>9595</v>
      </c>
      <c r="D20" s="21">
        <v>33055</v>
      </c>
      <c r="E20" s="127"/>
      <c r="F20" s="106"/>
      <c r="G20" s="127"/>
    </row>
    <row r="21" spans="1:7" x14ac:dyDescent="0.35">
      <c r="A21" s="127" t="s">
        <v>9551</v>
      </c>
      <c r="B21" s="128">
        <v>13</v>
      </c>
      <c r="C21" s="127" t="s">
        <v>9596</v>
      </c>
      <c r="D21" s="21">
        <v>29860</v>
      </c>
      <c r="E21" s="127"/>
      <c r="F21" s="106"/>
      <c r="G21" s="127"/>
    </row>
    <row r="22" spans="1:7" x14ac:dyDescent="0.35">
      <c r="A22" s="127" t="s">
        <v>9551</v>
      </c>
      <c r="B22" s="128">
        <v>14</v>
      </c>
      <c r="C22" s="127" t="s">
        <v>9597</v>
      </c>
      <c r="D22" s="21">
        <v>30241</v>
      </c>
      <c r="E22" s="127"/>
      <c r="F22" s="106"/>
      <c r="G22" s="127"/>
    </row>
    <row r="23" spans="1:7" x14ac:dyDescent="0.35">
      <c r="A23" s="127"/>
      <c r="B23" s="128"/>
      <c r="C23" s="127"/>
      <c r="D23" s="21"/>
      <c r="E23" s="127"/>
      <c r="F23" s="106"/>
      <c r="G23"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G7:G8 C5:D23"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A5:A23</xm:sqref>
        </x14:dataValidation>
        <x14:dataValidation type="list" allowBlank="1" showInputMessage="1" showErrorMessage="1" xr:uid="{53BFB7D7-DCB3-493C-80AC-11C641D16AF2}">
          <x14:formula1>
            <xm:f>DropDown!$AD$3:$AD$40</xm:f>
          </x14:formula1>
          <xm:sqref>E5:E23</xm:sqref>
        </x14:dataValidation>
        <x14:dataValidation type="list" allowBlank="1" showInputMessage="1" showErrorMessage="1" xr:uid="{575FAEF5-7B17-4226-B2D5-997F8AC42B2D}">
          <x14:formula1>
            <xm:f>_xlfn.ANCHORARRAY(_xlfn.XLOOKUP($A5,ddlTillage!$A$2:$A$500,ddlTillage!$DQ$2:$DQ$500))</xm:f>
          </x14:formula1>
          <xm:sqref>B5:B23</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56"/>
  <sheetViews>
    <sheetView topLeftCell="F1" zoomScaleNormal="100" workbookViewId="0">
      <pane ySplit="4" topLeftCell="A53" activePane="bottomLeft" state="frozen"/>
      <selection pane="bottomLeft" activeCell="K56" sqref="K56"/>
    </sheetView>
  </sheetViews>
  <sheetFormatPr defaultRowHeight="14.5" x14ac:dyDescent="0.35"/>
  <cols>
    <col min="1" max="1" width="13.7265625" customWidth="1"/>
    <col min="2" max="2" width="10.7265625" customWidth="1"/>
    <col min="3" max="3" width="25.81640625" bestFit="1" customWidth="1"/>
    <col min="4" max="25" width="20.7265625" customWidth="1"/>
  </cols>
  <sheetData>
    <row r="1" spans="1:30" ht="150" customHeight="1" x14ac:dyDescent="0.35">
      <c r="A1" s="192" t="s">
        <v>6637</v>
      </c>
      <c r="B1" s="192"/>
      <c r="C1" s="192"/>
      <c r="D1" s="192"/>
      <c r="E1" s="192"/>
      <c r="F1" s="192"/>
      <c r="G1" s="192"/>
      <c r="H1" s="192"/>
    </row>
    <row r="2" spans="1:30" ht="28.5" customHeight="1" x14ac:dyDescent="0.35">
      <c r="A2" s="30"/>
      <c r="B2" s="30"/>
    </row>
    <row r="3" spans="1:30" s="75" customFormat="1" ht="32.25" customHeight="1" x14ac:dyDescent="0.3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6984</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W5" s="24"/>
    </row>
    <row r="6" spans="1:30" x14ac:dyDescent="0.3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W6" s="24"/>
    </row>
    <row r="7" spans="1:30" x14ac:dyDescent="0.3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0" x14ac:dyDescent="0.3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0" x14ac:dyDescent="0.3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0" x14ac:dyDescent="0.3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0" x14ac:dyDescent="0.35">
      <c r="A11" s="127" t="s">
        <v>6881</v>
      </c>
      <c r="B11" s="128" cm="1">
        <f t="array" ref="B11">IF(ROW() &lt; ROW(INDEX(plantings[experiment_ID],ROWS(plantings[experiment_ID]))), COUNTIF(INDEX(plantings[experiment_ID],1):plantings[[#This Row],[experiment_ID]],plantings[[#This Row],[experiment_ID]]), "")</f>
        <v>5</v>
      </c>
      <c r="C11" s="127" t="s">
        <v>6902</v>
      </c>
      <c r="D11" s="21">
        <v>28052</v>
      </c>
      <c r="E11" s="106">
        <v>200</v>
      </c>
      <c r="F11" s="127" t="s">
        <v>604</v>
      </c>
      <c r="G11" s="127" t="s">
        <v>606</v>
      </c>
      <c r="H11" s="106">
        <v>25</v>
      </c>
      <c r="I11" s="106"/>
      <c r="J11" s="106"/>
      <c r="K11" s="127" t="s">
        <v>6905</v>
      </c>
      <c r="L11" s="21"/>
      <c r="M11" s="106"/>
      <c r="N11" s="106"/>
      <c r="O11" s="106"/>
    </row>
    <row r="12" spans="1:30" x14ac:dyDescent="0.35">
      <c r="A12" s="127" t="s">
        <v>6881</v>
      </c>
      <c r="B12" s="128" cm="1">
        <f t="array" ref="B12">IF(ROW() &lt; ROW(INDEX(plantings[experiment_ID],ROWS(plantings[experiment_ID]))), COUNTIF(INDEX(plantings[experiment_ID],1):plantings[[#This Row],[experiment_ID]],plantings[[#This Row],[experiment_ID]]), "")</f>
        <v>6</v>
      </c>
      <c r="C12" s="127" t="s">
        <v>6903</v>
      </c>
      <c r="D12" s="21">
        <v>28052</v>
      </c>
      <c r="E12" s="106">
        <v>400</v>
      </c>
      <c r="F12" s="127" t="s">
        <v>604</v>
      </c>
      <c r="G12" s="127" t="s">
        <v>606</v>
      </c>
      <c r="H12" s="106">
        <v>25</v>
      </c>
      <c r="I12" s="106"/>
      <c r="J12" s="106"/>
      <c r="K12" s="127" t="s">
        <v>6905</v>
      </c>
      <c r="L12" s="21"/>
      <c r="M12" s="106"/>
      <c r="N12" s="106"/>
      <c r="O12" s="106"/>
    </row>
    <row r="13" spans="1:30" x14ac:dyDescent="0.35">
      <c r="A13" s="127" t="s">
        <v>6881</v>
      </c>
      <c r="B13" s="128" cm="1">
        <f t="array" ref="B13">IF(ROW() &lt; ROW(INDEX(plantings[experiment_ID],ROWS(plantings[experiment_ID]))), COUNTIF(INDEX(plantings[experiment_ID],1):plantings[[#This Row],[experiment_ID]],plantings[[#This Row],[experiment_ID]]), "")</f>
        <v>7</v>
      </c>
      <c r="C13" s="127" t="s">
        <v>6904</v>
      </c>
      <c r="D13" s="21">
        <v>28052</v>
      </c>
      <c r="E13" s="106">
        <v>800</v>
      </c>
      <c r="F13" s="127" t="s">
        <v>604</v>
      </c>
      <c r="G13" s="127" t="s">
        <v>606</v>
      </c>
      <c r="H13" s="106">
        <v>25</v>
      </c>
      <c r="I13" s="106"/>
      <c r="J13" s="106"/>
      <c r="K13" s="127" t="s">
        <v>6905</v>
      </c>
      <c r="L13" s="21"/>
      <c r="M13" s="106"/>
      <c r="N13" s="106"/>
      <c r="O13" s="106"/>
    </row>
    <row r="14" spans="1:30" x14ac:dyDescent="0.35">
      <c r="A14" s="127" t="s">
        <v>7537</v>
      </c>
      <c r="B14" s="128" cm="1">
        <f t="array" ref="B14">IF(ROW() &lt; ROW(INDEX(plantings[experiment_ID],ROWS(plantings[experiment_ID]))), COUNTIF(INDEX(plantings[experiment_ID],1):plantings[[#This Row],[experiment_ID]],plantings[[#This Row],[experiment_ID]]), "")</f>
        <v>1</v>
      </c>
      <c r="C14" s="127" t="s">
        <v>7616</v>
      </c>
      <c r="D14" s="21">
        <v>28048</v>
      </c>
      <c r="E14" s="106">
        <v>350</v>
      </c>
      <c r="F14" s="127" t="s">
        <v>604</v>
      </c>
      <c r="G14" s="127" t="s">
        <v>606</v>
      </c>
      <c r="H14" s="106"/>
      <c r="I14" s="106"/>
      <c r="J14" s="106"/>
      <c r="K14" s="127" t="s">
        <v>7617</v>
      </c>
      <c r="L14" s="21"/>
      <c r="M14" s="106"/>
      <c r="N14" s="106"/>
      <c r="O14" s="106"/>
    </row>
    <row r="15" spans="1:30" x14ac:dyDescent="0.35">
      <c r="A15" s="127" t="s">
        <v>8768</v>
      </c>
      <c r="B15" s="128" cm="1">
        <f t="array" ref="B15">IF(ROW() &lt; ROW(INDEX(plantings[experiment_ID],ROWS(plantings[experiment_ID]))), COUNTIF(INDEX(plantings[experiment_ID],1):plantings[[#This Row],[experiment_ID]],plantings[[#This Row],[experiment_ID]]), "")</f>
        <v>1</v>
      </c>
      <c r="C15" s="127"/>
      <c r="D15" s="21"/>
      <c r="E15" s="106"/>
      <c r="F15" s="127"/>
      <c r="G15" s="127"/>
      <c r="H15" s="106"/>
      <c r="I15" s="106"/>
      <c r="J15" s="106"/>
      <c r="K15" s="127"/>
      <c r="L15" s="21"/>
      <c r="M15" s="106"/>
      <c r="N15" s="106"/>
      <c r="O15" s="106"/>
    </row>
    <row r="16" spans="1:30" x14ac:dyDescent="0.35">
      <c r="A16" s="127" t="s">
        <v>8768</v>
      </c>
      <c r="B16" s="128" cm="1">
        <f t="array" ref="B16">IF(ROW() &lt; ROW(INDEX(plantings[experiment_ID],ROWS(plantings[experiment_ID]))), COUNTIF(INDEX(plantings[experiment_ID],1):plantings[[#This Row],[experiment_ID]],plantings[[#This Row],[experiment_ID]]), "")</f>
        <v>2</v>
      </c>
      <c r="C16" s="127"/>
      <c r="D16" s="21"/>
      <c r="E16" s="106"/>
      <c r="F16" s="127"/>
      <c r="G16" s="127"/>
      <c r="H16" s="106"/>
      <c r="I16" s="106"/>
      <c r="J16" s="106"/>
      <c r="K16" s="127"/>
      <c r="L16" s="21"/>
      <c r="M16" s="106"/>
      <c r="N16" s="106"/>
      <c r="O16" s="106"/>
    </row>
    <row r="17" spans="1:15" x14ac:dyDescent="0.35">
      <c r="A17" s="127" t="s">
        <v>8768</v>
      </c>
      <c r="B17" s="128" cm="1">
        <f t="array" ref="B17">IF(ROW() &lt; ROW(INDEX(plantings[experiment_ID],ROWS(plantings[experiment_ID]))), COUNTIF(INDEX(plantings[experiment_ID],1):plantings[[#This Row],[experiment_ID]],plantings[[#This Row],[experiment_ID]]), "")</f>
        <v>3</v>
      </c>
      <c r="C17" s="127"/>
      <c r="D17" s="21"/>
      <c r="E17" s="106"/>
      <c r="F17" s="127"/>
      <c r="G17" s="127"/>
      <c r="H17" s="106"/>
      <c r="I17" s="106"/>
      <c r="J17" s="106"/>
      <c r="K17" s="127"/>
      <c r="L17" s="21"/>
      <c r="M17" s="106"/>
      <c r="N17" s="106"/>
      <c r="O17" s="106"/>
    </row>
    <row r="18" spans="1:15" x14ac:dyDescent="0.35">
      <c r="A18" s="127" t="s">
        <v>8907</v>
      </c>
      <c r="B18" s="128" cm="1">
        <f t="array" ref="B18">IF(ROW() &lt; ROW(INDEX(plantings[experiment_ID],ROWS(plantings[experiment_ID]))), COUNTIF(INDEX(plantings[experiment_ID],1):plantings[[#This Row],[experiment_ID]],plantings[[#This Row],[experiment_ID]]), "")</f>
        <v>1</v>
      </c>
      <c r="C18" s="127" t="s">
        <v>8986</v>
      </c>
      <c r="D18" s="21">
        <v>44116</v>
      </c>
      <c r="E18" s="106"/>
      <c r="F18" s="127" t="s">
        <v>604</v>
      </c>
      <c r="G18" s="127" t="s">
        <v>606</v>
      </c>
      <c r="H18" s="106">
        <v>40</v>
      </c>
      <c r="I18" s="106"/>
      <c r="J18" s="106"/>
      <c r="K18" s="127"/>
      <c r="L18" s="21"/>
      <c r="M18" s="106"/>
      <c r="N18" s="106">
        <v>15</v>
      </c>
      <c r="O18" s="106"/>
    </row>
    <row r="19" spans="1:15" x14ac:dyDescent="0.35">
      <c r="A19" s="127" t="s">
        <v>8907</v>
      </c>
      <c r="B19" s="128" cm="1">
        <f t="array" ref="B19">IF(ROW() &lt; ROW(INDEX(plantings[experiment_ID],ROWS(plantings[experiment_ID]))), COUNTIF(INDEX(plantings[experiment_ID],1):plantings[[#This Row],[experiment_ID]],plantings[[#This Row],[experiment_ID]]), "")</f>
        <v>2</v>
      </c>
      <c r="C19" s="127" t="s">
        <v>8987</v>
      </c>
      <c r="D19" s="21">
        <v>44479</v>
      </c>
      <c r="E19" s="182">
        <v>2.7E-2</v>
      </c>
      <c r="F19" s="127" t="s">
        <v>604</v>
      </c>
      <c r="G19" s="127" t="s">
        <v>606</v>
      </c>
      <c r="H19" s="106">
        <v>40</v>
      </c>
      <c r="I19" s="106"/>
      <c r="J19" s="106"/>
      <c r="K19" s="127"/>
      <c r="L19" s="21"/>
      <c r="M19" s="106"/>
      <c r="N19" s="106">
        <v>15</v>
      </c>
      <c r="O19" s="106"/>
    </row>
    <row r="20" spans="1:15" x14ac:dyDescent="0.35">
      <c r="A20" s="127" t="s">
        <v>8972</v>
      </c>
      <c r="B20" s="128" cm="1">
        <f t="array" ref="B20">IF(ROW() &lt; ROW(INDEX(plantings[experiment_ID],ROWS(plantings[experiment_ID]))), COUNTIF(INDEX(plantings[experiment_ID],1):plantings[[#This Row],[experiment_ID]],plantings[[#This Row],[experiment_ID]]), "")</f>
        <v>1</v>
      </c>
      <c r="C20" s="127" t="s">
        <v>9125</v>
      </c>
      <c r="D20" s="21">
        <v>33953</v>
      </c>
      <c r="E20" s="106">
        <v>110</v>
      </c>
      <c r="F20" s="127"/>
      <c r="G20" s="127" t="s">
        <v>606</v>
      </c>
      <c r="H20" s="106"/>
      <c r="I20" s="106"/>
      <c r="J20" s="106"/>
      <c r="K20" s="127"/>
      <c r="L20" s="21"/>
      <c r="M20" s="106"/>
      <c r="N20" s="106">
        <v>25</v>
      </c>
      <c r="O20" s="106"/>
    </row>
    <row r="21" spans="1:15" x14ac:dyDescent="0.35">
      <c r="A21" s="127" t="s">
        <v>8972</v>
      </c>
      <c r="B21" s="128" cm="1">
        <f t="array" ref="B21">IF(ROW() &lt; ROW(INDEX(plantings[experiment_ID],ROWS(plantings[experiment_ID]))), COUNTIF(INDEX(plantings[experiment_ID],1):plantings[[#This Row],[experiment_ID]],plantings[[#This Row],[experiment_ID]]), "")</f>
        <v>2</v>
      </c>
      <c r="C21" s="127" t="s">
        <v>9126</v>
      </c>
      <c r="D21" s="21"/>
      <c r="E21" s="106">
        <v>150</v>
      </c>
      <c r="F21" s="127"/>
      <c r="G21" s="127" t="s">
        <v>606</v>
      </c>
      <c r="H21" s="106"/>
      <c r="I21" s="106"/>
      <c r="J21" s="106"/>
      <c r="K21" s="127" t="s">
        <v>9008</v>
      </c>
      <c r="L21" s="21"/>
      <c r="M21" s="106"/>
      <c r="N21" s="106">
        <v>25</v>
      </c>
      <c r="O21" s="106"/>
    </row>
    <row r="22" spans="1:15" x14ac:dyDescent="0.35">
      <c r="A22" s="127" t="s">
        <v>9031</v>
      </c>
      <c r="B22" s="128" cm="1">
        <f t="array" ref="B22">IF(ROW() &lt; ROW(INDEX(plantings[experiment_ID],ROWS(plantings[experiment_ID]))), COUNTIF(INDEX(plantings[experiment_ID],1):plantings[[#This Row],[experiment_ID]],plantings[[#This Row],[experiment_ID]]), "")</f>
        <v>1</v>
      </c>
      <c r="C22" s="127" t="s">
        <v>9129</v>
      </c>
      <c r="D22" s="21">
        <v>39683</v>
      </c>
      <c r="E22" s="106">
        <v>350</v>
      </c>
      <c r="F22" s="127"/>
      <c r="G22" s="127" t="s">
        <v>606</v>
      </c>
      <c r="H22" s="106"/>
      <c r="I22" s="106"/>
      <c r="J22" s="106"/>
      <c r="K22" s="127"/>
      <c r="L22" s="21"/>
      <c r="M22" s="106"/>
      <c r="N22" s="106">
        <v>15</v>
      </c>
      <c r="O22" s="106"/>
    </row>
    <row r="23" spans="1:15" x14ac:dyDescent="0.35">
      <c r="A23" s="127" t="s">
        <v>9031</v>
      </c>
      <c r="B23" s="128" cm="1">
        <f t="array" ref="B23">IF(ROW() &lt; ROW(INDEX(plantings[experiment_ID],ROWS(plantings[experiment_ID]))), COUNTIF(INDEX(plantings[experiment_ID],1):plantings[[#This Row],[experiment_ID]],plantings[[#This Row],[experiment_ID]]), "")</f>
        <v>2</v>
      </c>
      <c r="C23" s="127" t="s">
        <v>9130</v>
      </c>
      <c r="D23" s="21">
        <v>40060</v>
      </c>
      <c r="E23" s="106">
        <v>350</v>
      </c>
      <c r="F23" s="127"/>
      <c r="G23" s="127" t="s">
        <v>606</v>
      </c>
      <c r="H23" s="106"/>
      <c r="I23" s="106"/>
      <c r="J23" s="106"/>
      <c r="K23" s="127"/>
      <c r="L23" s="21"/>
      <c r="M23" s="106"/>
      <c r="N23" s="106">
        <v>15</v>
      </c>
      <c r="O23" s="106"/>
    </row>
    <row r="24" spans="1:15" x14ac:dyDescent="0.35">
      <c r="A24" s="127" t="s">
        <v>9031</v>
      </c>
      <c r="B24" s="128" cm="1">
        <f t="array" ref="B24">IF(ROW() &lt; ROW(INDEX(plantings[experiment_ID],ROWS(plantings[experiment_ID]))), COUNTIF(INDEX(plantings[experiment_ID],1):plantings[[#This Row],[experiment_ID]],plantings[[#This Row],[experiment_ID]]), "")</f>
        <v>3</v>
      </c>
      <c r="C24" s="127" t="s">
        <v>9127</v>
      </c>
      <c r="D24" s="21">
        <v>40412</v>
      </c>
      <c r="E24" s="106">
        <v>350</v>
      </c>
      <c r="F24" s="127"/>
      <c r="G24" s="127" t="s">
        <v>606</v>
      </c>
      <c r="H24" s="106"/>
      <c r="I24" s="106"/>
      <c r="J24" s="106"/>
      <c r="K24" s="127"/>
      <c r="L24" s="21"/>
      <c r="M24" s="106"/>
      <c r="N24" s="106"/>
      <c r="O24" s="106"/>
    </row>
    <row r="25" spans="1:15" x14ac:dyDescent="0.35">
      <c r="A25" s="127" t="s">
        <v>9031</v>
      </c>
      <c r="B25" s="128" cm="1">
        <f t="array" ref="B25">IF(ROW() &lt; ROW(INDEX(plantings[experiment_ID],ROWS(plantings[experiment_ID]))), COUNTIF(INDEX(plantings[experiment_ID],1):plantings[[#This Row],[experiment_ID]],plantings[[#This Row],[experiment_ID]]), "")</f>
        <v>4</v>
      </c>
      <c r="C25" s="127" t="s">
        <v>9128</v>
      </c>
      <c r="D25" s="21">
        <v>40412</v>
      </c>
      <c r="E25" s="106">
        <v>44</v>
      </c>
      <c r="F25" s="127"/>
      <c r="G25" s="127" t="s">
        <v>606</v>
      </c>
      <c r="H25" s="106"/>
      <c r="I25" s="106"/>
      <c r="J25" s="106"/>
      <c r="K25" s="127"/>
      <c r="L25" s="21"/>
      <c r="M25" s="106"/>
      <c r="N25" s="106"/>
      <c r="O25" s="106"/>
    </row>
    <row r="26" spans="1:15" x14ac:dyDescent="0.35">
      <c r="A26" s="127" t="s">
        <v>9083</v>
      </c>
      <c r="B26" s="128" cm="1">
        <f t="array" ref="B26">IF(ROW() &lt; ROW(INDEX(plantings[experiment_ID],ROWS(plantings[experiment_ID]))), COUNTIF(INDEX(plantings[experiment_ID],1):plantings[[#This Row],[experiment_ID]],plantings[[#This Row],[experiment_ID]]), "")</f>
        <v>1</v>
      </c>
      <c r="C26" s="127" t="s">
        <v>9165</v>
      </c>
      <c r="D26" s="21"/>
      <c r="E26" s="106"/>
      <c r="F26" s="127"/>
      <c r="G26" s="127"/>
      <c r="H26" s="106"/>
      <c r="I26" s="106"/>
      <c r="J26" s="106"/>
      <c r="K26" s="127" t="s">
        <v>9131</v>
      </c>
      <c r="L26" s="21"/>
      <c r="M26" s="106"/>
      <c r="N26" s="106"/>
      <c r="O26" s="106"/>
    </row>
    <row r="27" spans="1:15" x14ac:dyDescent="0.35">
      <c r="A27" s="127" t="s">
        <v>9083</v>
      </c>
      <c r="B27" s="128" cm="1">
        <f t="array" ref="B27">IF(ROW() &lt; ROW(INDEX(plantings[experiment_ID],ROWS(plantings[experiment_ID]))), COUNTIF(INDEX(plantings[experiment_ID],1):plantings[[#This Row],[experiment_ID]],plantings[[#This Row],[experiment_ID]]), "")</f>
        <v>2</v>
      </c>
      <c r="C27" s="127" t="s">
        <v>9166</v>
      </c>
      <c r="D27" s="21"/>
      <c r="E27" s="106"/>
      <c r="F27" s="127"/>
      <c r="G27" s="127"/>
      <c r="H27" s="106"/>
      <c r="I27" s="106"/>
      <c r="J27" s="106"/>
      <c r="K27" s="127" t="s">
        <v>9132</v>
      </c>
      <c r="L27" s="21"/>
      <c r="M27" s="106"/>
      <c r="N27" s="106"/>
      <c r="O27" s="106"/>
    </row>
    <row r="28" spans="1:15" x14ac:dyDescent="0.35">
      <c r="A28" s="127" t="s">
        <v>9275</v>
      </c>
      <c r="B28" s="128" cm="1">
        <f t="array" ref="B28">IF(ROW() &lt; ROW(INDEX(plantings[experiment_ID],ROWS(plantings[experiment_ID]))), COUNTIF(INDEX(plantings[experiment_ID],1):plantings[[#This Row],[experiment_ID]],plantings[[#This Row],[experiment_ID]]), "")</f>
        <v>1</v>
      </c>
      <c r="C28" s="127" t="s">
        <v>9332</v>
      </c>
      <c r="D28" s="21"/>
      <c r="E28" s="106"/>
      <c r="F28" s="127"/>
      <c r="G28" s="127" t="s">
        <v>606</v>
      </c>
      <c r="H28" s="187" t="s">
        <v>9333</v>
      </c>
      <c r="I28" s="106"/>
      <c r="J28" s="106"/>
      <c r="K28" s="127" t="s">
        <v>9334</v>
      </c>
      <c r="L28" s="21"/>
      <c r="M28" s="106"/>
      <c r="N28" s="106">
        <v>15</v>
      </c>
      <c r="O28" s="106"/>
    </row>
    <row r="29" spans="1:15" x14ac:dyDescent="0.35">
      <c r="A29" s="127" t="s">
        <v>9418</v>
      </c>
      <c r="B29" s="128" cm="1">
        <f t="array" ref="B29">IF(ROW() &lt; ROW(INDEX(plantings[experiment_ID],ROWS(plantings[experiment_ID]))), COUNTIF(INDEX(plantings[experiment_ID],1):plantings[[#This Row],[experiment_ID]],plantings[[#This Row],[experiment_ID]]), "")</f>
        <v>1</v>
      </c>
      <c r="C29" s="127" t="s">
        <v>9434</v>
      </c>
      <c r="D29" s="21">
        <v>39251</v>
      </c>
      <c r="E29" s="106"/>
      <c r="F29" s="127"/>
      <c r="G29" s="127"/>
      <c r="H29" s="106"/>
      <c r="I29" s="106"/>
      <c r="J29" s="106"/>
      <c r="K29" s="127" t="s">
        <v>9440</v>
      </c>
      <c r="L29" s="21"/>
      <c r="M29" s="106"/>
      <c r="N29" s="106"/>
      <c r="O29" s="106"/>
    </row>
    <row r="30" spans="1:15" x14ac:dyDescent="0.35">
      <c r="A30" s="127" t="s">
        <v>9418</v>
      </c>
      <c r="B30" s="128" cm="1">
        <f t="array" ref="B30">IF(ROW() &lt; ROW(INDEX(plantings[experiment_ID],ROWS(plantings[experiment_ID]))), COUNTIF(INDEX(plantings[experiment_ID],1):plantings[[#This Row],[experiment_ID]],plantings[[#This Row],[experiment_ID]]), "")</f>
        <v>2</v>
      </c>
      <c r="C30" s="127" t="s">
        <v>9435</v>
      </c>
      <c r="D30" s="21">
        <v>39317</v>
      </c>
      <c r="E30" s="106"/>
      <c r="F30" s="127"/>
      <c r="G30" s="127"/>
      <c r="H30" s="106"/>
      <c r="I30" s="106"/>
      <c r="J30" s="106"/>
      <c r="K30" s="127" t="s">
        <v>9441</v>
      </c>
      <c r="L30" s="21"/>
      <c r="M30" s="106"/>
      <c r="N30" s="106"/>
      <c r="O30" s="106"/>
    </row>
    <row r="31" spans="1:15" x14ac:dyDescent="0.35">
      <c r="A31" s="127" t="s">
        <v>9418</v>
      </c>
      <c r="B31" s="128" cm="1">
        <f t="array" ref="B31">IF(ROW() &lt; ROW(INDEX(plantings[experiment_ID],ROWS(plantings[experiment_ID]))), COUNTIF(INDEX(plantings[experiment_ID],1):plantings[[#This Row],[experiment_ID]],plantings[[#This Row],[experiment_ID]]), "")</f>
        <v>3</v>
      </c>
      <c r="C31" s="127" t="s">
        <v>9436</v>
      </c>
      <c r="D31" s="21">
        <v>39603</v>
      </c>
      <c r="E31" s="106"/>
      <c r="F31" s="127"/>
      <c r="G31" s="127"/>
      <c r="H31" s="106"/>
      <c r="I31" s="106"/>
      <c r="J31" s="106"/>
      <c r="K31" s="127" t="s">
        <v>9440</v>
      </c>
      <c r="L31" s="21"/>
      <c r="M31" s="106"/>
      <c r="N31" s="106"/>
      <c r="O31" s="106"/>
    </row>
    <row r="32" spans="1:15" x14ac:dyDescent="0.35">
      <c r="A32" s="127" t="s">
        <v>9418</v>
      </c>
      <c r="B32" s="128" cm="1">
        <f t="array" ref="B32">IF(ROW() &lt; ROW(INDEX(plantings[experiment_ID],ROWS(plantings[experiment_ID]))), COUNTIF(INDEX(plantings[experiment_ID],1):plantings[[#This Row],[experiment_ID]],plantings[[#This Row],[experiment_ID]]), "")</f>
        <v>4</v>
      </c>
      <c r="C32" s="127" t="s">
        <v>9437</v>
      </c>
      <c r="D32" s="21">
        <v>39665</v>
      </c>
      <c r="E32" s="106"/>
      <c r="F32" s="127"/>
      <c r="G32" s="127"/>
      <c r="H32" s="106"/>
      <c r="I32" s="106"/>
      <c r="J32" s="106"/>
      <c r="K32" s="127" t="s">
        <v>9441</v>
      </c>
      <c r="L32" s="21"/>
      <c r="M32" s="106"/>
      <c r="N32" s="106"/>
      <c r="O32" s="106"/>
    </row>
    <row r="33" spans="1:15" x14ac:dyDescent="0.35">
      <c r="A33" s="127" t="s">
        <v>9418</v>
      </c>
      <c r="B33" s="128" cm="1">
        <f t="array" ref="B33">IF(ROW() &lt; ROW(INDEX(plantings[experiment_ID],ROWS(plantings[experiment_ID]))), COUNTIF(INDEX(plantings[experiment_ID],1):plantings[[#This Row],[experiment_ID]],plantings[[#This Row],[experiment_ID]]), "")</f>
        <v>5</v>
      </c>
      <c r="C33" s="127" t="s">
        <v>9438</v>
      </c>
      <c r="D33" s="21">
        <v>39987</v>
      </c>
      <c r="E33" s="106"/>
      <c r="F33" s="127"/>
      <c r="G33" s="127"/>
      <c r="H33" s="106"/>
      <c r="I33" s="106"/>
      <c r="J33" s="106"/>
      <c r="K33" s="127" t="s">
        <v>9440</v>
      </c>
      <c r="L33" s="21"/>
      <c r="M33" s="106"/>
      <c r="N33" s="106"/>
      <c r="O33" s="106"/>
    </row>
    <row r="34" spans="1:15" x14ac:dyDescent="0.35">
      <c r="A34" s="127" t="s">
        <v>9418</v>
      </c>
      <c r="B34" s="128" cm="1">
        <f t="array" ref="B34">IF(ROW() &lt; ROW(INDEX(plantings[experiment_ID],ROWS(plantings[experiment_ID]))), COUNTIF(INDEX(plantings[experiment_ID],1):plantings[[#This Row],[experiment_ID]],plantings[[#This Row],[experiment_ID]]), "")</f>
        <v>6</v>
      </c>
      <c r="C34" s="127" t="s">
        <v>9439</v>
      </c>
      <c r="D34" s="21">
        <v>40044</v>
      </c>
      <c r="E34" s="106"/>
      <c r="F34" s="127"/>
      <c r="G34" s="127"/>
      <c r="H34" s="106"/>
      <c r="I34" s="106"/>
      <c r="J34" s="106"/>
      <c r="K34" s="127" t="s">
        <v>9441</v>
      </c>
      <c r="L34" s="21"/>
      <c r="M34" s="106"/>
      <c r="N34" s="106"/>
      <c r="O34" s="106"/>
    </row>
    <row r="35" spans="1:15" x14ac:dyDescent="0.35">
      <c r="A35" s="127" t="s">
        <v>9516</v>
      </c>
      <c r="B35" s="128" cm="1">
        <f t="array" ref="B35">IF(ROW() &lt; ROW(INDEX(plantings[experiment_ID],ROWS(plantings[experiment_ID]))), COUNTIF(INDEX(plantings[experiment_ID],1):plantings[[#This Row],[experiment_ID]],plantings[[#This Row],[experiment_ID]]), "")</f>
        <v>1</v>
      </c>
      <c r="C35" s="127" t="s">
        <v>9543</v>
      </c>
      <c r="D35" s="21">
        <v>39927</v>
      </c>
      <c r="E35" s="106">
        <v>70</v>
      </c>
      <c r="F35" s="127"/>
      <c r="G35" s="127"/>
      <c r="H35" s="106"/>
      <c r="I35" s="106"/>
      <c r="J35" s="106"/>
      <c r="K35" s="127"/>
      <c r="L35" s="21"/>
      <c r="M35" s="106"/>
      <c r="N35" s="106">
        <v>0.45</v>
      </c>
      <c r="O35" s="106"/>
    </row>
    <row r="36" spans="1:15" x14ac:dyDescent="0.35">
      <c r="A36" s="127" t="s">
        <v>9516</v>
      </c>
      <c r="B36" s="128" cm="1">
        <f t="array" ref="B36">IF(ROW() &lt; ROW(INDEX(plantings[experiment_ID],ROWS(plantings[experiment_ID]))), COUNTIF(INDEX(plantings[experiment_ID],1):plantings[[#This Row],[experiment_ID]],plantings[[#This Row],[experiment_ID]]), "")</f>
        <v>2</v>
      </c>
      <c r="C36" s="127" t="s">
        <v>9544</v>
      </c>
      <c r="D36" s="21">
        <v>39950</v>
      </c>
      <c r="E36" s="106">
        <v>70</v>
      </c>
      <c r="F36" s="127"/>
      <c r="G36" s="127"/>
      <c r="H36" s="106"/>
      <c r="I36" s="106"/>
      <c r="J36" s="106"/>
      <c r="K36" s="127"/>
      <c r="L36" s="21"/>
      <c r="M36" s="106"/>
      <c r="N36" s="106"/>
      <c r="O36" s="106"/>
    </row>
    <row r="37" spans="1:15" x14ac:dyDescent="0.35">
      <c r="A37" s="127" t="s">
        <v>9516</v>
      </c>
      <c r="B37" s="128" cm="1">
        <f t="array" ref="B37">IF(ROW() &lt; ROW(INDEX(plantings[experiment_ID],ROWS(plantings[experiment_ID]))), COUNTIF(INDEX(plantings[experiment_ID],1):plantings[[#This Row],[experiment_ID]],plantings[[#This Row],[experiment_ID]]), "")</f>
        <v>3</v>
      </c>
      <c r="C37" s="127" t="s">
        <v>9545</v>
      </c>
      <c r="D37" s="21">
        <v>39926</v>
      </c>
      <c r="E37" s="106">
        <v>70</v>
      </c>
      <c r="F37" s="127"/>
      <c r="G37" s="127"/>
      <c r="H37" s="106"/>
      <c r="I37" s="106"/>
      <c r="J37" s="106"/>
      <c r="K37" s="127"/>
      <c r="L37" s="21"/>
      <c r="M37" s="106"/>
      <c r="N37" s="106"/>
      <c r="O37" s="106"/>
    </row>
    <row r="38" spans="1:15" x14ac:dyDescent="0.35">
      <c r="A38" s="127" t="s">
        <v>9551</v>
      </c>
      <c r="B38" s="128" cm="1">
        <f t="array" ref="B38">IF(ROW() &lt; ROW(INDEX(plantings[experiment_ID],ROWS(plantings[experiment_ID]))), COUNTIF(INDEX(plantings[experiment_ID],1):plantings[[#This Row],[experiment_ID]],plantings[[#This Row],[experiment_ID]]), "")</f>
        <v>1</v>
      </c>
      <c r="C38" s="127" t="s">
        <v>9598</v>
      </c>
      <c r="D38" s="21">
        <v>28965</v>
      </c>
      <c r="E38" s="106">
        <v>5</v>
      </c>
      <c r="F38" s="127"/>
      <c r="G38" s="127" t="s">
        <v>606</v>
      </c>
      <c r="H38" s="106"/>
      <c r="I38" s="106"/>
      <c r="J38" s="106"/>
      <c r="K38" s="127"/>
      <c r="L38" s="21"/>
      <c r="M38" s="106"/>
      <c r="N38" s="106">
        <v>66.5</v>
      </c>
      <c r="O38" s="106"/>
    </row>
    <row r="39" spans="1:15" x14ac:dyDescent="0.35">
      <c r="A39" s="127" t="s">
        <v>9551</v>
      </c>
      <c r="B39" s="128" cm="1">
        <f t="array" ref="B39">IF(ROW() &lt; ROW(INDEX(plantings[experiment_ID],ROWS(plantings[experiment_ID]))), COUNTIF(INDEX(plantings[experiment_ID],1):plantings[[#This Row],[experiment_ID]],plantings[[#This Row],[experiment_ID]]), "")</f>
        <v>2</v>
      </c>
      <c r="C39" s="127" t="s">
        <v>9599</v>
      </c>
      <c r="D39" s="21">
        <v>29331</v>
      </c>
      <c r="E39" s="106">
        <v>5</v>
      </c>
      <c r="F39" s="127"/>
      <c r="G39" s="127" t="s">
        <v>606</v>
      </c>
      <c r="H39" s="106"/>
      <c r="I39" s="106"/>
      <c r="J39" s="106"/>
      <c r="K39" s="127"/>
      <c r="L39" s="21"/>
      <c r="M39" s="106"/>
      <c r="N39" s="106">
        <v>66.5</v>
      </c>
      <c r="O39" s="106"/>
    </row>
    <row r="40" spans="1:15" x14ac:dyDescent="0.35">
      <c r="A40" s="127" t="s">
        <v>9551</v>
      </c>
      <c r="B40" s="128" cm="1">
        <f t="array" ref="B40">IF(ROW() &lt; ROW(INDEX(plantings[experiment_ID],ROWS(plantings[experiment_ID]))), COUNTIF(INDEX(plantings[experiment_ID],1):plantings[[#This Row],[experiment_ID]],plantings[[#This Row],[experiment_ID]]), "")</f>
        <v>3</v>
      </c>
      <c r="C40" s="127" t="s">
        <v>9600</v>
      </c>
      <c r="D40" s="21">
        <v>29865</v>
      </c>
      <c r="E40" s="106">
        <v>471</v>
      </c>
      <c r="F40" s="127"/>
      <c r="G40" s="127" t="s">
        <v>606</v>
      </c>
      <c r="H40" s="106"/>
      <c r="I40" s="106"/>
      <c r="J40" s="106"/>
      <c r="K40" s="127"/>
      <c r="L40" s="21"/>
      <c r="M40" s="106"/>
      <c r="N40" s="106">
        <v>14.7</v>
      </c>
      <c r="O40" s="106"/>
    </row>
    <row r="41" spans="1:15" x14ac:dyDescent="0.35">
      <c r="A41" s="127" t="s">
        <v>9551</v>
      </c>
      <c r="B41" s="128" cm="1">
        <f t="array" ref="B41">IF(ROW() &lt; ROW(INDEX(plantings[experiment_ID],ROWS(plantings[experiment_ID]))), COUNTIF(INDEX(plantings[experiment_ID],1):plantings[[#This Row],[experiment_ID]],plantings[[#This Row],[experiment_ID]]), "")</f>
        <v>4</v>
      </c>
      <c r="C41" s="127" t="s">
        <v>9601</v>
      </c>
      <c r="D41" s="21">
        <v>30214</v>
      </c>
      <c r="E41" s="106">
        <v>471</v>
      </c>
      <c r="F41" s="127"/>
      <c r="G41" s="127" t="s">
        <v>606</v>
      </c>
      <c r="H41" s="106"/>
      <c r="I41" s="106"/>
      <c r="J41" s="106"/>
      <c r="K41" s="127"/>
      <c r="L41" s="21"/>
      <c r="M41" s="106"/>
      <c r="N41" s="106">
        <v>14.7</v>
      </c>
      <c r="O41" s="106"/>
    </row>
    <row r="42" spans="1:15" x14ac:dyDescent="0.35">
      <c r="A42" s="127" t="s">
        <v>9551</v>
      </c>
      <c r="B42" s="128" cm="1">
        <f t="array" ref="B42">IF(ROW() &lt; ROW(INDEX(plantings[experiment_ID],ROWS(plantings[experiment_ID]))), COUNTIF(INDEX(plantings[experiment_ID],1):plantings[[#This Row],[experiment_ID]],plantings[[#This Row],[experiment_ID]]), "")</f>
        <v>5</v>
      </c>
      <c r="C42" s="127" t="s">
        <v>9602</v>
      </c>
      <c r="D42" s="21">
        <v>30579</v>
      </c>
      <c r="E42" s="106">
        <v>471</v>
      </c>
      <c r="F42" s="127"/>
      <c r="G42" s="127" t="s">
        <v>606</v>
      </c>
      <c r="H42" s="106"/>
      <c r="I42" s="106"/>
      <c r="J42" s="106"/>
      <c r="K42" s="127"/>
      <c r="L42" s="21"/>
      <c r="M42" s="106"/>
      <c r="N42" s="106">
        <v>14.7</v>
      </c>
      <c r="O42" s="106"/>
    </row>
    <row r="43" spans="1:15" x14ac:dyDescent="0.35">
      <c r="A43" s="127" t="s">
        <v>9551</v>
      </c>
      <c r="B43" s="128" cm="1">
        <f t="array" ref="B43">IF(ROW() &lt; ROW(INDEX(plantings[experiment_ID],ROWS(plantings[experiment_ID]))), COUNTIF(INDEX(plantings[experiment_ID],1):plantings[[#This Row],[experiment_ID]],plantings[[#This Row],[experiment_ID]]), "")</f>
        <v>6</v>
      </c>
      <c r="C43" s="127" t="s">
        <v>9603</v>
      </c>
      <c r="D43" s="21">
        <v>30945</v>
      </c>
      <c r="E43" s="106">
        <v>471</v>
      </c>
      <c r="F43" s="127"/>
      <c r="G43" s="127" t="s">
        <v>606</v>
      </c>
      <c r="H43" s="106"/>
      <c r="I43" s="106"/>
      <c r="J43" s="106"/>
      <c r="K43" s="127"/>
      <c r="L43" s="21"/>
      <c r="M43" s="106"/>
      <c r="N43" s="106">
        <v>14.7</v>
      </c>
      <c r="O43" s="106"/>
    </row>
    <row r="44" spans="1:15" x14ac:dyDescent="0.35">
      <c r="A44" s="127" t="s">
        <v>9551</v>
      </c>
      <c r="B44" s="128" cm="1">
        <f t="array" ref="B44">IF(ROW() &lt; ROW(INDEX(plantings[experiment_ID],ROWS(plantings[experiment_ID]))), COUNTIF(INDEX(plantings[experiment_ID],1):plantings[[#This Row],[experiment_ID]],plantings[[#This Row],[experiment_ID]]), "")</f>
        <v>7</v>
      </c>
      <c r="C44" s="127" t="s">
        <v>9604</v>
      </c>
      <c r="D44" s="21">
        <v>31157</v>
      </c>
      <c r="E44" s="106">
        <v>5</v>
      </c>
      <c r="F44" s="127"/>
      <c r="G44" s="127" t="s">
        <v>606</v>
      </c>
      <c r="H44" s="106"/>
      <c r="I44" s="106"/>
      <c r="J44" s="106"/>
      <c r="K44" s="127"/>
      <c r="L44" s="21"/>
      <c r="M44" s="106"/>
      <c r="N44" s="106">
        <v>66.5</v>
      </c>
      <c r="O44" s="106"/>
    </row>
    <row r="45" spans="1:15" x14ac:dyDescent="0.35">
      <c r="A45" s="127" t="s">
        <v>9551</v>
      </c>
      <c r="B45" s="128" cm="1">
        <f t="array" ref="B45">IF(ROW() &lt; ROW(INDEX(plantings[experiment_ID],ROWS(plantings[experiment_ID]))), COUNTIF(INDEX(plantings[experiment_ID],1):plantings[[#This Row],[experiment_ID]],plantings[[#This Row],[experiment_ID]]), "")</f>
        <v>8</v>
      </c>
      <c r="C45" s="127" t="s">
        <v>9605</v>
      </c>
      <c r="D45" s="21">
        <v>31522</v>
      </c>
      <c r="E45" s="106">
        <v>5</v>
      </c>
      <c r="F45" s="127"/>
      <c r="G45" s="127" t="s">
        <v>606</v>
      </c>
      <c r="H45" s="106"/>
      <c r="I45" s="106"/>
      <c r="J45" s="106"/>
      <c r="K45" s="127"/>
      <c r="L45" s="21"/>
      <c r="M45" s="106"/>
      <c r="N45" s="106">
        <v>66.5</v>
      </c>
      <c r="O45" s="106"/>
    </row>
    <row r="46" spans="1:15" x14ac:dyDescent="0.35">
      <c r="A46" s="127" t="s">
        <v>9551</v>
      </c>
      <c r="B46" s="128" cm="1">
        <f t="array" ref="B46">IF(ROW() &lt; ROW(INDEX(plantings[experiment_ID],ROWS(plantings[experiment_ID]))), COUNTIF(INDEX(plantings[experiment_ID],1):plantings[[#This Row],[experiment_ID]],plantings[[#This Row],[experiment_ID]]), "")</f>
        <v>9</v>
      </c>
      <c r="C46" s="127" t="s">
        <v>9606</v>
      </c>
      <c r="D46" s="21">
        <v>32052</v>
      </c>
      <c r="E46" s="106">
        <v>471</v>
      </c>
      <c r="F46" s="127"/>
      <c r="G46" s="127" t="s">
        <v>606</v>
      </c>
      <c r="H46" s="106"/>
      <c r="I46" s="106"/>
      <c r="J46" s="106"/>
      <c r="K46" s="127"/>
      <c r="L46" s="21"/>
      <c r="M46" s="106"/>
      <c r="N46" s="106">
        <v>14.7</v>
      </c>
      <c r="O46" s="106"/>
    </row>
    <row r="47" spans="1:15" x14ac:dyDescent="0.35">
      <c r="A47" s="127" t="s">
        <v>9551</v>
      </c>
      <c r="B47" s="128" cm="1">
        <f t="array" ref="B47">IF(ROW() &lt; ROW(INDEX(plantings[experiment_ID],ROWS(plantings[experiment_ID]))), COUNTIF(INDEX(plantings[experiment_ID],1):plantings[[#This Row],[experiment_ID]],plantings[[#This Row],[experiment_ID]]), "")</f>
        <v>10</v>
      </c>
      <c r="C47" s="127" t="s">
        <v>9607</v>
      </c>
      <c r="D47" s="21">
        <v>32406</v>
      </c>
      <c r="E47" s="106">
        <v>471</v>
      </c>
      <c r="F47" s="127"/>
      <c r="G47" s="127" t="s">
        <v>606</v>
      </c>
      <c r="H47" s="106"/>
      <c r="I47" s="106"/>
      <c r="J47" s="106"/>
      <c r="K47" s="127"/>
      <c r="L47" s="21"/>
      <c r="M47" s="106"/>
      <c r="N47" s="106">
        <v>14.7</v>
      </c>
      <c r="O47" s="106"/>
    </row>
    <row r="48" spans="1:15" x14ac:dyDescent="0.35">
      <c r="A48" s="127" t="s">
        <v>9551</v>
      </c>
      <c r="B48" s="128" cm="1">
        <f t="array" ref="B48">IF(ROW() &lt; ROW(INDEX(plantings[experiment_ID],ROWS(plantings[experiment_ID]))), COUNTIF(INDEX(plantings[experiment_ID],1):plantings[[#This Row],[experiment_ID]],plantings[[#This Row],[experiment_ID]]), "")</f>
        <v>11</v>
      </c>
      <c r="C48" s="127" t="s">
        <v>9608</v>
      </c>
      <c r="D48" s="21">
        <v>32771</v>
      </c>
      <c r="E48" s="106">
        <v>471</v>
      </c>
      <c r="F48" s="127"/>
      <c r="G48" s="127" t="s">
        <v>606</v>
      </c>
      <c r="H48" s="106"/>
      <c r="I48" s="106"/>
      <c r="J48" s="106"/>
      <c r="K48" s="127"/>
      <c r="L48" s="21"/>
      <c r="M48" s="106"/>
      <c r="N48" s="106">
        <v>14.7</v>
      </c>
      <c r="O48" s="106"/>
    </row>
    <row r="49" spans="1:15" x14ac:dyDescent="0.35">
      <c r="A49" s="127" t="s">
        <v>9551</v>
      </c>
      <c r="B49" s="128" cm="1">
        <f t="array" ref="B49">IF(ROW() &lt; ROW(INDEX(plantings[experiment_ID],ROWS(plantings[experiment_ID]))), COUNTIF(INDEX(plantings[experiment_ID],1):plantings[[#This Row],[experiment_ID]],plantings[[#This Row],[experiment_ID]]), "")</f>
        <v>12</v>
      </c>
      <c r="C49" s="127" t="s">
        <v>9609</v>
      </c>
      <c r="D49" s="21">
        <v>33136</v>
      </c>
      <c r="E49" s="106">
        <v>471</v>
      </c>
      <c r="F49" s="127"/>
      <c r="G49" s="127" t="s">
        <v>606</v>
      </c>
      <c r="H49" s="106"/>
      <c r="I49" s="106"/>
      <c r="J49" s="106"/>
      <c r="K49" s="127"/>
      <c r="L49" s="21"/>
      <c r="M49" s="106"/>
      <c r="N49" s="106">
        <v>14.7</v>
      </c>
      <c r="O49" s="106"/>
    </row>
    <row r="50" spans="1:15" x14ac:dyDescent="0.35">
      <c r="A50" s="127" t="s">
        <v>9551</v>
      </c>
      <c r="B50" s="128" cm="1">
        <f t="array" ref="B50">IF(ROW() &lt; ROW(INDEX(plantings[experiment_ID],ROWS(plantings[experiment_ID]))), COUNTIF(INDEX(plantings[experiment_ID],1):plantings[[#This Row],[experiment_ID]],plantings[[#This Row],[experiment_ID]]), "")</f>
        <v>13</v>
      </c>
      <c r="C50" s="127" t="s">
        <v>9610</v>
      </c>
      <c r="D50" s="21">
        <v>33348</v>
      </c>
      <c r="E50" s="106">
        <v>5</v>
      </c>
      <c r="F50" s="127"/>
      <c r="G50" s="127" t="s">
        <v>606</v>
      </c>
      <c r="H50" s="106"/>
      <c r="I50" s="106"/>
      <c r="J50" s="106"/>
      <c r="K50" s="127"/>
      <c r="L50" s="21"/>
      <c r="M50" s="106"/>
      <c r="N50" s="106">
        <v>66.5</v>
      </c>
      <c r="O50" s="106"/>
    </row>
    <row r="51" spans="1:15" x14ac:dyDescent="0.35">
      <c r="A51" s="127" t="s">
        <v>9551</v>
      </c>
      <c r="B51" s="128" cm="1">
        <f t="array" ref="B51">IF(ROW() &lt; ROW(INDEX(plantings[experiment_ID],ROWS(plantings[experiment_ID]))), COUNTIF(INDEX(plantings[experiment_ID],1):plantings[[#This Row],[experiment_ID]],plantings[[#This Row],[experiment_ID]]), "")</f>
        <v>14</v>
      </c>
      <c r="C51" s="127" t="s">
        <v>9611</v>
      </c>
      <c r="D51" s="21">
        <v>33714</v>
      </c>
      <c r="E51" s="106">
        <v>5</v>
      </c>
      <c r="F51" s="127"/>
      <c r="G51" s="127" t="s">
        <v>606</v>
      </c>
      <c r="H51" s="106"/>
      <c r="I51" s="106"/>
      <c r="J51" s="106"/>
      <c r="K51" s="127"/>
      <c r="L51" s="21"/>
      <c r="M51" s="106"/>
      <c r="N51" s="106">
        <v>66.5</v>
      </c>
      <c r="O51" s="106"/>
    </row>
    <row r="52" spans="1:15" x14ac:dyDescent="0.35">
      <c r="A52" s="127" t="s">
        <v>9783</v>
      </c>
      <c r="B52" s="128" cm="1">
        <f t="array" ref="B52">IF(ROW() &lt; ROW(INDEX(plantings[experiment_ID],ROWS(plantings[experiment_ID]))), COUNTIF(INDEX(plantings[experiment_ID],1):plantings[[#This Row],[experiment_ID]],plantings[[#This Row],[experiment_ID]]), "")</f>
        <v>1</v>
      </c>
      <c r="C52" s="127" t="s">
        <v>9793</v>
      </c>
      <c r="D52" s="21">
        <v>36069</v>
      </c>
      <c r="E52" s="106">
        <v>225</v>
      </c>
      <c r="F52" s="127"/>
      <c r="G52" s="127" t="s">
        <v>606</v>
      </c>
      <c r="H52" s="106"/>
      <c r="I52" s="106"/>
      <c r="J52" s="106"/>
      <c r="K52" s="127"/>
      <c r="L52" s="21"/>
      <c r="M52" s="106"/>
      <c r="N52" s="106">
        <v>20</v>
      </c>
      <c r="O52" s="106"/>
    </row>
    <row r="53" spans="1:15" x14ac:dyDescent="0.35">
      <c r="A53" s="127" t="s">
        <v>9783</v>
      </c>
      <c r="B53" s="128" cm="1">
        <f t="array" ref="B53">IF(ROW() &lt; ROW(INDEX(plantings[experiment_ID],ROWS(plantings[experiment_ID]))), COUNTIF(INDEX(plantings[experiment_ID],1):plantings[[#This Row],[experiment_ID]],plantings[[#This Row],[experiment_ID]]), "")</f>
        <v>2</v>
      </c>
      <c r="C53" s="127" t="s">
        <v>9794</v>
      </c>
      <c r="D53" s="21">
        <v>36434</v>
      </c>
      <c r="E53" s="106">
        <v>225</v>
      </c>
      <c r="F53" s="127"/>
      <c r="G53" s="127" t="s">
        <v>606</v>
      </c>
      <c r="H53" s="106"/>
      <c r="I53" s="106"/>
      <c r="J53" s="106"/>
      <c r="K53" s="127"/>
      <c r="L53" s="21"/>
      <c r="M53" s="106"/>
      <c r="N53" s="106"/>
      <c r="O53" s="106"/>
    </row>
    <row r="54" spans="1:15" x14ac:dyDescent="0.35">
      <c r="A54" s="127" t="s">
        <v>9783</v>
      </c>
      <c r="B54" s="128" cm="1">
        <f t="array" ref="B54">IF(ROW() &lt; ROW(INDEX(plantings[experiment_ID],ROWS(plantings[experiment_ID]))), COUNTIF(INDEX(plantings[experiment_ID],1):plantings[[#This Row],[experiment_ID]],plantings[[#This Row],[experiment_ID]]), "")</f>
        <v>3</v>
      </c>
      <c r="C54" s="127" t="s">
        <v>9795</v>
      </c>
      <c r="D54" s="21">
        <v>36800</v>
      </c>
      <c r="E54" s="106">
        <v>225</v>
      </c>
      <c r="F54" s="127"/>
      <c r="G54" s="127" t="s">
        <v>606</v>
      </c>
      <c r="H54" s="106"/>
      <c r="I54" s="106"/>
      <c r="J54" s="106"/>
      <c r="K54" s="127"/>
      <c r="L54" s="21"/>
      <c r="M54" s="106"/>
      <c r="N54" s="106"/>
      <c r="O54" s="106"/>
    </row>
    <row r="55" spans="1:15" x14ac:dyDescent="0.35">
      <c r="A55" s="127" t="s">
        <v>9923</v>
      </c>
      <c r="B55" s="128" cm="1">
        <f t="array" ref="B55">IF(ROW() &lt; ROW(INDEX(plantings[experiment_ID],ROWS(plantings[experiment_ID]))), COUNTIF(INDEX(plantings[experiment_ID],1):plantings[[#This Row],[experiment_ID]],plantings[[#This Row],[experiment_ID]]), "")</f>
        <v>1</v>
      </c>
      <c r="C55" s="127" t="s">
        <v>9928</v>
      </c>
      <c r="D55" s="21"/>
      <c r="E55" s="106"/>
      <c r="F55" s="127"/>
      <c r="G55" s="127" t="s">
        <v>606</v>
      </c>
      <c r="H55" s="106"/>
      <c r="I55" s="106"/>
      <c r="J55" s="106"/>
      <c r="K55" s="127" t="s">
        <v>9929</v>
      </c>
      <c r="L55" s="21"/>
      <c r="M55" s="106"/>
      <c r="N55" s="106">
        <v>17</v>
      </c>
      <c r="O55" s="106"/>
    </row>
    <row r="56" spans="1:15" x14ac:dyDescent="0.35">
      <c r="A56" s="127"/>
      <c r="B56" s="128" t="str" cm="1">
        <f t="array" ref="B56">IF(ROW() &lt; ROW(INDEX(plantings[experiment_ID],ROWS(plantings[experiment_ID]))), COUNTIF(INDEX(plantings[experiment_ID],1):plantings[[#This Row],[experiment_ID]],plantings[[#This Row],[experiment_ID]]), "")</f>
        <v/>
      </c>
      <c r="C56" s="127"/>
      <c r="D56" s="21"/>
      <c r="E56" s="106"/>
      <c r="F56" s="127"/>
      <c r="G56" s="127"/>
      <c r="H56" s="106"/>
      <c r="I56" s="106"/>
      <c r="J56" s="106"/>
      <c r="K56" s="127"/>
      <c r="L56" s="21"/>
      <c r="M56" s="106"/>
      <c r="N56" s="106"/>
      <c r="O56" s="106"/>
    </row>
  </sheetData>
  <mergeCells count="1">
    <mergeCell ref="A1:H1"/>
  </mergeCells>
  <phoneticPr fontId="23" type="noConversion"/>
  <dataValidations count="4">
    <dataValidation type="list" allowBlank="1" showInputMessage="1" showErrorMessage="1" sqref="Z5:Z6" xr:uid="{4670395B-F257-40AD-A75C-6504E0C96816}">
      <formula1>ddl_plantingMaterial</formula1>
    </dataValidation>
    <dataValidation type="list" allowBlank="1" showInputMessage="1" showErrorMessage="1" sqref="AA5:AA6" xr:uid="{38B25EC0-1748-41B5-8807-C28FD4AF9421}">
      <formula1>ddl_plantingDistribution</formula1>
    </dataValidation>
    <dataValidation allowBlank="1" showDropDown="1" showInputMessage="1" showErrorMessage="1" sqref="R5:V7 B5:C56" xr:uid="{B7527842-1F0C-4DB4-BF3C-157A61E662C4}"/>
    <dataValidation type="list" allowBlank="1" showInputMessage="1" showErrorMessage="1" sqref="A5:A56"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P5:P7 F5:F54</xm:sqref>
        </x14:dataValidation>
        <x14:dataValidation type="list" allowBlank="1" showInputMessage="1" showErrorMessage="1" xr:uid="{F81D0C17-3975-4867-BB0B-0B9B68FE9311}">
          <x14:formula1>
            <xm:f>DropDown!$AT$3:$AT$8</xm:f>
          </x14:formula1>
          <xm:sqref>Q5:Q7 G5:G54</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37"/>
  <sheetViews>
    <sheetView zoomScaleNormal="100" workbookViewId="0">
      <pane ySplit="4" topLeftCell="A34" activePane="bottomLeft" state="frozen"/>
      <selection pane="bottomLeft" activeCell="C37" sqref="C3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2" t="s">
        <v>6638</v>
      </c>
      <c r="B1" s="192"/>
      <c r="C1" s="192"/>
      <c r="D1" s="192"/>
      <c r="E1" s="192"/>
      <c r="F1" s="192"/>
      <c r="G1" s="192"/>
      <c r="H1" s="192"/>
    </row>
    <row r="2" spans="1:14" ht="28.5" customHeight="1" x14ac:dyDescent="0.35">
      <c r="A2" s="30"/>
      <c r="B2" s="30"/>
    </row>
    <row r="3" spans="1:14" s="81" customFormat="1" ht="32.25" customHeight="1" x14ac:dyDescent="0.35">
      <c r="A3" s="15" t="s">
        <v>1923</v>
      </c>
      <c r="B3" s="15" t="s">
        <v>1922</v>
      </c>
      <c r="C3" s="15" t="s">
        <v>6420</v>
      </c>
      <c r="D3" s="15" t="s">
        <v>6675</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3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3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35">
      <c r="A8" s="127" t="s">
        <v>8767</v>
      </c>
      <c r="B8" s="128" cm="1">
        <f t="array" ref="B8">IF(ROW() &lt; ROW(INDEX(irrigation[experiment_ID],ROWS(irrigation[experiment_ID]))), COUNTIF(INDEX(irrigation[experiment_ID],1):irrigation[[#This Row],[experiment_ID]],irrigation[[#This Row],[experiment_ID]]), "")</f>
        <v>1</v>
      </c>
      <c r="C8" s="127" t="s">
        <v>8892</v>
      </c>
      <c r="D8" s="127" t="s">
        <v>609</v>
      </c>
      <c r="E8" s="127"/>
    </row>
    <row r="9" spans="1:14" x14ac:dyDescent="0.35">
      <c r="A9" s="127" t="s">
        <v>8907</v>
      </c>
      <c r="B9" s="128" cm="1">
        <f t="array" ref="B9">IF(ROW() &lt; ROW(INDEX(irrigation[experiment_ID],ROWS(irrigation[experiment_ID]))), COUNTIF(INDEX(irrigation[experiment_ID],1):irrigation[[#This Row],[experiment_ID]],irrigation[[#This Row],[experiment_ID]]), "")</f>
        <v>1</v>
      </c>
      <c r="C9" s="127" t="s">
        <v>8949</v>
      </c>
      <c r="D9" s="127" t="s">
        <v>609</v>
      </c>
      <c r="E9" s="127" t="s">
        <v>609</v>
      </c>
    </row>
    <row r="10" spans="1:14" x14ac:dyDescent="0.35">
      <c r="A10" s="127" t="s">
        <v>8907</v>
      </c>
      <c r="B10" s="128" cm="1">
        <f t="array" ref="B10">IF(ROW() &lt; ROW(INDEX(irrigation[experiment_ID],ROWS(irrigation[experiment_ID]))), COUNTIF(INDEX(irrigation[experiment_ID],1):irrigation[[#This Row],[experiment_ID]],irrigation[[#This Row],[experiment_ID]]), "")</f>
        <v>2</v>
      </c>
      <c r="C10" s="127" t="s">
        <v>8950</v>
      </c>
      <c r="D10" s="127" t="s">
        <v>609</v>
      </c>
      <c r="E10" s="127" t="s">
        <v>609</v>
      </c>
    </row>
    <row r="11" spans="1:14" x14ac:dyDescent="0.35">
      <c r="A11" s="127" t="s">
        <v>8972</v>
      </c>
      <c r="B11" s="128" cm="1">
        <f t="array" ref="B11">IF(ROW() &lt; ROW(INDEX(irrigation[experiment_ID],ROWS(irrigation[experiment_ID]))), COUNTIF(INDEX(irrigation[experiment_ID],1):irrigation[[#This Row],[experiment_ID]],irrigation[[#This Row],[experiment_ID]]), "")</f>
        <v>1</v>
      </c>
      <c r="C11" s="127" t="s">
        <v>8988</v>
      </c>
      <c r="D11" s="127" t="s">
        <v>609</v>
      </c>
      <c r="E11" s="127" t="s">
        <v>609</v>
      </c>
    </row>
    <row r="12" spans="1:14" x14ac:dyDescent="0.35">
      <c r="A12" s="127" t="s">
        <v>8972</v>
      </c>
      <c r="B12" s="128" cm="1">
        <f t="array" ref="B12">IF(ROW() &lt; ROW(INDEX(irrigation[experiment_ID],ROWS(irrigation[experiment_ID]))), COUNTIF(INDEX(irrigation[experiment_ID],1):irrigation[[#This Row],[experiment_ID]],irrigation[[#This Row],[experiment_ID]]), "")</f>
        <v>2</v>
      </c>
      <c r="C12" s="127" t="s">
        <v>8989</v>
      </c>
      <c r="D12" s="127" t="s">
        <v>609</v>
      </c>
      <c r="E12" s="127" t="s">
        <v>609</v>
      </c>
    </row>
    <row r="13" spans="1:14" x14ac:dyDescent="0.35">
      <c r="A13" s="127" t="s">
        <v>8972</v>
      </c>
      <c r="B13" s="128" cm="1">
        <f t="array" ref="B13">IF(ROW() &lt; ROW(INDEX(irrigation[experiment_ID],ROWS(irrigation[experiment_ID]))), COUNTIF(INDEX(irrigation[experiment_ID],1):irrigation[[#This Row],[experiment_ID]],irrigation[[#This Row],[experiment_ID]]), "")</f>
        <v>3</v>
      </c>
      <c r="C13" s="127" t="s">
        <v>8990</v>
      </c>
      <c r="D13" s="127" t="s">
        <v>609</v>
      </c>
      <c r="E13" s="127" t="s">
        <v>609</v>
      </c>
    </row>
    <row r="14" spans="1:14" x14ac:dyDescent="0.35">
      <c r="A14" s="127" t="s">
        <v>8972</v>
      </c>
      <c r="B14" s="128" cm="1">
        <f t="array" ref="B14">IF(ROW() &lt; ROW(INDEX(irrigation[experiment_ID],ROWS(irrigation[experiment_ID]))), COUNTIF(INDEX(irrigation[experiment_ID],1):irrigation[[#This Row],[experiment_ID]],irrigation[[#This Row],[experiment_ID]]), "")</f>
        <v>4</v>
      </c>
      <c r="C14" s="127" t="s">
        <v>8991</v>
      </c>
      <c r="D14" s="127" t="s">
        <v>609</v>
      </c>
      <c r="E14" s="127" t="s">
        <v>609</v>
      </c>
    </row>
    <row r="15" spans="1:14" x14ac:dyDescent="0.35">
      <c r="A15" s="127" t="s">
        <v>9031</v>
      </c>
      <c r="B15" s="128" cm="1">
        <f t="array" ref="B15">IF(ROW() &lt; ROW(INDEX(irrigation[experiment_ID],ROWS(irrigation[experiment_ID]))), COUNTIF(INDEX(irrigation[experiment_ID],1):irrigation[[#This Row],[experiment_ID]],irrigation[[#This Row],[experiment_ID]]), "")</f>
        <v>1</v>
      </c>
      <c r="C15" s="127" t="s">
        <v>9055</v>
      </c>
      <c r="D15" s="127" t="s">
        <v>609</v>
      </c>
      <c r="E15" s="127" t="s">
        <v>609</v>
      </c>
    </row>
    <row r="16" spans="1:14" x14ac:dyDescent="0.35">
      <c r="A16" s="127" t="s">
        <v>9083</v>
      </c>
      <c r="B16" s="128" cm="1">
        <f t="array" ref="B16">IF(ROW() &lt; ROW(INDEX(irrigation[experiment_ID],ROWS(irrigation[experiment_ID]))), COUNTIF(INDEX(irrigation[experiment_ID],1):irrigation[[#This Row],[experiment_ID]],irrigation[[#This Row],[experiment_ID]]), "")</f>
        <v>1</v>
      </c>
      <c r="C16" s="127" t="s">
        <v>9133</v>
      </c>
      <c r="D16" s="127" t="s">
        <v>609</v>
      </c>
      <c r="E16" s="127" t="s">
        <v>609</v>
      </c>
    </row>
    <row r="17" spans="1:5" x14ac:dyDescent="0.35">
      <c r="A17" s="127" t="s">
        <v>9083</v>
      </c>
      <c r="B17" s="128" cm="1">
        <f t="array" ref="B17">IF(ROW() &lt; ROW(INDEX(irrigation[experiment_ID],ROWS(irrigation[experiment_ID]))), COUNTIF(INDEX(irrigation[experiment_ID],1):irrigation[[#This Row],[experiment_ID]],irrigation[[#This Row],[experiment_ID]]), "")</f>
        <v>2</v>
      </c>
      <c r="C17" s="127" t="s">
        <v>9134</v>
      </c>
      <c r="D17" s="127" t="s">
        <v>609</v>
      </c>
      <c r="E17" s="127" t="s">
        <v>609</v>
      </c>
    </row>
    <row r="18" spans="1:5" x14ac:dyDescent="0.35">
      <c r="A18" s="127" t="s">
        <v>9275</v>
      </c>
      <c r="B18" s="128" cm="1">
        <f t="array" ref="B18">IF(ROW() &lt; ROW(INDEX(irrigation[experiment_ID],ROWS(irrigation[experiment_ID]))), COUNTIF(INDEX(irrigation[experiment_ID],1):irrigation[[#This Row],[experiment_ID]],irrigation[[#This Row],[experiment_ID]]), "")</f>
        <v>1</v>
      </c>
      <c r="C18" s="127" t="s">
        <v>9335</v>
      </c>
      <c r="D18" s="127" t="s">
        <v>609</v>
      </c>
      <c r="E18" s="127" t="s">
        <v>609</v>
      </c>
    </row>
    <row r="19" spans="1:5" x14ac:dyDescent="0.35">
      <c r="A19" s="127" t="s">
        <v>9418</v>
      </c>
      <c r="B19" s="128" cm="1">
        <f t="array" ref="B19">IF(ROW() &lt; ROW(INDEX(irrigation[experiment_ID],ROWS(irrigation[experiment_ID]))), COUNTIF(INDEX(irrigation[experiment_ID],1):irrigation[[#This Row],[experiment_ID]],irrigation[[#This Row],[experiment_ID]]), "")</f>
        <v>1</v>
      </c>
      <c r="C19" s="127" t="s">
        <v>9442</v>
      </c>
      <c r="D19" s="127" t="s">
        <v>643</v>
      </c>
      <c r="E19" s="127" t="s">
        <v>643</v>
      </c>
    </row>
    <row r="20" spans="1:5" x14ac:dyDescent="0.35">
      <c r="A20" s="127" t="s">
        <v>9418</v>
      </c>
      <c r="B20" s="128" cm="1">
        <f t="array" ref="B20">IF(ROW() &lt; ROW(INDEX(irrigation[experiment_ID],ROWS(irrigation[experiment_ID]))), COUNTIF(INDEX(irrigation[experiment_ID],1):irrigation[[#This Row],[experiment_ID]],irrigation[[#This Row],[experiment_ID]]), "")</f>
        <v>2</v>
      </c>
      <c r="C20" s="127" t="s">
        <v>9443</v>
      </c>
      <c r="D20" s="127" t="s">
        <v>643</v>
      </c>
      <c r="E20" s="127" t="s">
        <v>609</v>
      </c>
    </row>
    <row r="21" spans="1:5" x14ac:dyDescent="0.35">
      <c r="A21" s="127" t="s">
        <v>9783</v>
      </c>
      <c r="B21" s="128" cm="1">
        <f t="array" ref="B21">IF(ROW() &lt; ROW(INDEX(irrigation[experiment_ID],ROWS(irrigation[experiment_ID]))), COUNTIF(INDEX(irrigation[experiment_ID],1):irrigation[[#This Row],[experiment_ID]],irrigation[[#This Row],[experiment_ID]]), "")</f>
        <v>1</v>
      </c>
      <c r="C21" s="127" t="s">
        <v>9796</v>
      </c>
      <c r="D21" s="127" t="s">
        <v>609</v>
      </c>
      <c r="E21" s="127" t="s">
        <v>609</v>
      </c>
    </row>
    <row r="22" spans="1:5" x14ac:dyDescent="0.35">
      <c r="A22" s="127" t="s">
        <v>9783</v>
      </c>
      <c r="B22" s="128" cm="1">
        <f t="array" ref="B22">IF(ROW() &lt; ROW(INDEX(irrigation[experiment_ID],ROWS(irrigation[experiment_ID]))), COUNTIF(INDEX(irrigation[experiment_ID],1):irrigation[[#This Row],[experiment_ID]],irrigation[[#This Row],[experiment_ID]]), "")</f>
        <v>2</v>
      </c>
      <c r="C22" s="127" t="s">
        <v>9797</v>
      </c>
      <c r="D22" s="127" t="s">
        <v>609</v>
      </c>
      <c r="E22" s="127" t="s">
        <v>609</v>
      </c>
    </row>
    <row r="23" spans="1:5" x14ac:dyDescent="0.35">
      <c r="A23" s="127" t="s">
        <v>9783</v>
      </c>
      <c r="B23" s="128" cm="1">
        <f t="array" ref="B23">IF(ROW() &lt; ROW(INDEX(irrigation[experiment_ID],ROWS(irrigation[experiment_ID]))), COUNTIF(INDEX(irrigation[experiment_ID],1):irrigation[[#This Row],[experiment_ID]],irrigation[[#This Row],[experiment_ID]]), "")</f>
        <v>3</v>
      </c>
      <c r="C23" s="127" t="s">
        <v>9798</v>
      </c>
      <c r="D23" s="127" t="s">
        <v>609</v>
      </c>
      <c r="E23" s="127" t="s">
        <v>609</v>
      </c>
    </row>
    <row r="24" spans="1:5" x14ac:dyDescent="0.35">
      <c r="A24" s="127" t="s">
        <v>9783</v>
      </c>
      <c r="B24" s="128" cm="1">
        <f t="array" ref="B24">IF(ROW() &lt; ROW(INDEX(irrigation[experiment_ID],ROWS(irrigation[experiment_ID]))), COUNTIF(INDEX(irrigation[experiment_ID],1):irrigation[[#This Row],[experiment_ID]],irrigation[[#This Row],[experiment_ID]]), "")</f>
        <v>4</v>
      </c>
      <c r="C24" s="127" t="s">
        <v>9799</v>
      </c>
      <c r="D24" s="127" t="s">
        <v>609</v>
      </c>
      <c r="E24" s="127" t="s">
        <v>609</v>
      </c>
    </row>
    <row r="25" spans="1:5" x14ac:dyDescent="0.35">
      <c r="A25" s="127" t="s">
        <v>9783</v>
      </c>
      <c r="B25" s="128" cm="1">
        <f t="array" ref="B25">IF(ROW() &lt; ROW(INDEX(irrigation[experiment_ID],ROWS(irrigation[experiment_ID]))), COUNTIF(INDEX(irrigation[experiment_ID],1):irrigation[[#This Row],[experiment_ID]],irrigation[[#This Row],[experiment_ID]]), "")</f>
        <v>5</v>
      </c>
      <c r="C25" s="127" t="s">
        <v>9800</v>
      </c>
      <c r="D25" s="127" t="s">
        <v>609</v>
      </c>
      <c r="E25" s="127" t="s">
        <v>609</v>
      </c>
    </row>
    <row r="26" spans="1:5" x14ac:dyDescent="0.35">
      <c r="A26" s="127" t="s">
        <v>9783</v>
      </c>
      <c r="B26" s="128" cm="1">
        <f t="array" ref="B26">IF(ROW() &lt; ROW(INDEX(irrigation[experiment_ID],ROWS(irrigation[experiment_ID]))), COUNTIF(INDEX(irrigation[experiment_ID],1):irrigation[[#This Row],[experiment_ID]],irrigation[[#This Row],[experiment_ID]]), "")</f>
        <v>6</v>
      </c>
      <c r="C26" s="127" t="s">
        <v>9801</v>
      </c>
      <c r="D26" s="127" t="s">
        <v>609</v>
      </c>
      <c r="E26" s="127" t="s">
        <v>609</v>
      </c>
    </row>
    <row r="27" spans="1:5" x14ac:dyDescent="0.35">
      <c r="A27" s="127" t="s">
        <v>9783</v>
      </c>
      <c r="B27" s="128" cm="1">
        <f t="array" ref="B27">IF(ROW() &lt; ROW(INDEX(irrigation[experiment_ID],ROWS(irrigation[experiment_ID]))), COUNTIF(INDEX(irrigation[experiment_ID],1):irrigation[[#This Row],[experiment_ID]],irrigation[[#This Row],[experiment_ID]]), "")</f>
        <v>7</v>
      </c>
      <c r="C27" s="127" t="s">
        <v>9802</v>
      </c>
      <c r="D27" s="127" t="s">
        <v>609</v>
      </c>
      <c r="E27" s="127" t="s">
        <v>609</v>
      </c>
    </row>
    <row r="28" spans="1:5" x14ac:dyDescent="0.35">
      <c r="A28" s="127" t="s">
        <v>9783</v>
      </c>
      <c r="B28" s="128" cm="1">
        <f t="array" ref="B28">IF(ROW() &lt; ROW(INDEX(irrigation[experiment_ID],ROWS(irrigation[experiment_ID]))), COUNTIF(INDEX(irrigation[experiment_ID],1):irrigation[[#This Row],[experiment_ID]],irrigation[[#This Row],[experiment_ID]]), "")</f>
        <v>8</v>
      </c>
      <c r="C28" s="127" t="s">
        <v>9803</v>
      </c>
      <c r="D28" s="127" t="s">
        <v>609</v>
      </c>
      <c r="E28" s="127" t="s">
        <v>609</v>
      </c>
    </row>
    <row r="29" spans="1:5" x14ac:dyDescent="0.35">
      <c r="A29" s="127" t="s">
        <v>9783</v>
      </c>
      <c r="B29" s="128" cm="1">
        <f t="array" ref="B29">IF(ROW() &lt; ROW(INDEX(irrigation[experiment_ID],ROWS(irrigation[experiment_ID]))), COUNTIF(INDEX(irrigation[experiment_ID],1):irrigation[[#This Row],[experiment_ID]],irrigation[[#This Row],[experiment_ID]]), "")</f>
        <v>9</v>
      </c>
      <c r="C29" s="127" t="s">
        <v>9804</v>
      </c>
      <c r="D29" s="127" t="s">
        <v>609</v>
      </c>
      <c r="E29" s="127" t="s">
        <v>609</v>
      </c>
    </row>
    <row r="30" spans="1:5" x14ac:dyDescent="0.35">
      <c r="A30" s="127" t="s">
        <v>9783</v>
      </c>
      <c r="B30" s="128" cm="1">
        <f t="array" ref="B30">IF(ROW() &lt; ROW(INDEX(irrigation[experiment_ID],ROWS(irrigation[experiment_ID]))), COUNTIF(INDEX(irrigation[experiment_ID],1):irrigation[[#This Row],[experiment_ID]],irrigation[[#This Row],[experiment_ID]]), "")</f>
        <v>10</v>
      </c>
      <c r="C30" s="127" t="s">
        <v>9805</v>
      </c>
      <c r="D30" s="127" t="s">
        <v>609</v>
      </c>
      <c r="E30" s="127" t="s">
        <v>609</v>
      </c>
    </row>
    <row r="31" spans="1:5" x14ac:dyDescent="0.35">
      <c r="A31" s="127" t="s">
        <v>9783</v>
      </c>
      <c r="B31" s="128" cm="1">
        <f t="array" ref="B31">IF(ROW() &lt; ROW(INDEX(irrigation[experiment_ID],ROWS(irrigation[experiment_ID]))), COUNTIF(INDEX(irrigation[experiment_ID],1):irrigation[[#This Row],[experiment_ID]],irrigation[[#This Row],[experiment_ID]]), "")</f>
        <v>11</v>
      </c>
      <c r="C31" s="127" t="s">
        <v>9806</v>
      </c>
      <c r="D31" s="127" t="s">
        <v>609</v>
      </c>
      <c r="E31" s="127" t="s">
        <v>609</v>
      </c>
    </row>
    <row r="32" spans="1:5" x14ac:dyDescent="0.35">
      <c r="A32" s="127" t="s">
        <v>9783</v>
      </c>
      <c r="B32" s="128" cm="1">
        <f t="array" ref="B32">IF(ROW() &lt; ROW(INDEX(irrigation[experiment_ID],ROWS(irrigation[experiment_ID]))), COUNTIF(INDEX(irrigation[experiment_ID],1):irrigation[[#This Row],[experiment_ID]],irrigation[[#This Row],[experiment_ID]]), "")</f>
        <v>12</v>
      </c>
      <c r="C32" s="127" t="s">
        <v>9807</v>
      </c>
      <c r="D32" s="127" t="s">
        <v>609</v>
      </c>
      <c r="E32" s="127" t="s">
        <v>609</v>
      </c>
    </row>
    <row r="33" spans="1:5" x14ac:dyDescent="0.35">
      <c r="A33" s="127" t="s">
        <v>9783</v>
      </c>
      <c r="B33" s="128" cm="1">
        <f t="array" ref="B33">IF(ROW() &lt; ROW(INDEX(irrigation[experiment_ID],ROWS(irrigation[experiment_ID]))), COUNTIF(INDEX(irrigation[experiment_ID],1):irrigation[[#This Row],[experiment_ID]],irrigation[[#This Row],[experiment_ID]]), "")</f>
        <v>13</v>
      </c>
      <c r="C33" s="127" t="s">
        <v>9808</v>
      </c>
      <c r="D33" s="127" t="s">
        <v>609</v>
      </c>
      <c r="E33" s="127" t="s">
        <v>609</v>
      </c>
    </row>
    <row r="34" spans="1:5" x14ac:dyDescent="0.35">
      <c r="A34" s="127" t="s">
        <v>9783</v>
      </c>
      <c r="B34" s="128" cm="1">
        <f t="array" ref="B34">IF(ROW() &lt; ROW(INDEX(irrigation[experiment_ID],ROWS(irrigation[experiment_ID]))), COUNTIF(INDEX(irrigation[experiment_ID],1):irrigation[[#This Row],[experiment_ID]],irrigation[[#This Row],[experiment_ID]]), "")</f>
        <v>14</v>
      </c>
      <c r="C34" s="127" t="s">
        <v>9809</v>
      </c>
      <c r="D34" s="127" t="s">
        <v>609</v>
      </c>
      <c r="E34" s="127" t="s">
        <v>609</v>
      </c>
    </row>
    <row r="35" spans="1:5" x14ac:dyDescent="0.35">
      <c r="A35" s="127" t="s">
        <v>9783</v>
      </c>
      <c r="B35" s="128" cm="1">
        <f t="array" ref="B35">IF(ROW() &lt; ROW(INDEX(irrigation[experiment_ID],ROWS(irrigation[experiment_ID]))), COUNTIF(INDEX(irrigation[experiment_ID],1):irrigation[[#This Row],[experiment_ID]],irrigation[[#This Row],[experiment_ID]]), "")</f>
        <v>15</v>
      </c>
      <c r="C35" s="127" t="s">
        <v>9810</v>
      </c>
      <c r="D35" s="127" t="s">
        <v>609</v>
      </c>
      <c r="E35" s="127" t="s">
        <v>609</v>
      </c>
    </row>
    <row r="36" spans="1:5" x14ac:dyDescent="0.35">
      <c r="A36" s="127" t="s">
        <v>9923</v>
      </c>
      <c r="B36" s="128" cm="1">
        <f t="array" ref="B36">IF(ROW() &lt; ROW(INDEX(irrigation[experiment_ID],ROWS(irrigation[experiment_ID]))), COUNTIF(INDEX(irrigation[experiment_ID],1):irrigation[[#This Row],[experiment_ID]],irrigation[[#This Row],[experiment_ID]]), "")</f>
        <v>1</v>
      </c>
      <c r="C36" s="127" t="s">
        <v>9930</v>
      </c>
      <c r="D36" s="127" t="s">
        <v>643</v>
      </c>
      <c r="E36" s="127" t="s">
        <v>609</v>
      </c>
    </row>
    <row r="37" spans="1:5" x14ac:dyDescent="0.35">
      <c r="A37" s="127"/>
      <c r="B37" s="128" t="str" cm="1">
        <f t="array" ref="B37">IF(ROW() &lt; ROW(INDEX(irrigation[experiment_ID],ROWS(irrigation[experiment_ID]))), COUNTIF(INDEX(irrigation[experiment_ID],1):irrigation[[#This Row],[experiment_ID]],irrigation[[#This Row],[experiment_ID]]), "")</f>
        <v/>
      </c>
      <c r="C37" s="127"/>
      <c r="D37" s="127"/>
      <c r="E37" s="127"/>
    </row>
  </sheetData>
  <mergeCells count="1">
    <mergeCell ref="A1:H1"/>
  </mergeCells>
  <dataValidations count="2">
    <dataValidation type="list" allowBlank="1" showInputMessage="1" showErrorMessage="1" sqref="A5:A37" xr:uid="{C33EEDC2-6BF4-4F8C-9144-C1881BFB46A2}">
      <formula1>ddl_experiments</formula1>
    </dataValidation>
    <dataValidation allowBlank="1" showDropDown="1" showInputMessage="1" showErrorMessage="1" sqref="B5:C3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D5:E37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79"/>
  <sheetViews>
    <sheetView zoomScaleNormal="100" workbookViewId="0">
      <pane ySplit="4" topLeftCell="A77" activePane="bottomLeft" state="frozen"/>
      <selection pane="bottomLeft" activeCell="G79" sqref="A79:G79"/>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92" t="s">
        <v>6639</v>
      </c>
      <c r="B1" s="192"/>
      <c r="C1" s="192"/>
      <c r="D1" s="192"/>
      <c r="E1" s="192"/>
      <c r="F1" s="192"/>
      <c r="G1" s="192"/>
      <c r="H1" s="192"/>
    </row>
    <row r="2" spans="1:14" ht="28.5" customHeight="1" x14ac:dyDescent="0.35">
      <c r="A2" s="30"/>
      <c r="B2" s="30"/>
    </row>
    <row r="3" spans="1:14" s="81" customFormat="1" ht="32.25" customHeight="1" x14ac:dyDescent="0.35">
      <c r="A3" s="15" t="s">
        <v>1923</v>
      </c>
      <c r="B3" s="15" t="s">
        <v>1950</v>
      </c>
      <c r="C3" s="15" t="s">
        <v>6421</v>
      </c>
      <c r="D3" s="15" t="s">
        <v>2056</v>
      </c>
      <c r="E3" s="15" t="s">
        <v>2051</v>
      </c>
      <c r="F3" s="15" t="s">
        <v>1888</v>
      </c>
      <c r="G3" s="180" t="s">
        <v>91</v>
      </c>
      <c r="H3" s="15"/>
      <c r="I3" s="15"/>
      <c r="J3" s="16"/>
      <c r="K3" s="15"/>
      <c r="M3" s="16"/>
      <c r="N3" s="15"/>
    </row>
    <row r="4" spans="1:14" x14ac:dyDescent="0.35">
      <c r="A4" s="4" t="s">
        <v>93</v>
      </c>
      <c r="B4" s="4" t="s">
        <v>123</v>
      </c>
      <c r="C4" s="4" t="s">
        <v>2710</v>
      </c>
      <c r="D4" s="120" t="s">
        <v>177</v>
      </c>
      <c r="E4" s="120" t="s">
        <v>178</v>
      </c>
      <c r="F4" s="120" t="s">
        <v>179</v>
      </c>
      <c r="G4" s="181" t="s">
        <v>8919</v>
      </c>
    </row>
    <row r="5" spans="1:14" x14ac:dyDescent="0.35">
      <c r="A5" s="135" t="s">
        <v>8767</v>
      </c>
      <c r="B5" s="118">
        <v>1</v>
      </c>
      <c r="C5" s="135" t="s">
        <v>8893</v>
      </c>
      <c r="D5" s="21"/>
      <c r="E5" s="149"/>
      <c r="F5" s="150"/>
    </row>
    <row r="6" spans="1:14" x14ac:dyDescent="0.35">
      <c r="A6" s="135" t="s">
        <v>8907</v>
      </c>
      <c r="B6" s="118">
        <v>1</v>
      </c>
      <c r="C6" s="135" t="s">
        <v>8928</v>
      </c>
      <c r="D6" s="21"/>
      <c r="E6" s="149"/>
      <c r="F6" s="150">
        <v>30</v>
      </c>
      <c r="G6" t="s">
        <v>8920</v>
      </c>
    </row>
    <row r="7" spans="1:14" x14ac:dyDescent="0.35">
      <c r="A7" s="135" t="s">
        <v>8907</v>
      </c>
      <c r="B7" s="118">
        <v>1</v>
      </c>
      <c r="C7" s="135" t="s">
        <v>8928</v>
      </c>
      <c r="D7" s="21"/>
      <c r="E7" s="149"/>
      <c r="F7" s="150">
        <v>40</v>
      </c>
      <c r="G7" t="s">
        <v>8921</v>
      </c>
    </row>
    <row r="8" spans="1:14" x14ac:dyDescent="0.35">
      <c r="A8" s="135" t="s">
        <v>8907</v>
      </c>
      <c r="B8" s="118">
        <v>1</v>
      </c>
      <c r="C8" s="135" t="s">
        <v>8928</v>
      </c>
      <c r="D8" s="21"/>
      <c r="E8" s="149"/>
      <c r="F8" s="150">
        <v>30</v>
      </c>
      <c r="G8" t="s">
        <v>8922</v>
      </c>
    </row>
    <row r="9" spans="1:14" x14ac:dyDescent="0.35">
      <c r="A9" s="135" t="s">
        <v>8907</v>
      </c>
      <c r="B9" s="118">
        <v>1</v>
      </c>
      <c r="C9" s="135" t="s">
        <v>8928</v>
      </c>
      <c r="D9" s="21"/>
      <c r="E9" s="149"/>
      <c r="F9" s="150">
        <v>35</v>
      </c>
      <c r="G9" t="s">
        <v>8923</v>
      </c>
    </row>
    <row r="10" spans="1:14" x14ac:dyDescent="0.35">
      <c r="A10" s="135" t="s">
        <v>8907</v>
      </c>
      <c r="B10" s="118">
        <v>1</v>
      </c>
      <c r="C10" s="135" t="s">
        <v>8928</v>
      </c>
      <c r="D10" s="21"/>
      <c r="E10" s="149"/>
      <c r="F10" s="150">
        <v>30</v>
      </c>
      <c r="G10" t="s">
        <v>8924</v>
      </c>
    </row>
    <row r="11" spans="1:14" x14ac:dyDescent="0.35">
      <c r="A11" s="135" t="s">
        <v>8907</v>
      </c>
      <c r="B11" s="118">
        <v>1</v>
      </c>
      <c r="C11" s="135" t="s">
        <v>8928</v>
      </c>
      <c r="D11" s="21"/>
      <c r="E11" s="149"/>
      <c r="F11" s="150">
        <v>35</v>
      </c>
      <c r="G11" t="s">
        <v>8925</v>
      </c>
    </row>
    <row r="12" spans="1:14" x14ac:dyDescent="0.35">
      <c r="A12" s="135" t="s">
        <v>8907</v>
      </c>
      <c r="B12" s="118">
        <v>1</v>
      </c>
      <c r="C12" s="135" t="s">
        <v>8928</v>
      </c>
      <c r="D12" s="21"/>
      <c r="E12" s="149"/>
      <c r="F12" s="150">
        <v>35</v>
      </c>
      <c r="G12" t="s">
        <v>8926</v>
      </c>
    </row>
    <row r="13" spans="1:14" x14ac:dyDescent="0.35">
      <c r="A13" s="135" t="s">
        <v>8907</v>
      </c>
      <c r="B13" s="118">
        <v>1</v>
      </c>
      <c r="C13" s="135" t="s">
        <v>8928</v>
      </c>
      <c r="D13" s="21"/>
      <c r="E13" s="149"/>
      <c r="F13" s="150">
        <v>35</v>
      </c>
      <c r="G13" t="s">
        <v>8927</v>
      </c>
    </row>
    <row r="14" spans="1:14" x14ac:dyDescent="0.35">
      <c r="A14" s="135" t="s">
        <v>8907</v>
      </c>
      <c r="B14" s="118">
        <v>2</v>
      </c>
      <c r="C14" s="135" t="s">
        <v>8929</v>
      </c>
      <c r="D14" s="21"/>
      <c r="E14" s="149"/>
      <c r="F14" s="150">
        <v>30</v>
      </c>
      <c r="G14" t="s">
        <v>8920</v>
      </c>
    </row>
    <row r="15" spans="1:14" x14ac:dyDescent="0.35">
      <c r="A15" s="135" t="s">
        <v>8907</v>
      </c>
      <c r="B15" s="118">
        <v>2</v>
      </c>
      <c r="C15" s="135" t="s">
        <v>8929</v>
      </c>
      <c r="D15" s="21"/>
      <c r="E15" s="149"/>
      <c r="F15" s="150">
        <v>40</v>
      </c>
      <c r="G15" t="s">
        <v>8921</v>
      </c>
    </row>
    <row r="16" spans="1:14" x14ac:dyDescent="0.35">
      <c r="A16" s="135" t="s">
        <v>8907</v>
      </c>
      <c r="B16" s="118">
        <v>2</v>
      </c>
      <c r="C16" s="135" t="s">
        <v>8929</v>
      </c>
      <c r="D16" s="21"/>
      <c r="E16" s="149"/>
      <c r="F16" s="150">
        <v>30</v>
      </c>
      <c r="G16" t="s">
        <v>8922</v>
      </c>
    </row>
    <row r="17" spans="1:7" x14ac:dyDescent="0.35">
      <c r="A17" s="135" t="s">
        <v>8907</v>
      </c>
      <c r="B17" s="118">
        <v>2</v>
      </c>
      <c r="C17" s="135" t="s">
        <v>8929</v>
      </c>
      <c r="D17" s="21"/>
      <c r="E17" s="149"/>
      <c r="F17" s="150">
        <v>35</v>
      </c>
      <c r="G17" t="s">
        <v>8923</v>
      </c>
    </row>
    <row r="18" spans="1:7" x14ac:dyDescent="0.35">
      <c r="A18" s="135" t="s">
        <v>8907</v>
      </c>
      <c r="B18" s="118">
        <v>2</v>
      </c>
      <c r="C18" s="135" t="s">
        <v>8929</v>
      </c>
      <c r="D18" s="21"/>
      <c r="E18" s="149"/>
      <c r="F18" s="150">
        <v>30</v>
      </c>
      <c r="G18" t="s">
        <v>8924</v>
      </c>
    </row>
    <row r="19" spans="1:7" x14ac:dyDescent="0.35">
      <c r="A19" s="135" t="s">
        <v>8907</v>
      </c>
      <c r="B19" s="118">
        <v>2</v>
      </c>
      <c r="C19" s="135" t="s">
        <v>8929</v>
      </c>
      <c r="D19" s="21"/>
      <c r="E19" s="149"/>
      <c r="F19" s="150">
        <v>35</v>
      </c>
      <c r="G19" t="s">
        <v>8925</v>
      </c>
    </row>
    <row r="20" spans="1:7" x14ac:dyDescent="0.35">
      <c r="A20" s="135" t="s">
        <v>8907</v>
      </c>
      <c r="B20" s="118">
        <v>2</v>
      </c>
      <c r="C20" s="135" t="s">
        <v>8929</v>
      </c>
      <c r="D20" s="21"/>
      <c r="E20" s="149"/>
      <c r="F20" s="150">
        <v>35</v>
      </c>
      <c r="G20" t="s">
        <v>8926</v>
      </c>
    </row>
    <row r="21" spans="1:7" x14ac:dyDescent="0.35">
      <c r="A21" s="135" t="s">
        <v>8972</v>
      </c>
      <c r="B21" s="118">
        <v>1</v>
      </c>
      <c r="C21" s="127" t="s">
        <v>8992</v>
      </c>
      <c r="D21" s="21">
        <v>33953</v>
      </c>
      <c r="E21" s="149" t="s">
        <v>732</v>
      </c>
      <c r="F21" s="150">
        <v>300</v>
      </c>
    </row>
    <row r="22" spans="1:7" x14ac:dyDescent="0.35">
      <c r="A22" s="135" t="s">
        <v>8972</v>
      </c>
      <c r="B22" s="118">
        <v>1</v>
      </c>
      <c r="C22" s="127" t="s">
        <v>8992</v>
      </c>
      <c r="D22" s="21"/>
      <c r="E22" s="149" t="s">
        <v>732</v>
      </c>
      <c r="F22" s="150">
        <v>600</v>
      </c>
      <c r="G22" t="s">
        <v>8996</v>
      </c>
    </row>
    <row r="23" spans="1:7" x14ac:dyDescent="0.35">
      <c r="A23" s="135" t="s">
        <v>8972</v>
      </c>
      <c r="B23" s="118">
        <v>2</v>
      </c>
      <c r="C23" s="127" t="s">
        <v>8993</v>
      </c>
      <c r="D23" s="21">
        <v>33953</v>
      </c>
      <c r="E23" s="149" t="s">
        <v>732</v>
      </c>
      <c r="F23" s="150">
        <v>300</v>
      </c>
    </row>
    <row r="24" spans="1:7" x14ac:dyDescent="0.35">
      <c r="A24" s="135" t="s">
        <v>8972</v>
      </c>
      <c r="B24" s="118">
        <v>2</v>
      </c>
      <c r="C24" s="127" t="s">
        <v>8993</v>
      </c>
      <c r="D24" s="21"/>
      <c r="E24" s="149" t="s">
        <v>732</v>
      </c>
      <c r="F24" s="150">
        <v>275</v>
      </c>
      <c r="G24" t="s">
        <v>8997</v>
      </c>
    </row>
    <row r="25" spans="1:7" x14ac:dyDescent="0.35">
      <c r="A25" s="135" t="s">
        <v>8972</v>
      </c>
      <c r="B25" s="118">
        <v>3</v>
      </c>
      <c r="C25" s="127" t="s">
        <v>8994</v>
      </c>
      <c r="D25" s="21">
        <v>34311</v>
      </c>
      <c r="E25" s="149" t="s">
        <v>706</v>
      </c>
      <c r="F25" s="150">
        <v>30</v>
      </c>
    </row>
    <row r="26" spans="1:7" x14ac:dyDescent="0.35">
      <c r="A26" s="135" t="s">
        <v>8972</v>
      </c>
      <c r="B26" s="118">
        <v>3</v>
      </c>
      <c r="C26" s="127" t="s">
        <v>8994</v>
      </c>
      <c r="D26" s="21"/>
      <c r="E26" s="149" t="s">
        <v>706</v>
      </c>
      <c r="F26" s="150">
        <v>620</v>
      </c>
      <c r="G26" t="s">
        <v>8998</v>
      </c>
    </row>
    <row r="27" spans="1:7" x14ac:dyDescent="0.35">
      <c r="A27" s="135" t="s">
        <v>8972</v>
      </c>
      <c r="B27" s="118">
        <v>4</v>
      </c>
      <c r="C27" s="127" t="s">
        <v>8995</v>
      </c>
      <c r="D27" s="21">
        <v>34311</v>
      </c>
      <c r="E27" s="149" t="s">
        <v>706</v>
      </c>
      <c r="F27" s="150">
        <v>30</v>
      </c>
    </row>
    <row r="28" spans="1:7" x14ac:dyDescent="0.35">
      <c r="A28" s="135" t="s">
        <v>8972</v>
      </c>
      <c r="B28" s="118">
        <v>4</v>
      </c>
      <c r="C28" s="127" t="s">
        <v>8995</v>
      </c>
      <c r="D28" s="21"/>
      <c r="E28" s="149" t="s">
        <v>732</v>
      </c>
      <c r="F28" s="150">
        <v>257</v>
      </c>
      <c r="G28" t="s">
        <v>8999</v>
      </c>
    </row>
    <row r="29" spans="1:7" x14ac:dyDescent="0.35">
      <c r="A29" s="135" t="s">
        <v>9031</v>
      </c>
      <c r="B29" s="118">
        <v>1</v>
      </c>
      <c r="C29" s="127" t="s">
        <v>9055</v>
      </c>
      <c r="D29" s="21"/>
      <c r="E29" s="149"/>
      <c r="F29" s="150"/>
      <c r="G29" t="s">
        <v>9056</v>
      </c>
    </row>
    <row r="30" spans="1:7" x14ac:dyDescent="0.35">
      <c r="A30" s="135" t="s">
        <v>9083</v>
      </c>
      <c r="B30" s="118">
        <v>1</v>
      </c>
      <c r="C30" s="127" t="s">
        <v>9133</v>
      </c>
      <c r="D30" s="21"/>
      <c r="E30" s="149"/>
      <c r="F30" s="150">
        <v>5.7</v>
      </c>
      <c r="G30" t="s">
        <v>9135</v>
      </c>
    </row>
    <row r="31" spans="1:7" x14ac:dyDescent="0.35">
      <c r="A31" s="135" t="s">
        <v>9083</v>
      </c>
      <c r="B31" s="118">
        <v>2</v>
      </c>
      <c r="C31" s="127" t="s">
        <v>9134</v>
      </c>
      <c r="D31" s="21"/>
      <c r="E31" s="149"/>
      <c r="F31" s="150">
        <v>12</v>
      </c>
      <c r="G31" t="s">
        <v>9136</v>
      </c>
    </row>
    <row r="32" spans="1:7" x14ac:dyDescent="0.35">
      <c r="A32" s="135" t="s">
        <v>9275</v>
      </c>
      <c r="B32" s="118">
        <v>1</v>
      </c>
      <c r="C32" s="135" t="s">
        <v>9335</v>
      </c>
      <c r="D32" s="21"/>
      <c r="E32" s="149"/>
      <c r="F32" s="150"/>
      <c r="G32" t="s">
        <v>9336</v>
      </c>
    </row>
    <row r="33" spans="1:7" x14ac:dyDescent="0.35">
      <c r="A33" s="135" t="s">
        <v>9418</v>
      </c>
      <c r="B33" s="118">
        <v>2</v>
      </c>
      <c r="C33" s="127" t="s">
        <v>9443</v>
      </c>
      <c r="D33" s="21"/>
      <c r="E33" s="149"/>
      <c r="F33" s="150"/>
    </row>
    <row r="34" spans="1:7" x14ac:dyDescent="0.35">
      <c r="A34" s="135" t="s">
        <v>9783</v>
      </c>
      <c r="B34" s="118">
        <v>1</v>
      </c>
      <c r="C34" s="135" t="s">
        <v>9796</v>
      </c>
      <c r="D34" s="21"/>
      <c r="E34" s="149"/>
      <c r="F34" s="150"/>
      <c r="G34" t="s">
        <v>9811</v>
      </c>
    </row>
    <row r="35" spans="1:7" x14ac:dyDescent="0.35">
      <c r="A35" s="135" t="s">
        <v>9783</v>
      </c>
      <c r="B35" s="128">
        <v>1</v>
      </c>
      <c r="C35" s="135" t="s">
        <v>9796</v>
      </c>
      <c r="D35" s="21"/>
      <c r="E35" s="149"/>
      <c r="F35" s="150"/>
      <c r="G35" t="s">
        <v>9812</v>
      </c>
    </row>
    <row r="36" spans="1:7" x14ac:dyDescent="0.35">
      <c r="A36" s="135" t="s">
        <v>9783</v>
      </c>
      <c r="B36" s="128">
        <v>1</v>
      </c>
      <c r="C36" s="135" t="s">
        <v>9796</v>
      </c>
      <c r="D36" s="21"/>
      <c r="E36" s="149"/>
      <c r="F36" s="150"/>
      <c r="G36" t="s">
        <v>9813</v>
      </c>
    </row>
    <row r="37" spans="1:7" x14ac:dyDescent="0.35">
      <c r="A37" s="135" t="s">
        <v>9783</v>
      </c>
      <c r="B37" s="118">
        <v>2</v>
      </c>
      <c r="C37" s="135" t="s">
        <v>9797</v>
      </c>
      <c r="D37" s="195"/>
      <c r="E37" s="149"/>
      <c r="F37" s="150"/>
      <c r="G37" s="193" t="s">
        <v>9811</v>
      </c>
    </row>
    <row r="38" spans="1:7" x14ac:dyDescent="0.35">
      <c r="A38" s="135" t="s">
        <v>9783</v>
      </c>
      <c r="B38" s="194">
        <v>2</v>
      </c>
      <c r="C38" s="135" t="s">
        <v>9797</v>
      </c>
      <c r="D38" s="195"/>
      <c r="E38" s="149"/>
      <c r="F38" s="150"/>
      <c r="G38" s="193" t="s">
        <v>9812</v>
      </c>
    </row>
    <row r="39" spans="1:7" x14ac:dyDescent="0.35">
      <c r="A39" s="135" t="s">
        <v>9783</v>
      </c>
      <c r="B39" s="194">
        <v>2</v>
      </c>
      <c r="C39" s="135" t="s">
        <v>9797</v>
      </c>
      <c r="D39" s="195"/>
      <c r="E39" s="149"/>
      <c r="F39" s="150"/>
      <c r="G39" s="193" t="s">
        <v>9814</v>
      </c>
    </row>
    <row r="40" spans="1:7" x14ac:dyDescent="0.35">
      <c r="A40" s="135" t="s">
        <v>9783</v>
      </c>
      <c r="B40" s="118">
        <v>3</v>
      </c>
      <c r="C40" s="135" t="s">
        <v>9798</v>
      </c>
      <c r="D40" s="195"/>
      <c r="E40" s="149"/>
      <c r="F40" s="150"/>
      <c r="G40" s="193" t="s">
        <v>9811</v>
      </c>
    </row>
    <row r="41" spans="1:7" x14ac:dyDescent="0.35">
      <c r="A41" s="135" t="s">
        <v>9783</v>
      </c>
      <c r="B41" s="194">
        <v>3</v>
      </c>
      <c r="C41" s="135" t="s">
        <v>9798</v>
      </c>
      <c r="D41" s="195"/>
      <c r="E41" s="149"/>
      <c r="F41" s="150"/>
      <c r="G41" s="193" t="s">
        <v>9812</v>
      </c>
    </row>
    <row r="42" spans="1:7" x14ac:dyDescent="0.35">
      <c r="A42" s="135" t="s">
        <v>9783</v>
      </c>
      <c r="B42" s="194">
        <v>3</v>
      </c>
      <c r="C42" s="135" t="s">
        <v>9798</v>
      </c>
      <c r="D42" s="195"/>
      <c r="E42" s="149"/>
      <c r="F42" s="150"/>
      <c r="G42" s="193" t="s">
        <v>9815</v>
      </c>
    </row>
    <row r="43" spans="1:7" x14ac:dyDescent="0.35">
      <c r="A43" s="135" t="s">
        <v>9783</v>
      </c>
      <c r="B43" s="118">
        <v>4</v>
      </c>
      <c r="C43" s="135" t="s">
        <v>9799</v>
      </c>
      <c r="D43" s="195"/>
      <c r="E43" s="149"/>
      <c r="F43" s="150"/>
      <c r="G43" s="193" t="s">
        <v>9811</v>
      </c>
    </row>
    <row r="44" spans="1:7" x14ac:dyDescent="0.35">
      <c r="A44" s="135" t="s">
        <v>9783</v>
      </c>
      <c r="B44" s="194">
        <v>4</v>
      </c>
      <c r="C44" s="135" t="s">
        <v>9799</v>
      </c>
      <c r="D44" s="195"/>
      <c r="E44" s="149"/>
      <c r="F44" s="150"/>
      <c r="G44" s="193" t="s">
        <v>9812</v>
      </c>
    </row>
    <row r="45" spans="1:7" x14ac:dyDescent="0.35">
      <c r="A45" s="135" t="s">
        <v>9783</v>
      </c>
      <c r="B45" s="194">
        <v>4</v>
      </c>
      <c r="C45" s="135" t="s">
        <v>9799</v>
      </c>
      <c r="D45" s="195"/>
      <c r="E45" s="149"/>
      <c r="F45" s="150"/>
      <c r="G45" s="193" t="s">
        <v>9816</v>
      </c>
    </row>
    <row r="46" spans="1:7" x14ac:dyDescent="0.35">
      <c r="A46" s="135" t="s">
        <v>9783</v>
      </c>
      <c r="B46" s="118">
        <v>5</v>
      </c>
      <c r="C46" s="135" t="s">
        <v>9818</v>
      </c>
      <c r="D46" s="195"/>
      <c r="E46" s="149"/>
      <c r="F46" s="150"/>
      <c r="G46" s="193" t="s">
        <v>9811</v>
      </c>
    </row>
    <row r="47" spans="1:7" x14ac:dyDescent="0.35">
      <c r="A47" s="135" t="s">
        <v>9783</v>
      </c>
      <c r="B47" s="194">
        <v>5</v>
      </c>
      <c r="C47" s="135" t="s">
        <v>9818</v>
      </c>
      <c r="D47" s="195"/>
      <c r="E47" s="149"/>
      <c r="F47" s="150"/>
      <c r="G47" s="193" t="s">
        <v>9812</v>
      </c>
    </row>
    <row r="48" spans="1:7" x14ac:dyDescent="0.35">
      <c r="A48" s="135" t="s">
        <v>9783</v>
      </c>
      <c r="B48" s="194">
        <v>5</v>
      </c>
      <c r="C48" s="135" t="s">
        <v>9818</v>
      </c>
      <c r="D48" s="195"/>
      <c r="E48" s="149"/>
      <c r="F48" s="150"/>
      <c r="G48" s="193" t="s">
        <v>9817</v>
      </c>
    </row>
    <row r="49" spans="1:7" x14ac:dyDescent="0.35">
      <c r="A49" s="135" t="s">
        <v>9783</v>
      </c>
      <c r="B49" s="118">
        <v>6</v>
      </c>
      <c r="C49" s="135" t="s">
        <v>9801</v>
      </c>
      <c r="D49" s="195"/>
      <c r="E49" s="149"/>
      <c r="F49" s="150"/>
      <c r="G49" s="193" t="s">
        <v>9811</v>
      </c>
    </row>
    <row r="50" spans="1:7" x14ac:dyDescent="0.35">
      <c r="A50" s="135" t="s">
        <v>9783</v>
      </c>
      <c r="B50" s="194">
        <v>6</v>
      </c>
      <c r="C50" s="135" t="s">
        <v>9801</v>
      </c>
      <c r="D50" s="195"/>
      <c r="E50" s="149"/>
      <c r="F50" s="150"/>
      <c r="G50" s="193" t="s">
        <v>9812</v>
      </c>
    </row>
    <row r="51" spans="1:7" x14ac:dyDescent="0.35">
      <c r="A51" s="135" t="s">
        <v>9783</v>
      </c>
      <c r="B51" s="194">
        <v>6</v>
      </c>
      <c r="C51" s="135" t="s">
        <v>9801</v>
      </c>
      <c r="D51" s="195"/>
      <c r="E51" s="149"/>
      <c r="F51" s="150"/>
      <c r="G51" s="193" t="s">
        <v>9819</v>
      </c>
    </row>
    <row r="52" spans="1:7" x14ac:dyDescent="0.35">
      <c r="A52" s="135" t="s">
        <v>9783</v>
      </c>
      <c r="B52" s="118">
        <v>7</v>
      </c>
      <c r="C52" s="135" t="s">
        <v>9802</v>
      </c>
      <c r="D52" s="195"/>
      <c r="E52" s="149"/>
      <c r="F52" s="150"/>
      <c r="G52" s="193" t="s">
        <v>9811</v>
      </c>
    </row>
    <row r="53" spans="1:7" x14ac:dyDescent="0.35">
      <c r="A53" s="135" t="s">
        <v>9783</v>
      </c>
      <c r="B53" s="194">
        <v>7</v>
      </c>
      <c r="C53" s="135" t="s">
        <v>9802</v>
      </c>
      <c r="D53" s="195"/>
      <c r="E53" s="149"/>
      <c r="F53" s="150"/>
      <c r="G53" s="193" t="s">
        <v>9812</v>
      </c>
    </row>
    <row r="54" spans="1:7" x14ac:dyDescent="0.35">
      <c r="A54" s="135" t="s">
        <v>9783</v>
      </c>
      <c r="B54" s="194">
        <v>7</v>
      </c>
      <c r="C54" s="135" t="s">
        <v>9802</v>
      </c>
      <c r="D54" s="195"/>
      <c r="E54" s="149"/>
      <c r="F54" s="150"/>
      <c r="G54" s="193" t="s">
        <v>9820</v>
      </c>
    </row>
    <row r="55" spans="1:7" x14ac:dyDescent="0.35">
      <c r="A55" s="135" t="s">
        <v>9783</v>
      </c>
      <c r="B55" s="118">
        <v>8</v>
      </c>
      <c r="C55" s="135" t="s">
        <v>9803</v>
      </c>
      <c r="D55" s="195"/>
      <c r="E55" s="149"/>
      <c r="F55" s="150"/>
      <c r="G55" s="193" t="s">
        <v>9811</v>
      </c>
    </row>
    <row r="56" spans="1:7" x14ac:dyDescent="0.35">
      <c r="A56" s="135" t="s">
        <v>9783</v>
      </c>
      <c r="B56" s="194">
        <v>8</v>
      </c>
      <c r="C56" s="135" t="s">
        <v>9803</v>
      </c>
      <c r="D56" s="195"/>
      <c r="E56" s="149"/>
      <c r="F56" s="150"/>
      <c r="G56" s="193" t="s">
        <v>9812</v>
      </c>
    </row>
    <row r="57" spans="1:7" x14ac:dyDescent="0.35">
      <c r="A57" s="135" t="s">
        <v>9783</v>
      </c>
      <c r="B57" s="194">
        <v>8</v>
      </c>
      <c r="C57" s="135" t="s">
        <v>9803</v>
      </c>
      <c r="D57" s="195"/>
      <c r="E57" s="149"/>
      <c r="F57" s="150"/>
      <c r="G57" s="193" t="s">
        <v>9821</v>
      </c>
    </row>
    <row r="58" spans="1:7" x14ac:dyDescent="0.35">
      <c r="A58" s="135" t="s">
        <v>9783</v>
      </c>
      <c r="B58" s="118">
        <v>9</v>
      </c>
      <c r="C58" s="135" t="s">
        <v>9804</v>
      </c>
      <c r="D58" s="195"/>
      <c r="E58" s="149"/>
      <c r="F58" s="150"/>
      <c r="G58" s="193" t="s">
        <v>9811</v>
      </c>
    </row>
    <row r="59" spans="1:7" x14ac:dyDescent="0.35">
      <c r="A59" s="135" t="s">
        <v>9783</v>
      </c>
      <c r="B59" s="194">
        <v>9</v>
      </c>
      <c r="C59" s="135" t="s">
        <v>9804</v>
      </c>
      <c r="D59" s="195"/>
      <c r="E59" s="149"/>
      <c r="F59" s="150"/>
      <c r="G59" s="193" t="s">
        <v>9812</v>
      </c>
    </row>
    <row r="60" spans="1:7" x14ac:dyDescent="0.35">
      <c r="A60" s="135" t="s">
        <v>9783</v>
      </c>
      <c r="B60" s="194">
        <v>9</v>
      </c>
      <c r="C60" s="135" t="s">
        <v>9804</v>
      </c>
      <c r="D60" s="195"/>
      <c r="E60" s="149"/>
      <c r="F60" s="150"/>
      <c r="G60" s="193" t="s">
        <v>9822</v>
      </c>
    </row>
    <row r="61" spans="1:7" x14ac:dyDescent="0.35">
      <c r="A61" s="135" t="s">
        <v>9783</v>
      </c>
      <c r="B61" s="118">
        <v>10</v>
      </c>
      <c r="C61" s="135" t="s">
        <v>9824</v>
      </c>
      <c r="D61" s="195"/>
      <c r="E61" s="149"/>
      <c r="F61" s="150"/>
      <c r="G61" s="193" t="s">
        <v>9811</v>
      </c>
    </row>
    <row r="62" spans="1:7" x14ac:dyDescent="0.35">
      <c r="A62" s="135" t="s">
        <v>9783</v>
      </c>
      <c r="B62" s="194">
        <v>10</v>
      </c>
      <c r="C62" s="135" t="s">
        <v>9824</v>
      </c>
      <c r="D62" s="195"/>
      <c r="E62" s="149"/>
      <c r="F62" s="150"/>
      <c r="G62" s="193" t="s">
        <v>9812</v>
      </c>
    </row>
    <row r="63" spans="1:7" x14ac:dyDescent="0.35">
      <c r="A63" s="135" t="s">
        <v>9783</v>
      </c>
      <c r="B63" s="194">
        <v>10</v>
      </c>
      <c r="C63" s="135" t="s">
        <v>9824</v>
      </c>
      <c r="D63" s="195"/>
      <c r="E63" s="149"/>
      <c r="F63" s="150"/>
      <c r="G63" s="193" t="s">
        <v>9823</v>
      </c>
    </row>
    <row r="64" spans="1:7" x14ac:dyDescent="0.35">
      <c r="A64" s="135" t="s">
        <v>9783</v>
      </c>
      <c r="B64" s="118">
        <v>11</v>
      </c>
      <c r="C64" s="135" t="s">
        <v>9806</v>
      </c>
      <c r="D64" s="195"/>
      <c r="E64" s="149"/>
      <c r="F64" s="150"/>
      <c r="G64" s="193" t="s">
        <v>9811</v>
      </c>
    </row>
    <row r="65" spans="1:7" x14ac:dyDescent="0.35">
      <c r="A65" s="135" t="s">
        <v>9783</v>
      </c>
      <c r="B65" s="194">
        <v>11</v>
      </c>
      <c r="C65" s="135" t="s">
        <v>9806</v>
      </c>
      <c r="D65" s="195"/>
      <c r="E65" s="149"/>
      <c r="F65" s="150"/>
      <c r="G65" s="193" t="s">
        <v>9812</v>
      </c>
    </row>
    <row r="66" spans="1:7" x14ac:dyDescent="0.35">
      <c r="A66" s="135" t="s">
        <v>9783</v>
      </c>
      <c r="B66" s="194">
        <v>11</v>
      </c>
      <c r="C66" s="135" t="s">
        <v>9806</v>
      </c>
      <c r="D66" s="195"/>
      <c r="E66" s="149"/>
      <c r="F66" s="150"/>
      <c r="G66" s="193" t="s">
        <v>9825</v>
      </c>
    </row>
    <row r="67" spans="1:7" x14ac:dyDescent="0.35">
      <c r="A67" s="135" t="s">
        <v>9783</v>
      </c>
      <c r="B67" s="118">
        <v>12</v>
      </c>
      <c r="C67" s="135" t="s">
        <v>9807</v>
      </c>
      <c r="D67" s="195"/>
      <c r="E67" s="149"/>
      <c r="F67" s="150"/>
      <c r="G67" s="193" t="s">
        <v>9811</v>
      </c>
    </row>
    <row r="68" spans="1:7" x14ac:dyDescent="0.35">
      <c r="A68" s="135" t="s">
        <v>9783</v>
      </c>
      <c r="B68" s="194">
        <v>12</v>
      </c>
      <c r="C68" s="135" t="s">
        <v>9807</v>
      </c>
      <c r="D68" s="195"/>
      <c r="E68" s="149"/>
      <c r="F68" s="150"/>
      <c r="G68" s="193" t="s">
        <v>9812</v>
      </c>
    </row>
    <row r="69" spans="1:7" x14ac:dyDescent="0.35">
      <c r="A69" s="135" t="s">
        <v>9783</v>
      </c>
      <c r="B69" s="194">
        <v>12</v>
      </c>
      <c r="C69" s="135" t="s">
        <v>9807</v>
      </c>
      <c r="D69" s="195"/>
      <c r="E69" s="149"/>
      <c r="F69" s="150"/>
      <c r="G69" s="193" t="s">
        <v>9826</v>
      </c>
    </row>
    <row r="70" spans="1:7" x14ac:dyDescent="0.35">
      <c r="A70" s="135" t="s">
        <v>9783</v>
      </c>
      <c r="B70" s="118">
        <v>13</v>
      </c>
      <c r="C70" s="135" t="s">
        <v>9808</v>
      </c>
      <c r="D70" s="195"/>
      <c r="E70" s="149"/>
      <c r="F70" s="150"/>
      <c r="G70" s="193" t="s">
        <v>9811</v>
      </c>
    </row>
    <row r="71" spans="1:7" x14ac:dyDescent="0.35">
      <c r="A71" s="135" t="s">
        <v>9783</v>
      </c>
      <c r="B71" s="194">
        <v>13</v>
      </c>
      <c r="C71" s="135" t="s">
        <v>9808</v>
      </c>
      <c r="D71" s="195"/>
      <c r="E71" s="149"/>
      <c r="F71" s="150"/>
      <c r="G71" s="193" t="s">
        <v>9812</v>
      </c>
    </row>
    <row r="72" spans="1:7" x14ac:dyDescent="0.35">
      <c r="A72" s="135" t="s">
        <v>9783</v>
      </c>
      <c r="B72" s="194">
        <v>13</v>
      </c>
      <c r="C72" s="135" t="s">
        <v>9808</v>
      </c>
      <c r="D72" s="195"/>
      <c r="E72" s="149"/>
      <c r="F72" s="150"/>
      <c r="G72" s="193" t="s">
        <v>9827</v>
      </c>
    </row>
    <row r="73" spans="1:7" x14ac:dyDescent="0.35">
      <c r="A73" s="135" t="s">
        <v>9783</v>
      </c>
      <c r="B73" s="118">
        <v>14</v>
      </c>
      <c r="C73" s="135" t="s">
        <v>9809</v>
      </c>
      <c r="D73" s="195"/>
      <c r="E73" s="149"/>
      <c r="F73" s="150"/>
      <c r="G73" s="193" t="s">
        <v>9811</v>
      </c>
    </row>
    <row r="74" spans="1:7" x14ac:dyDescent="0.35">
      <c r="A74" s="135" t="s">
        <v>9783</v>
      </c>
      <c r="B74" s="194">
        <v>14</v>
      </c>
      <c r="C74" s="135" t="s">
        <v>9809</v>
      </c>
      <c r="D74" s="195"/>
      <c r="E74" s="149"/>
      <c r="F74" s="150"/>
      <c r="G74" s="193" t="s">
        <v>9812</v>
      </c>
    </row>
    <row r="75" spans="1:7" x14ac:dyDescent="0.35">
      <c r="A75" s="135" t="s">
        <v>9783</v>
      </c>
      <c r="B75" s="194">
        <v>14</v>
      </c>
      <c r="C75" s="135" t="s">
        <v>9809</v>
      </c>
      <c r="D75" s="195"/>
      <c r="E75" s="149"/>
      <c r="F75" s="150"/>
      <c r="G75" s="193" t="s">
        <v>9828</v>
      </c>
    </row>
    <row r="76" spans="1:7" x14ac:dyDescent="0.35">
      <c r="A76" s="135" t="s">
        <v>9783</v>
      </c>
      <c r="B76" s="118">
        <v>15</v>
      </c>
      <c r="C76" s="135" t="s">
        <v>9830</v>
      </c>
      <c r="D76" s="195"/>
      <c r="E76" s="149"/>
      <c r="F76" s="150"/>
      <c r="G76" s="193" t="s">
        <v>9811</v>
      </c>
    </row>
    <row r="77" spans="1:7" x14ac:dyDescent="0.35">
      <c r="A77" s="135" t="s">
        <v>9783</v>
      </c>
      <c r="B77" s="194">
        <v>15</v>
      </c>
      <c r="C77" s="135" t="s">
        <v>9830</v>
      </c>
      <c r="D77" s="195"/>
      <c r="E77" s="149"/>
      <c r="F77" s="150"/>
      <c r="G77" s="193" t="s">
        <v>9812</v>
      </c>
    </row>
    <row r="78" spans="1:7" x14ac:dyDescent="0.35">
      <c r="A78" s="135" t="s">
        <v>9783</v>
      </c>
      <c r="B78" s="194">
        <v>15</v>
      </c>
      <c r="C78" s="135" t="s">
        <v>9830</v>
      </c>
      <c r="D78" s="195"/>
      <c r="E78" s="149"/>
      <c r="F78" s="150"/>
      <c r="G78" s="193" t="s">
        <v>9829</v>
      </c>
    </row>
    <row r="79" spans="1:7" x14ac:dyDescent="0.35">
      <c r="A79" s="198"/>
      <c r="B79" s="194"/>
      <c r="C79" s="135"/>
      <c r="D79" s="195"/>
      <c r="E79" s="149"/>
      <c r="F79" s="150"/>
      <c r="G79" s="193"/>
    </row>
  </sheetData>
  <mergeCells count="1">
    <mergeCell ref="A1:H1"/>
  </mergeCells>
  <conditionalFormatting sqref="D4:G4">
    <cfRule type="duplicateValues" dxfId="5" priority="2"/>
  </conditionalFormatting>
  <conditionalFormatting sqref="D4">
    <cfRule type="duplicateValues" dxfId="4" priority="3"/>
  </conditionalFormatting>
  <conditionalFormatting sqref="G4">
    <cfRule type="duplicateValues" dxfId="3" priority="1"/>
  </conditionalFormatting>
  <dataValidations count="2">
    <dataValidation allowBlank="1" showDropDown="1" showInputMessage="1" showErrorMessage="1" sqref="C21:C31 C33" xr:uid="{BA8AA1E2-7765-4EC1-99AC-35F2A8B7AB6B}"/>
    <dataValidation type="list" allowBlank="1" showInputMessage="1" showErrorMessage="1" sqref="D28:D34 D37 D40 D43 D46 D49 D52 D55 D58 D61 D64 D67 D70 D73 D7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A5:A79</xm:sqref>
        </x14:dataValidation>
        <x14:dataValidation type="list" allowBlank="1" showInputMessage="1" showErrorMessage="1" xr:uid="{B8E196A7-3E4D-4C18-946C-7CAB2AA72E43}">
          <x14:formula1>
            <xm:f>DropDown!$BB$3:$BB$15</xm:f>
          </x14:formula1>
          <xm:sqref>E5:E79</xm:sqref>
        </x14:dataValidation>
        <x14:dataValidation type="list" allowBlank="1" showInputMessage="1" showErrorMessage="1" xr:uid="{621CB7BE-8EB6-47B2-8C1C-509F09FCD8BB}">
          <x14:formula1>
            <xm:f>_xlfn.ANCHORARRAY(_xlfn.XLOOKUP($A5,ddlIrrigations!$A$2:$A$500,ddlIrrigations!$DQ$2:$DQ$500))</xm:f>
          </x14:formula1>
          <xm:sqref>B5:B79</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C6" sqref="C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2" t="s">
        <v>7688</v>
      </c>
      <c r="B1" s="192"/>
      <c r="C1" s="192"/>
      <c r="D1" s="192"/>
      <c r="E1" s="192"/>
      <c r="F1" s="192"/>
      <c r="G1" s="192"/>
      <c r="H1" s="192"/>
    </row>
    <row r="2" spans="1:14" ht="28.5" customHeight="1" x14ac:dyDescent="0.35">
      <c r="A2" s="30"/>
      <c r="B2" s="30"/>
    </row>
    <row r="3" spans="1:14" s="81" customFormat="1" ht="32.25" customHeight="1" x14ac:dyDescent="0.35">
      <c r="A3" s="15" t="s">
        <v>1923</v>
      </c>
      <c r="B3" s="15" t="s">
        <v>1922</v>
      </c>
      <c r="C3" s="15" t="s">
        <v>6423</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t="s">
        <v>8767</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3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6"/>
  <sheetViews>
    <sheetView workbookViewId="0">
      <pane ySplit="4" topLeftCell="A5" activePane="bottomLeft" state="frozen"/>
      <selection pane="bottomLeft" activeCell="E7" sqref="E7"/>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2" t="s">
        <v>6640</v>
      </c>
      <c r="B1" s="192"/>
      <c r="C1" s="192"/>
      <c r="D1" s="192"/>
      <c r="E1" s="192"/>
      <c r="F1" s="192"/>
      <c r="G1" s="192"/>
      <c r="H1" s="192"/>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7997</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7687</v>
      </c>
    </row>
    <row r="5" spans="1:40" x14ac:dyDescent="0.35">
      <c r="A5" s="135" t="s">
        <v>8767</v>
      </c>
      <c r="B5" s="147">
        <v>1</v>
      </c>
      <c r="C5" s="151"/>
      <c r="D5" s="135" t="s">
        <v>3712</v>
      </c>
      <c r="E5" s="117"/>
      <c r="F5" s="117"/>
      <c r="G5" s="117"/>
      <c r="H5" s="117"/>
      <c r="I5" s="117"/>
      <c r="J5" s="117"/>
      <c r="K5" s="135"/>
    </row>
    <row r="6" spans="1:40" x14ac:dyDescent="0.35">
      <c r="A6" s="135"/>
      <c r="B6" s="147"/>
      <c r="C6" s="151"/>
      <c r="D6" s="135"/>
      <c r="E6" s="117"/>
      <c r="F6" s="117"/>
      <c r="G6" s="117"/>
      <c r="H6" s="117"/>
      <c r="I6" s="117"/>
      <c r="J6" s="117"/>
      <c r="K6"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A5:A6</xm:sqref>
        </x14:dataValidation>
        <x14:dataValidation type="list" allowBlank="1" showInputMessage="1" showErrorMessage="1" xr:uid="{3E0AFE2F-D39A-47DB-A26E-38685006E5A7}">
          <x14:formula1>
            <xm:f>_xlfn.ANCHORARRAY(_xlfn.XLOOKUP($A5,ddlOrganicMaterials!$A$2:$A$500,ddlOrganicMaterials!$DQ$2:$DQ$500))</xm:f>
          </x14:formula1>
          <xm:sqref>B5:B6</xm:sqref>
        </x14:dataValidation>
        <x14:dataValidation type="list" allowBlank="1" showInputMessage="1" showErrorMessage="1" xr:uid="{A21430C1-B88A-40A0-8DD0-D4CBB6FAEE23}">
          <x14:formula1>
            <xm:f>DropDown!$BE$3:$BE$37</xm:f>
          </x14:formula1>
          <xm:sqref>D5:D6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00"/>
  <sheetViews>
    <sheetView zoomScaleNormal="100" workbookViewId="0">
      <pane ySplit="4" topLeftCell="A96" activePane="bottomLeft" state="frozen"/>
      <selection activeCell="G20" sqref="G20"/>
      <selection pane="bottomLeft" activeCell="F100" sqref="F100"/>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20" ht="150" customHeight="1" x14ac:dyDescent="0.35">
      <c r="A1" s="192" t="s">
        <v>6641</v>
      </c>
      <c r="B1" s="192"/>
      <c r="C1" s="192"/>
      <c r="D1" s="192"/>
      <c r="E1" s="192"/>
      <c r="F1" s="192"/>
      <c r="G1" s="192"/>
      <c r="H1" s="192"/>
    </row>
    <row r="2" spans="1:20" ht="28.5" customHeight="1" x14ac:dyDescent="0.35">
      <c r="A2" s="30"/>
      <c r="B2" s="30"/>
    </row>
    <row r="3" spans="1:20" s="16" customFormat="1" ht="32.25" customHeight="1" x14ac:dyDescent="0.35">
      <c r="A3" s="15" t="s">
        <v>1923</v>
      </c>
      <c r="B3" s="15" t="s">
        <v>1922</v>
      </c>
      <c r="C3" s="15" t="s">
        <v>6417</v>
      </c>
      <c r="D3" s="15" t="s">
        <v>6676</v>
      </c>
      <c r="E3" s="15" t="s">
        <v>6671</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3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3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35">
      <c r="A8" s="127" t="s">
        <v>7537</v>
      </c>
      <c r="B8" s="128" cm="1">
        <f t="array" ref="B8">IF(ROW() &lt; ROW(INDEX(fertilizers[experiment_ID],ROWS(fertilizers[experiment_ID]))), COUNTIF(INDEX(fertilizers[experiment_ID],1):fertilizers[[#This Row],[experiment_ID]],fertilizers[[#This Row],[experiment_ID]]), "")</f>
        <v>1</v>
      </c>
      <c r="C8" s="127" t="s">
        <v>7618</v>
      </c>
      <c r="D8" s="127" t="s">
        <v>609</v>
      </c>
      <c r="E8" s="128">
        <v>1</v>
      </c>
      <c r="F8" s="106">
        <v>500</v>
      </c>
      <c r="G8" s="127"/>
    </row>
    <row r="9" spans="1:20" x14ac:dyDescent="0.35">
      <c r="A9" s="127" t="s">
        <v>7537</v>
      </c>
      <c r="B9" s="128" cm="1">
        <f t="array" ref="B9">IF(ROW() &lt; ROW(INDEX(fertilizers[experiment_ID],ROWS(fertilizers[experiment_ID]))), COUNTIF(INDEX(fertilizers[experiment_ID],1):fertilizers[[#This Row],[experiment_ID]],fertilizers[[#This Row],[experiment_ID]]), "")</f>
        <v>2</v>
      </c>
      <c r="C9" s="127" t="s">
        <v>7619</v>
      </c>
      <c r="D9" s="127" t="s">
        <v>609</v>
      </c>
      <c r="E9" s="128">
        <v>1</v>
      </c>
      <c r="F9" s="106">
        <v>550</v>
      </c>
      <c r="G9" s="127"/>
    </row>
    <row r="10" spans="1:20" x14ac:dyDescent="0.35">
      <c r="A10" s="127" t="s">
        <v>7537</v>
      </c>
      <c r="B10" s="128" cm="1">
        <f t="array" ref="B10">IF(ROW() &lt; ROW(INDEX(fertilizers[experiment_ID],ROWS(fertilizers[experiment_ID]))), COUNTIF(INDEX(fertilizers[experiment_ID],1):fertilizers[[#This Row],[experiment_ID]],fertilizers[[#This Row],[experiment_ID]]), "")</f>
        <v>3</v>
      </c>
      <c r="C10" s="127" t="s">
        <v>7620</v>
      </c>
      <c r="D10" s="127" t="s">
        <v>609</v>
      </c>
      <c r="E10" s="128">
        <v>1</v>
      </c>
      <c r="F10" s="106">
        <v>550</v>
      </c>
      <c r="G10" s="127"/>
    </row>
    <row r="11" spans="1:20" x14ac:dyDescent="0.35">
      <c r="A11" s="127" t="s">
        <v>7537</v>
      </c>
      <c r="B11" s="128" cm="1">
        <f t="array" ref="B11">IF(ROW() &lt; ROW(INDEX(fertilizers[experiment_ID],ROWS(fertilizers[experiment_ID]))), COUNTIF(INDEX(fertilizers[experiment_ID],1):fertilizers[[#This Row],[experiment_ID]],fertilizers[[#This Row],[experiment_ID]]), "")</f>
        <v>4</v>
      </c>
      <c r="C11" s="127" t="s">
        <v>7621</v>
      </c>
      <c r="D11" s="127" t="s">
        <v>609</v>
      </c>
      <c r="E11" s="128">
        <v>2</v>
      </c>
      <c r="F11" s="106">
        <v>600</v>
      </c>
      <c r="G11" s="127"/>
    </row>
    <row r="12" spans="1:20" x14ac:dyDescent="0.35">
      <c r="A12" s="127" t="s">
        <v>8767</v>
      </c>
      <c r="B12" s="128" cm="1">
        <f t="array" ref="B12">IF(ROW() &lt; ROW(INDEX(fertilizers[experiment_ID],ROWS(fertilizers[experiment_ID]))), COUNTIF(INDEX(fertilizers[experiment_ID],1):fertilizers[[#This Row],[experiment_ID]],fertilizers[[#This Row],[experiment_ID]]), "")</f>
        <v>1</v>
      </c>
      <c r="C12" s="127" t="s">
        <v>8894</v>
      </c>
      <c r="D12" s="127" t="s">
        <v>643</v>
      </c>
      <c r="E12" s="128">
        <v>0</v>
      </c>
      <c r="F12" s="106"/>
      <c r="G12" s="127"/>
    </row>
    <row r="13" spans="1:20" x14ac:dyDescent="0.35">
      <c r="A13" s="127" t="s">
        <v>8767</v>
      </c>
      <c r="B13" s="128" cm="1">
        <f t="array" ref="B13">IF(ROW() &lt; ROW(INDEX(fertilizers[experiment_ID],ROWS(fertilizers[experiment_ID]))), COUNTIF(INDEX(fertilizers[experiment_ID],1):fertilizers[[#This Row],[experiment_ID]],fertilizers[[#This Row],[experiment_ID]]), "")</f>
        <v>2</v>
      </c>
      <c r="C13" s="127" t="s">
        <v>7599</v>
      </c>
      <c r="D13" s="127" t="s">
        <v>609</v>
      </c>
      <c r="E13" s="128"/>
      <c r="F13" s="106"/>
      <c r="G13" s="127" t="s">
        <v>8895</v>
      </c>
    </row>
    <row r="14" spans="1:20" x14ac:dyDescent="0.35">
      <c r="A14" s="127" t="s">
        <v>8907</v>
      </c>
      <c r="B14" s="128" cm="1">
        <f t="array" ref="B14">IF(ROW() &lt; ROW(INDEX(fertilizers[experiment_ID],ROWS(fertilizers[experiment_ID]))), COUNTIF(INDEX(fertilizers[experiment_ID],1):fertilizers[[#This Row],[experiment_ID]],fertilizers[[#This Row],[experiment_ID]]), "")</f>
        <v>1</v>
      </c>
      <c r="C14" s="127" t="s">
        <v>8930</v>
      </c>
      <c r="D14" s="127" t="s">
        <v>609</v>
      </c>
      <c r="E14" s="128">
        <v>1</v>
      </c>
      <c r="F14" s="106">
        <v>54</v>
      </c>
      <c r="G14" s="127"/>
    </row>
    <row r="15" spans="1:20" x14ac:dyDescent="0.35">
      <c r="A15" s="127" t="s">
        <v>8907</v>
      </c>
      <c r="B15" s="128" cm="1">
        <f t="array" ref="B15">IF(ROW() &lt; ROW(INDEX(fertilizers[experiment_ID],ROWS(fertilizers[experiment_ID]))), COUNTIF(INDEX(fertilizers[experiment_ID],1):fertilizers[[#This Row],[experiment_ID]],fertilizers[[#This Row],[experiment_ID]]), "")</f>
        <v>2</v>
      </c>
      <c r="C15" s="127" t="s">
        <v>8931</v>
      </c>
      <c r="D15" s="127" t="s">
        <v>609</v>
      </c>
      <c r="E15" s="128">
        <v>1</v>
      </c>
      <c r="F15" s="106">
        <v>54</v>
      </c>
      <c r="G15" s="127"/>
    </row>
    <row r="16" spans="1:20" x14ac:dyDescent="0.35">
      <c r="A16" s="127" t="s">
        <v>8907</v>
      </c>
      <c r="B16" s="128" cm="1">
        <f t="array" ref="B16">IF(ROW() &lt; ROW(INDEX(fertilizers[experiment_ID],ROWS(fertilizers[experiment_ID]))), COUNTIF(INDEX(fertilizers[experiment_ID],1):fertilizers[[#This Row],[experiment_ID]],fertilizers[[#This Row],[experiment_ID]]), "")</f>
        <v>3</v>
      </c>
      <c r="C16" s="127" t="s">
        <v>8932</v>
      </c>
      <c r="D16" s="127" t="s">
        <v>609</v>
      </c>
      <c r="E16" s="128">
        <v>4</v>
      </c>
      <c r="F16" s="106">
        <v>121</v>
      </c>
      <c r="G16" s="127"/>
    </row>
    <row r="17" spans="1:7" x14ac:dyDescent="0.35">
      <c r="A17" s="127" t="s">
        <v>8907</v>
      </c>
      <c r="B17" s="128" cm="1">
        <f t="array" ref="B17">IF(ROW() &lt; ROW(INDEX(fertilizers[experiment_ID],ROWS(fertilizers[experiment_ID]))), COUNTIF(INDEX(fertilizers[experiment_ID],1):fertilizers[[#This Row],[experiment_ID]],fertilizers[[#This Row],[experiment_ID]]), "")</f>
        <v>4</v>
      </c>
      <c r="C17" s="127" t="s">
        <v>8933</v>
      </c>
      <c r="D17" s="127" t="s">
        <v>609</v>
      </c>
      <c r="E17" s="128">
        <v>4</v>
      </c>
      <c r="F17" s="106">
        <v>121</v>
      </c>
      <c r="G17" s="127"/>
    </row>
    <row r="18" spans="1:7" x14ac:dyDescent="0.35">
      <c r="A18" s="127" t="s">
        <v>8907</v>
      </c>
      <c r="B18" s="128" cm="1">
        <f t="array" ref="B18">IF(ROW() &lt; ROW(INDEX(fertilizers[experiment_ID],ROWS(fertilizers[experiment_ID]))), COUNTIF(INDEX(fertilizers[experiment_ID],1):fertilizers[[#This Row],[experiment_ID]],fertilizers[[#This Row],[experiment_ID]]), "")</f>
        <v>5</v>
      </c>
      <c r="C18" s="127" t="s">
        <v>8934</v>
      </c>
      <c r="D18" s="127" t="s">
        <v>609</v>
      </c>
      <c r="E18" s="128">
        <v>4</v>
      </c>
      <c r="F18" s="106">
        <v>187</v>
      </c>
      <c r="G18" s="127"/>
    </row>
    <row r="19" spans="1:7" x14ac:dyDescent="0.35">
      <c r="A19" s="127" t="s">
        <v>8907</v>
      </c>
      <c r="B19" s="128" cm="1">
        <f t="array" ref="B19">IF(ROW() &lt; ROW(INDEX(fertilizers[experiment_ID],ROWS(fertilizers[experiment_ID]))), COUNTIF(INDEX(fertilizers[experiment_ID],1):fertilizers[[#This Row],[experiment_ID]],fertilizers[[#This Row],[experiment_ID]]), "")</f>
        <v>6</v>
      </c>
      <c r="C19" s="127" t="s">
        <v>8935</v>
      </c>
      <c r="D19" s="127" t="s">
        <v>609</v>
      </c>
      <c r="E19" s="128">
        <v>4</v>
      </c>
      <c r="F19" s="106">
        <v>187</v>
      </c>
      <c r="G19" s="127"/>
    </row>
    <row r="20" spans="1:7" x14ac:dyDescent="0.35">
      <c r="A20" s="127" t="s">
        <v>8907</v>
      </c>
      <c r="B20" s="128" cm="1">
        <f t="array" ref="B20">IF(ROW() &lt; ROW(INDEX(fertilizers[experiment_ID],ROWS(fertilizers[experiment_ID]))), COUNTIF(INDEX(fertilizers[experiment_ID],1):fertilizers[[#This Row],[experiment_ID]],fertilizers[[#This Row],[experiment_ID]]), "")</f>
        <v>7</v>
      </c>
      <c r="C20" s="127" t="s">
        <v>8936</v>
      </c>
      <c r="D20" s="127" t="s">
        <v>609</v>
      </c>
      <c r="E20" s="128">
        <v>4</v>
      </c>
      <c r="F20" s="106">
        <v>254</v>
      </c>
      <c r="G20" s="127"/>
    </row>
    <row r="21" spans="1:7" x14ac:dyDescent="0.35">
      <c r="A21" s="127" t="s">
        <v>8907</v>
      </c>
      <c r="B21" s="128" cm="1">
        <f t="array" ref="B21">IF(ROW() &lt; ROW(INDEX(fertilizers[experiment_ID],ROWS(fertilizers[experiment_ID]))), COUNTIF(INDEX(fertilizers[experiment_ID],1):fertilizers[[#This Row],[experiment_ID]],fertilizers[[#This Row],[experiment_ID]]), "")</f>
        <v>8</v>
      </c>
      <c r="C21" s="127" t="s">
        <v>8937</v>
      </c>
      <c r="D21" s="127" t="s">
        <v>609</v>
      </c>
      <c r="E21" s="128">
        <v>4</v>
      </c>
      <c r="F21" s="106">
        <v>254</v>
      </c>
      <c r="G21" s="127"/>
    </row>
    <row r="22" spans="1:7" x14ac:dyDescent="0.35">
      <c r="A22" s="127" t="s">
        <v>8907</v>
      </c>
      <c r="B22" s="128" cm="1">
        <f t="array" ref="B22">IF(ROW() &lt; ROW(INDEX(fertilizers[experiment_ID],ROWS(fertilizers[experiment_ID]))), COUNTIF(INDEX(fertilizers[experiment_ID],1):fertilizers[[#This Row],[experiment_ID]],fertilizers[[#This Row],[experiment_ID]]), "")</f>
        <v>9</v>
      </c>
      <c r="C22" s="127" t="s">
        <v>8938</v>
      </c>
      <c r="D22" s="127" t="s">
        <v>609</v>
      </c>
      <c r="E22" s="128">
        <v>4</v>
      </c>
      <c r="F22" s="106">
        <v>321</v>
      </c>
      <c r="G22" s="127"/>
    </row>
    <row r="23" spans="1:7" x14ac:dyDescent="0.35">
      <c r="A23" s="127" t="s">
        <v>8907</v>
      </c>
      <c r="B23" s="128" cm="1">
        <f t="array" ref="B23">IF(ROW() &lt; ROW(INDEX(fertilizers[experiment_ID],ROWS(fertilizers[experiment_ID]))), COUNTIF(INDEX(fertilizers[experiment_ID],1):fertilizers[[#This Row],[experiment_ID]],fertilizers[[#This Row],[experiment_ID]]), "")</f>
        <v>10</v>
      </c>
      <c r="C23" s="127" t="s">
        <v>8939</v>
      </c>
      <c r="D23" s="127" t="s">
        <v>609</v>
      </c>
      <c r="E23" s="128">
        <v>4</v>
      </c>
      <c r="F23" s="106">
        <v>321</v>
      </c>
      <c r="G23" s="127"/>
    </row>
    <row r="24" spans="1:7" x14ac:dyDescent="0.35">
      <c r="A24" s="127" t="s">
        <v>8972</v>
      </c>
      <c r="B24" s="128" cm="1">
        <f t="array" ref="B24">IF(ROW() &lt; ROW(INDEX(fertilizers[experiment_ID],ROWS(fertilizers[experiment_ID]))), COUNTIF(INDEX(fertilizers[experiment_ID],1):fertilizers[[#This Row],[experiment_ID]],fertilizers[[#This Row],[experiment_ID]]), "")</f>
        <v>1</v>
      </c>
      <c r="C24" s="127" t="s">
        <v>9000</v>
      </c>
      <c r="D24" s="127" t="s">
        <v>609</v>
      </c>
      <c r="E24" s="128"/>
      <c r="F24" s="106">
        <v>315</v>
      </c>
      <c r="G24" s="127" t="s">
        <v>9002</v>
      </c>
    </row>
    <row r="25" spans="1:7" x14ac:dyDescent="0.35">
      <c r="A25" s="127" t="s">
        <v>8972</v>
      </c>
      <c r="B25" s="128" cm="1">
        <f t="array" ref="B25">IF(ROW() &lt; ROW(INDEX(fertilizers[experiment_ID],ROWS(fertilizers[experiment_ID]))), COUNTIF(INDEX(fertilizers[experiment_ID],1):fertilizers[[#This Row],[experiment_ID]],fertilizers[[#This Row],[experiment_ID]]), "")</f>
        <v>2</v>
      </c>
      <c r="C25" s="127" t="s">
        <v>9001</v>
      </c>
      <c r="D25" s="127" t="s">
        <v>609</v>
      </c>
      <c r="E25" s="128"/>
      <c r="F25" s="106">
        <v>290</v>
      </c>
      <c r="G25" s="127" t="s">
        <v>9002</v>
      </c>
    </row>
    <row r="26" spans="1:7" x14ac:dyDescent="0.35">
      <c r="A26" s="127" t="s">
        <v>9031</v>
      </c>
      <c r="B26" s="128" cm="1">
        <f t="array" ref="B26">IF(ROW() &lt; ROW(INDEX(fertilizers[experiment_ID],ROWS(fertilizers[experiment_ID]))), COUNTIF(INDEX(fertilizers[experiment_ID],1):fertilizers[[#This Row],[experiment_ID]],fertilizers[[#This Row],[experiment_ID]]), "")</f>
        <v>1</v>
      </c>
      <c r="C26" s="127" t="s">
        <v>9057</v>
      </c>
      <c r="D26" s="127" t="s">
        <v>609</v>
      </c>
      <c r="E26" s="128">
        <v>2</v>
      </c>
      <c r="F26" s="106">
        <v>750</v>
      </c>
      <c r="G26" s="127" t="s">
        <v>9059</v>
      </c>
    </row>
    <row r="27" spans="1:7" x14ac:dyDescent="0.35">
      <c r="A27" s="127" t="s">
        <v>9031</v>
      </c>
      <c r="B27" s="128" cm="1">
        <f t="array" ref="B27">IF(ROW() &lt; ROW(INDEX(fertilizers[experiment_ID],ROWS(fertilizers[experiment_ID]))), COUNTIF(INDEX(fertilizers[experiment_ID],1):fertilizers[[#This Row],[experiment_ID]],fertilizers[[#This Row],[experiment_ID]]), "")</f>
        <v>2</v>
      </c>
      <c r="C27" s="127" t="s">
        <v>9058</v>
      </c>
      <c r="D27" s="127" t="s">
        <v>609</v>
      </c>
      <c r="E27" s="128">
        <v>2</v>
      </c>
      <c r="F27" s="106">
        <v>750</v>
      </c>
      <c r="G27" s="127" t="s">
        <v>9059</v>
      </c>
    </row>
    <row r="28" spans="1:7" x14ac:dyDescent="0.35">
      <c r="A28" s="127" t="s">
        <v>9083</v>
      </c>
      <c r="B28" s="128" cm="1">
        <f t="array" ref="B28">IF(ROW() &lt; ROW(INDEX(fertilizers[experiment_ID],ROWS(fertilizers[experiment_ID]))), COUNTIF(INDEX(fertilizers[experiment_ID],1):fertilizers[[#This Row],[experiment_ID]],fertilizers[[#This Row],[experiment_ID]]), "")</f>
        <v>1</v>
      </c>
      <c r="C28" s="127" t="s">
        <v>9137</v>
      </c>
      <c r="D28" s="127" t="s">
        <v>643</v>
      </c>
      <c r="E28" s="128">
        <v>0</v>
      </c>
      <c r="F28" s="106">
        <v>0</v>
      </c>
      <c r="G28" s="127"/>
    </row>
    <row r="29" spans="1:7" x14ac:dyDescent="0.35">
      <c r="A29" s="127" t="s">
        <v>9083</v>
      </c>
      <c r="B29" s="128" cm="1">
        <f t="array" ref="B29">IF(ROW() &lt; ROW(INDEX(fertilizers[experiment_ID],ROWS(fertilizers[experiment_ID]))), COUNTIF(INDEX(fertilizers[experiment_ID],1):fertilizers[[#This Row],[experiment_ID]],fertilizers[[#This Row],[experiment_ID]]), "")</f>
        <v>2</v>
      </c>
      <c r="C29" s="127" t="s">
        <v>9144</v>
      </c>
      <c r="D29" s="127" t="s">
        <v>609</v>
      </c>
      <c r="E29" s="128">
        <v>2</v>
      </c>
      <c r="F29" s="106">
        <v>50</v>
      </c>
      <c r="G29" s="127"/>
    </row>
    <row r="30" spans="1:7" x14ac:dyDescent="0.35">
      <c r="A30" s="127" t="s">
        <v>9083</v>
      </c>
      <c r="B30" s="128" cm="1">
        <f t="array" ref="B30">IF(ROW() &lt; ROW(INDEX(fertilizers[experiment_ID],ROWS(fertilizers[experiment_ID]))), COUNTIF(INDEX(fertilizers[experiment_ID],1):fertilizers[[#This Row],[experiment_ID]],fertilizers[[#This Row],[experiment_ID]]), "")</f>
        <v>3</v>
      </c>
      <c r="C30" s="127" t="s">
        <v>9145</v>
      </c>
      <c r="D30" s="127" t="s">
        <v>609</v>
      </c>
      <c r="E30" s="128">
        <v>2</v>
      </c>
      <c r="F30" s="106">
        <v>100</v>
      </c>
      <c r="G30" s="127"/>
    </row>
    <row r="31" spans="1:7" x14ac:dyDescent="0.35">
      <c r="A31" s="127" t="s">
        <v>9083</v>
      </c>
      <c r="B31" s="128" cm="1">
        <f t="array" ref="B31">IF(ROW() &lt; ROW(INDEX(fertilizers[experiment_ID],ROWS(fertilizers[experiment_ID]))), COUNTIF(INDEX(fertilizers[experiment_ID],1):fertilizers[[#This Row],[experiment_ID]],fertilizers[[#This Row],[experiment_ID]]), "")</f>
        <v>4</v>
      </c>
      <c r="C31" s="127" t="s">
        <v>9146</v>
      </c>
      <c r="D31" s="127" t="s">
        <v>609</v>
      </c>
      <c r="E31" s="128">
        <v>2</v>
      </c>
      <c r="F31" s="106">
        <v>150</v>
      </c>
      <c r="G31" s="127"/>
    </row>
    <row r="32" spans="1:7" x14ac:dyDescent="0.35">
      <c r="A32" s="127" t="s">
        <v>9083</v>
      </c>
      <c r="B32" s="128" cm="1">
        <f t="array" ref="B32">IF(ROW() &lt; ROW(INDEX(fertilizers[experiment_ID],ROWS(fertilizers[experiment_ID]))), COUNTIF(INDEX(fertilizers[experiment_ID],1):fertilizers[[#This Row],[experiment_ID]],fertilizers[[#This Row],[experiment_ID]]), "")</f>
        <v>5</v>
      </c>
      <c r="C32" s="127" t="s">
        <v>9147</v>
      </c>
      <c r="D32" s="127" t="s">
        <v>609</v>
      </c>
      <c r="E32" s="128">
        <v>2</v>
      </c>
      <c r="F32" s="106">
        <v>200</v>
      </c>
      <c r="G32" s="127"/>
    </row>
    <row r="33" spans="1:7" x14ac:dyDescent="0.35">
      <c r="A33" s="127" t="s">
        <v>9083</v>
      </c>
      <c r="B33" s="128" cm="1">
        <f t="array" ref="B33">IF(ROW() &lt; ROW(INDEX(fertilizers[experiment_ID],ROWS(fertilizers[experiment_ID]))), COUNTIF(INDEX(fertilizers[experiment_ID],1):fertilizers[[#This Row],[experiment_ID]],fertilizers[[#This Row],[experiment_ID]]), "")</f>
        <v>6</v>
      </c>
      <c r="C33" s="127" t="s">
        <v>9148</v>
      </c>
      <c r="D33" s="127" t="s">
        <v>609</v>
      </c>
      <c r="E33" s="128">
        <v>2</v>
      </c>
      <c r="F33" s="106">
        <v>250</v>
      </c>
      <c r="G33" s="127"/>
    </row>
    <row r="34" spans="1:7" x14ac:dyDescent="0.35">
      <c r="A34" s="127" t="s">
        <v>9083</v>
      </c>
      <c r="B34" s="128" cm="1">
        <f t="array" ref="B34">IF(ROW() &lt; ROW(INDEX(fertilizers[experiment_ID],ROWS(fertilizers[experiment_ID]))), COUNTIF(INDEX(fertilizers[experiment_ID],1):fertilizers[[#This Row],[experiment_ID]],fertilizers[[#This Row],[experiment_ID]]), "")</f>
        <v>7</v>
      </c>
      <c r="C34" s="127" t="s">
        <v>9138</v>
      </c>
      <c r="D34" s="127" t="s">
        <v>643</v>
      </c>
      <c r="E34" s="128">
        <v>0</v>
      </c>
      <c r="F34" s="106">
        <v>0</v>
      </c>
      <c r="G34" s="127"/>
    </row>
    <row r="35" spans="1:7" x14ac:dyDescent="0.35">
      <c r="A35" s="127" t="s">
        <v>9083</v>
      </c>
      <c r="B35" s="128" cm="1">
        <f t="array" ref="B35">IF(ROW() &lt; ROW(INDEX(fertilizers[experiment_ID],ROWS(fertilizers[experiment_ID]))), COUNTIF(INDEX(fertilizers[experiment_ID],1):fertilizers[[#This Row],[experiment_ID]],fertilizers[[#This Row],[experiment_ID]]), "")</f>
        <v>8</v>
      </c>
      <c r="C35" s="127" t="s">
        <v>9139</v>
      </c>
      <c r="D35" s="127" t="s">
        <v>609</v>
      </c>
      <c r="E35" s="128">
        <v>1</v>
      </c>
      <c r="F35" s="106">
        <v>40</v>
      </c>
      <c r="G35" s="127"/>
    </row>
    <row r="36" spans="1:7" x14ac:dyDescent="0.35">
      <c r="A36" s="127" t="s">
        <v>9083</v>
      </c>
      <c r="B36" s="128" cm="1">
        <f t="array" ref="B36">IF(ROW() &lt; ROW(INDEX(fertilizers[experiment_ID],ROWS(fertilizers[experiment_ID]))), COUNTIF(INDEX(fertilizers[experiment_ID],1):fertilizers[[#This Row],[experiment_ID]],fertilizers[[#This Row],[experiment_ID]]), "")</f>
        <v>9</v>
      </c>
      <c r="C36" s="127" t="s">
        <v>9141</v>
      </c>
      <c r="D36" s="127" t="s">
        <v>609</v>
      </c>
      <c r="E36" s="128">
        <v>1</v>
      </c>
      <c r="F36" s="106">
        <v>80</v>
      </c>
      <c r="G36" s="127"/>
    </row>
    <row r="37" spans="1:7" x14ac:dyDescent="0.35">
      <c r="A37" s="127" t="s">
        <v>9083</v>
      </c>
      <c r="B37" s="128" cm="1">
        <f t="array" ref="B37">IF(ROW() &lt; ROW(INDEX(fertilizers[experiment_ID],ROWS(fertilizers[experiment_ID]))), COUNTIF(INDEX(fertilizers[experiment_ID],1):fertilizers[[#This Row],[experiment_ID]],fertilizers[[#This Row],[experiment_ID]]), "")</f>
        <v>10</v>
      </c>
      <c r="C37" s="127" t="s">
        <v>9140</v>
      </c>
      <c r="D37" s="127" t="s">
        <v>609</v>
      </c>
      <c r="E37" s="128">
        <v>1</v>
      </c>
      <c r="F37" s="106">
        <v>120</v>
      </c>
      <c r="G37" s="127"/>
    </row>
    <row r="38" spans="1:7" x14ac:dyDescent="0.35">
      <c r="A38" s="127" t="s">
        <v>9083</v>
      </c>
      <c r="B38" s="128" cm="1">
        <f t="array" ref="B38">IF(ROW() &lt; ROW(INDEX(fertilizers[experiment_ID],ROWS(fertilizers[experiment_ID]))), COUNTIF(INDEX(fertilizers[experiment_ID],1):fertilizers[[#This Row],[experiment_ID]],fertilizers[[#This Row],[experiment_ID]]), "")</f>
        <v>11</v>
      </c>
      <c r="C38" s="127" t="s">
        <v>9142</v>
      </c>
      <c r="D38" s="127" t="s">
        <v>609</v>
      </c>
      <c r="E38" s="128">
        <v>1</v>
      </c>
      <c r="F38" s="106">
        <v>160</v>
      </c>
      <c r="G38" s="127"/>
    </row>
    <row r="39" spans="1:7" x14ac:dyDescent="0.35">
      <c r="A39" s="127" t="s">
        <v>9083</v>
      </c>
      <c r="B39" s="128" cm="1">
        <f t="array" ref="B39">IF(ROW() &lt; ROW(INDEX(fertilizers[experiment_ID],ROWS(fertilizers[experiment_ID]))), COUNTIF(INDEX(fertilizers[experiment_ID],1):fertilizers[[#This Row],[experiment_ID]],fertilizers[[#This Row],[experiment_ID]]), "")</f>
        <v>12</v>
      </c>
      <c r="C39" s="127" t="s">
        <v>9143</v>
      </c>
      <c r="D39" s="127" t="s">
        <v>609</v>
      </c>
      <c r="E39" s="128">
        <v>1</v>
      </c>
      <c r="F39" s="106">
        <v>200</v>
      </c>
      <c r="G39" s="127"/>
    </row>
    <row r="40" spans="1:7" x14ac:dyDescent="0.35">
      <c r="A40" s="127" t="s">
        <v>9275</v>
      </c>
      <c r="B40" s="128" cm="1">
        <f t="array" ref="B40">IF(ROW() &lt; ROW(INDEX(fertilizers[experiment_ID],ROWS(fertilizers[experiment_ID]))), COUNTIF(INDEX(fertilizers[experiment_ID],1):fertilizers[[#This Row],[experiment_ID]],fertilizers[[#This Row],[experiment_ID]]), "")</f>
        <v>1</v>
      </c>
      <c r="C40" s="127" t="s">
        <v>9338</v>
      </c>
      <c r="D40" s="127" t="s">
        <v>609</v>
      </c>
      <c r="E40" s="128">
        <v>2</v>
      </c>
      <c r="F40" s="106">
        <v>200</v>
      </c>
      <c r="G40" s="127"/>
    </row>
    <row r="41" spans="1:7" x14ac:dyDescent="0.35">
      <c r="A41" s="127" t="s">
        <v>9551</v>
      </c>
      <c r="B41" s="128" cm="1">
        <f t="array" ref="B41">IF(ROW() &lt; ROW(INDEX(fertilizers[experiment_ID],ROWS(fertilizers[experiment_ID]))), COUNTIF(INDEX(fertilizers[experiment_ID],1):fertilizers[[#This Row],[experiment_ID]],fertilizers[[#This Row],[experiment_ID]]), "")</f>
        <v>1</v>
      </c>
      <c r="C41" s="127" t="s">
        <v>9612</v>
      </c>
      <c r="D41" s="127" t="s">
        <v>643</v>
      </c>
      <c r="E41" s="128">
        <v>0</v>
      </c>
      <c r="F41" s="106">
        <v>0</v>
      </c>
      <c r="G41" s="127"/>
    </row>
    <row r="42" spans="1:7" x14ac:dyDescent="0.35">
      <c r="A42" s="127" t="s">
        <v>9551</v>
      </c>
      <c r="B42" s="128" cm="1">
        <f t="array" ref="B42">IF(ROW() &lt; ROW(INDEX(fertilizers[experiment_ID],ROWS(fertilizers[experiment_ID]))), COUNTIF(INDEX(fertilizers[experiment_ID],1):fertilizers[[#This Row],[experiment_ID]],fertilizers[[#This Row],[experiment_ID]]), "")</f>
        <v>2</v>
      </c>
      <c r="C42" s="127" t="s">
        <v>9613</v>
      </c>
      <c r="D42" s="127" t="s">
        <v>609</v>
      </c>
      <c r="E42" s="128">
        <v>1</v>
      </c>
      <c r="F42" s="106">
        <v>90</v>
      </c>
      <c r="G42" s="127"/>
    </row>
    <row r="43" spans="1:7" x14ac:dyDescent="0.35">
      <c r="A43" s="127" t="s">
        <v>9551</v>
      </c>
      <c r="B43" s="128" cm="1">
        <f t="array" ref="B43">IF(ROW() &lt; ROW(INDEX(fertilizers[experiment_ID],ROWS(fertilizers[experiment_ID]))), COUNTIF(INDEX(fertilizers[experiment_ID],1):fertilizers[[#This Row],[experiment_ID]],fertilizers[[#This Row],[experiment_ID]]), "")</f>
        <v>3</v>
      </c>
      <c r="C43" s="127" t="s">
        <v>9614</v>
      </c>
      <c r="D43" s="127" t="s">
        <v>609</v>
      </c>
      <c r="E43" s="128">
        <v>2</v>
      </c>
      <c r="F43" s="106">
        <v>120</v>
      </c>
      <c r="G43" s="127"/>
    </row>
    <row r="44" spans="1:7" x14ac:dyDescent="0.35">
      <c r="A44" s="127" t="s">
        <v>9551</v>
      </c>
      <c r="B44" s="128" cm="1">
        <f t="array" ref="B44">IF(ROW() &lt; ROW(INDEX(fertilizers[experiment_ID],ROWS(fertilizers[experiment_ID]))), COUNTIF(INDEX(fertilizers[experiment_ID],1):fertilizers[[#This Row],[experiment_ID]],fertilizers[[#This Row],[experiment_ID]]), "")</f>
        <v>4</v>
      </c>
      <c r="C44" s="127" t="s">
        <v>9615</v>
      </c>
      <c r="D44" s="127" t="s">
        <v>609</v>
      </c>
      <c r="E44" s="128">
        <v>2</v>
      </c>
      <c r="F44" s="106">
        <v>130</v>
      </c>
      <c r="G44" s="127"/>
    </row>
    <row r="45" spans="1:7" x14ac:dyDescent="0.35">
      <c r="A45" s="127" t="s">
        <v>9551</v>
      </c>
      <c r="B45" s="128" cm="1">
        <f t="array" ref="B45">IF(ROW() &lt; ROW(INDEX(fertilizers[experiment_ID],ROWS(fertilizers[experiment_ID]))), COUNTIF(INDEX(fertilizers[experiment_ID],1):fertilizers[[#This Row],[experiment_ID]],fertilizers[[#This Row],[experiment_ID]]), "")</f>
        <v>5</v>
      </c>
      <c r="C45" s="127" t="s">
        <v>9616</v>
      </c>
      <c r="D45" s="127" t="s">
        <v>643</v>
      </c>
      <c r="E45" s="128">
        <v>0</v>
      </c>
      <c r="F45" s="106">
        <v>0</v>
      </c>
      <c r="G45" s="127"/>
    </row>
    <row r="46" spans="1:7" x14ac:dyDescent="0.35">
      <c r="A46" s="127" t="s">
        <v>9551</v>
      </c>
      <c r="B46" s="128" cm="1">
        <f t="array" ref="B46">IF(ROW() &lt; ROW(INDEX(fertilizers[experiment_ID],ROWS(fertilizers[experiment_ID]))), COUNTIF(INDEX(fertilizers[experiment_ID],1):fertilizers[[#This Row],[experiment_ID]],fertilizers[[#This Row],[experiment_ID]]), "")</f>
        <v>6</v>
      </c>
      <c r="C46" s="127" t="s">
        <v>9617</v>
      </c>
      <c r="D46" s="127" t="s">
        <v>609</v>
      </c>
      <c r="E46" s="128">
        <v>1</v>
      </c>
      <c r="F46" s="106">
        <v>90</v>
      </c>
      <c r="G46" s="127"/>
    </row>
    <row r="47" spans="1:7" x14ac:dyDescent="0.35">
      <c r="A47" s="127" t="s">
        <v>9551</v>
      </c>
      <c r="B47" s="128" cm="1">
        <f t="array" ref="B47">IF(ROW() &lt; ROW(INDEX(fertilizers[experiment_ID],ROWS(fertilizers[experiment_ID]))), COUNTIF(INDEX(fertilizers[experiment_ID],1):fertilizers[[#This Row],[experiment_ID]],fertilizers[[#This Row],[experiment_ID]]), "")</f>
        <v>7</v>
      </c>
      <c r="C47" s="127" t="s">
        <v>9618</v>
      </c>
      <c r="D47" s="127" t="s">
        <v>609</v>
      </c>
      <c r="E47" s="128">
        <v>2</v>
      </c>
      <c r="F47" s="106">
        <v>120</v>
      </c>
      <c r="G47" s="127"/>
    </row>
    <row r="48" spans="1:7" x14ac:dyDescent="0.35">
      <c r="A48" s="127" t="s">
        <v>9551</v>
      </c>
      <c r="B48" s="128" cm="1">
        <f t="array" ref="B48">IF(ROW() &lt; ROW(INDEX(fertilizers[experiment_ID],ROWS(fertilizers[experiment_ID]))), COUNTIF(INDEX(fertilizers[experiment_ID],1):fertilizers[[#This Row],[experiment_ID]],fertilizers[[#This Row],[experiment_ID]]), "")</f>
        <v>8</v>
      </c>
      <c r="C48" s="127" t="s">
        <v>9619</v>
      </c>
      <c r="D48" s="127" t="s">
        <v>609</v>
      </c>
      <c r="E48" s="128">
        <v>2</v>
      </c>
      <c r="F48" s="106">
        <v>130</v>
      </c>
      <c r="G48" s="127"/>
    </row>
    <row r="49" spans="1:7" x14ac:dyDescent="0.35">
      <c r="A49" s="127" t="s">
        <v>9551</v>
      </c>
      <c r="B49" s="128" cm="1">
        <f t="array" ref="B49">IF(ROW() &lt; ROW(INDEX(fertilizers[experiment_ID],ROWS(fertilizers[experiment_ID]))), COUNTIF(INDEX(fertilizers[experiment_ID],1):fertilizers[[#This Row],[experiment_ID]],fertilizers[[#This Row],[experiment_ID]]), "")</f>
        <v>9</v>
      </c>
      <c r="C49" s="127" t="s">
        <v>9620</v>
      </c>
      <c r="D49" s="127" t="s">
        <v>643</v>
      </c>
      <c r="E49" s="128">
        <v>0</v>
      </c>
      <c r="F49" s="106">
        <v>0</v>
      </c>
      <c r="G49" s="127"/>
    </row>
    <row r="50" spans="1:7" x14ac:dyDescent="0.35">
      <c r="A50" s="127" t="s">
        <v>9551</v>
      </c>
      <c r="B50" s="128" cm="1">
        <f t="array" ref="B50">IF(ROW() &lt; ROW(INDEX(fertilizers[experiment_ID],ROWS(fertilizers[experiment_ID]))), COUNTIF(INDEX(fertilizers[experiment_ID],1):fertilizers[[#This Row],[experiment_ID]],fertilizers[[#This Row],[experiment_ID]]), "")</f>
        <v>10</v>
      </c>
      <c r="C50" s="127" t="s">
        <v>9621</v>
      </c>
      <c r="D50" s="127" t="s">
        <v>609</v>
      </c>
      <c r="E50" s="128">
        <v>1</v>
      </c>
      <c r="F50" s="106">
        <v>90</v>
      </c>
      <c r="G50" s="127"/>
    </row>
    <row r="51" spans="1:7" x14ac:dyDescent="0.35">
      <c r="A51" s="127" t="s">
        <v>9551</v>
      </c>
      <c r="B51" s="128" cm="1">
        <f t="array" ref="B51">IF(ROW() &lt; ROW(INDEX(fertilizers[experiment_ID],ROWS(fertilizers[experiment_ID]))), COUNTIF(INDEX(fertilizers[experiment_ID],1):fertilizers[[#This Row],[experiment_ID]],fertilizers[[#This Row],[experiment_ID]]), "")</f>
        <v>11</v>
      </c>
      <c r="C51" s="127" t="s">
        <v>9622</v>
      </c>
      <c r="D51" s="127" t="s">
        <v>609</v>
      </c>
      <c r="E51" s="128">
        <v>2</v>
      </c>
      <c r="F51" s="106">
        <v>120</v>
      </c>
      <c r="G51" s="127"/>
    </row>
    <row r="52" spans="1:7" x14ac:dyDescent="0.35">
      <c r="A52" s="127" t="s">
        <v>9551</v>
      </c>
      <c r="B52" s="128" cm="1">
        <f t="array" ref="B52">IF(ROW() &lt; ROW(INDEX(fertilizers[experiment_ID],ROWS(fertilizers[experiment_ID]))), COUNTIF(INDEX(fertilizers[experiment_ID],1):fertilizers[[#This Row],[experiment_ID]],fertilizers[[#This Row],[experiment_ID]]), "")</f>
        <v>12</v>
      </c>
      <c r="C52" s="127" t="s">
        <v>9623</v>
      </c>
      <c r="D52" s="127" t="s">
        <v>609</v>
      </c>
      <c r="E52" s="128">
        <v>2</v>
      </c>
      <c r="F52" s="106">
        <v>130</v>
      </c>
      <c r="G52" s="127"/>
    </row>
    <row r="53" spans="1:7" x14ac:dyDescent="0.35">
      <c r="A53" s="127" t="s">
        <v>9551</v>
      </c>
      <c r="B53" s="128" cm="1">
        <f t="array" ref="B53">IF(ROW() &lt; ROW(INDEX(fertilizers[experiment_ID],ROWS(fertilizers[experiment_ID]))), COUNTIF(INDEX(fertilizers[experiment_ID],1):fertilizers[[#This Row],[experiment_ID]],fertilizers[[#This Row],[experiment_ID]]), "")</f>
        <v>13</v>
      </c>
      <c r="C53" s="127" t="s">
        <v>9624</v>
      </c>
      <c r="D53" s="127" t="s">
        <v>643</v>
      </c>
      <c r="E53" s="128">
        <v>0</v>
      </c>
      <c r="F53" s="106">
        <v>0</v>
      </c>
      <c r="G53" s="127"/>
    </row>
    <row r="54" spans="1:7" x14ac:dyDescent="0.35">
      <c r="A54" s="127" t="s">
        <v>9551</v>
      </c>
      <c r="B54" s="128" cm="1">
        <f t="array" ref="B54">IF(ROW() &lt; ROW(INDEX(fertilizers[experiment_ID],ROWS(fertilizers[experiment_ID]))), COUNTIF(INDEX(fertilizers[experiment_ID],1):fertilizers[[#This Row],[experiment_ID]],fertilizers[[#This Row],[experiment_ID]]), "")</f>
        <v>14</v>
      </c>
      <c r="C54" s="127" t="s">
        <v>9625</v>
      </c>
      <c r="D54" s="127" t="s">
        <v>609</v>
      </c>
      <c r="E54" s="128">
        <v>1</v>
      </c>
      <c r="F54" s="106">
        <v>90</v>
      </c>
      <c r="G54" s="127"/>
    </row>
    <row r="55" spans="1:7" x14ac:dyDescent="0.35">
      <c r="A55" s="127" t="s">
        <v>9551</v>
      </c>
      <c r="B55" s="128" cm="1">
        <f t="array" ref="B55">IF(ROW() &lt; ROW(INDEX(fertilizers[experiment_ID],ROWS(fertilizers[experiment_ID]))), COUNTIF(INDEX(fertilizers[experiment_ID],1):fertilizers[[#This Row],[experiment_ID]],fertilizers[[#This Row],[experiment_ID]]), "")</f>
        <v>15</v>
      </c>
      <c r="C55" s="127" t="s">
        <v>9626</v>
      </c>
      <c r="D55" s="127" t="s">
        <v>609</v>
      </c>
      <c r="E55" s="128">
        <v>2</v>
      </c>
      <c r="F55" s="106">
        <v>120</v>
      </c>
      <c r="G55" s="127"/>
    </row>
    <row r="56" spans="1:7" x14ac:dyDescent="0.35">
      <c r="A56" s="127" t="s">
        <v>9551</v>
      </c>
      <c r="B56" s="128" cm="1">
        <f t="array" ref="B56">IF(ROW() &lt; ROW(INDEX(fertilizers[experiment_ID],ROWS(fertilizers[experiment_ID]))), COUNTIF(INDEX(fertilizers[experiment_ID],1):fertilizers[[#This Row],[experiment_ID]],fertilizers[[#This Row],[experiment_ID]]), "")</f>
        <v>16</v>
      </c>
      <c r="C56" s="127" t="s">
        <v>9627</v>
      </c>
      <c r="D56" s="127" t="s">
        <v>609</v>
      </c>
      <c r="E56" s="128">
        <v>2</v>
      </c>
      <c r="F56" s="106">
        <v>130</v>
      </c>
      <c r="G56" s="127"/>
    </row>
    <row r="57" spans="1:7" x14ac:dyDescent="0.35">
      <c r="A57" s="127" t="s">
        <v>9551</v>
      </c>
      <c r="B57" s="128" cm="1">
        <f t="array" ref="B57">IF(ROW() &lt; ROW(INDEX(fertilizers[experiment_ID],ROWS(fertilizers[experiment_ID]))), COUNTIF(INDEX(fertilizers[experiment_ID],1):fertilizers[[#This Row],[experiment_ID]],fertilizers[[#This Row],[experiment_ID]]), "")</f>
        <v>17</v>
      </c>
      <c r="C57" s="127" t="s">
        <v>9628</v>
      </c>
      <c r="D57" s="127" t="s">
        <v>643</v>
      </c>
      <c r="E57" s="128">
        <v>0</v>
      </c>
      <c r="F57" s="106">
        <v>0</v>
      </c>
      <c r="G57" s="127"/>
    </row>
    <row r="58" spans="1:7" x14ac:dyDescent="0.35">
      <c r="A58" s="127" t="s">
        <v>9551</v>
      </c>
      <c r="B58" s="128" cm="1">
        <f t="array" ref="B58">IF(ROW() &lt; ROW(INDEX(fertilizers[experiment_ID],ROWS(fertilizers[experiment_ID]))), COUNTIF(INDEX(fertilizers[experiment_ID],1):fertilizers[[#This Row],[experiment_ID]],fertilizers[[#This Row],[experiment_ID]]), "")</f>
        <v>18</v>
      </c>
      <c r="C58" s="127" t="s">
        <v>9629</v>
      </c>
      <c r="D58" s="127" t="s">
        <v>609</v>
      </c>
      <c r="E58" s="128">
        <v>1</v>
      </c>
      <c r="F58" s="106">
        <v>90</v>
      </c>
      <c r="G58" s="127"/>
    </row>
    <row r="59" spans="1:7" x14ac:dyDescent="0.35">
      <c r="A59" s="127" t="s">
        <v>9551</v>
      </c>
      <c r="B59" s="128" cm="1">
        <f t="array" ref="B59">IF(ROW() &lt; ROW(INDEX(fertilizers[experiment_ID],ROWS(fertilizers[experiment_ID]))), COUNTIF(INDEX(fertilizers[experiment_ID],1):fertilizers[[#This Row],[experiment_ID]],fertilizers[[#This Row],[experiment_ID]]), "")</f>
        <v>19</v>
      </c>
      <c r="C59" s="127" t="s">
        <v>9630</v>
      </c>
      <c r="D59" s="127" t="s">
        <v>609</v>
      </c>
      <c r="E59" s="128">
        <v>2</v>
      </c>
      <c r="F59" s="106">
        <v>120</v>
      </c>
      <c r="G59" s="127"/>
    </row>
    <row r="60" spans="1:7" x14ac:dyDescent="0.35">
      <c r="A60" s="127" t="s">
        <v>9551</v>
      </c>
      <c r="B60" s="128" cm="1">
        <f t="array" ref="B60">IF(ROW() &lt; ROW(INDEX(fertilizers[experiment_ID],ROWS(fertilizers[experiment_ID]))), COUNTIF(INDEX(fertilizers[experiment_ID],1):fertilizers[[#This Row],[experiment_ID]],fertilizers[[#This Row],[experiment_ID]]), "")</f>
        <v>20</v>
      </c>
      <c r="C60" s="127" t="s">
        <v>9631</v>
      </c>
      <c r="D60" s="127" t="s">
        <v>609</v>
      </c>
      <c r="E60" s="128">
        <v>2</v>
      </c>
      <c r="F60" s="106">
        <v>130</v>
      </c>
      <c r="G60" s="127"/>
    </row>
    <row r="61" spans="1:7" x14ac:dyDescent="0.35">
      <c r="A61" s="127" t="s">
        <v>9551</v>
      </c>
      <c r="B61" s="128" cm="1">
        <f t="array" ref="B61">IF(ROW() &lt; ROW(INDEX(fertilizers[experiment_ID],ROWS(fertilizers[experiment_ID]))), COUNTIF(INDEX(fertilizers[experiment_ID],1):fertilizers[[#This Row],[experiment_ID]],fertilizers[[#This Row],[experiment_ID]]), "")</f>
        <v>21</v>
      </c>
      <c r="C61" s="127" t="s">
        <v>9632</v>
      </c>
      <c r="D61" s="127" t="s">
        <v>643</v>
      </c>
      <c r="E61" s="128">
        <v>0</v>
      </c>
      <c r="F61" s="106">
        <v>0</v>
      </c>
      <c r="G61" s="127"/>
    </row>
    <row r="62" spans="1:7" x14ac:dyDescent="0.35">
      <c r="A62" s="127" t="s">
        <v>9551</v>
      </c>
      <c r="B62" s="128" cm="1">
        <f t="array" ref="B62">IF(ROW() &lt; ROW(INDEX(fertilizers[experiment_ID],ROWS(fertilizers[experiment_ID]))), COUNTIF(INDEX(fertilizers[experiment_ID],1):fertilizers[[#This Row],[experiment_ID]],fertilizers[[#This Row],[experiment_ID]]), "")</f>
        <v>22</v>
      </c>
      <c r="C62" s="127" t="s">
        <v>9633</v>
      </c>
      <c r="D62" s="127" t="s">
        <v>609</v>
      </c>
      <c r="E62" s="128">
        <v>1</v>
      </c>
      <c r="F62" s="106">
        <v>90</v>
      </c>
      <c r="G62" s="127"/>
    </row>
    <row r="63" spans="1:7" x14ac:dyDescent="0.35">
      <c r="A63" s="127" t="s">
        <v>9551</v>
      </c>
      <c r="B63" s="128" cm="1">
        <f t="array" ref="B63">IF(ROW() &lt; ROW(INDEX(fertilizers[experiment_ID],ROWS(fertilizers[experiment_ID]))), COUNTIF(INDEX(fertilizers[experiment_ID],1):fertilizers[[#This Row],[experiment_ID]],fertilizers[[#This Row],[experiment_ID]]), "")</f>
        <v>23</v>
      </c>
      <c r="C63" s="127" t="s">
        <v>9634</v>
      </c>
      <c r="D63" s="127" t="s">
        <v>609</v>
      </c>
      <c r="E63" s="128">
        <v>2</v>
      </c>
      <c r="F63" s="106">
        <v>120</v>
      </c>
      <c r="G63" s="127"/>
    </row>
    <row r="64" spans="1:7" x14ac:dyDescent="0.35">
      <c r="A64" s="127" t="s">
        <v>9551</v>
      </c>
      <c r="B64" s="128" cm="1">
        <f t="array" ref="B64">IF(ROW() &lt; ROW(INDEX(fertilizers[experiment_ID],ROWS(fertilizers[experiment_ID]))), COUNTIF(INDEX(fertilizers[experiment_ID],1):fertilizers[[#This Row],[experiment_ID]],fertilizers[[#This Row],[experiment_ID]]), "")</f>
        <v>24</v>
      </c>
      <c r="C64" s="127" t="s">
        <v>9635</v>
      </c>
      <c r="D64" s="127" t="s">
        <v>609</v>
      </c>
      <c r="E64" s="128">
        <v>2</v>
      </c>
      <c r="F64" s="106">
        <v>130</v>
      </c>
      <c r="G64" s="127"/>
    </row>
    <row r="65" spans="1:7" x14ac:dyDescent="0.35">
      <c r="A65" s="127" t="s">
        <v>9551</v>
      </c>
      <c r="B65" s="128" cm="1">
        <f t="array" ref="B65">IF(ROW() &lt; ROW(INDEX(fertilizers[experiment_ID],ROWS(fertilizers[experiment_ID]))), COUNTIF(INDEX(fertilizers[experiment_ID],1):fertilizers[[#This Row],[experiment_ID]],fertilizers[[#This Row],[experiment_ID]]), "")</f>
        <v>25</v>
      </c>
      <c r="C65" s="127" t="s">
        <v>9636</v>
      </c>
      <c r="D65" s="127" t="s">
        <v>643</v>
      </c>
      <c r="E65" s="128">
        <v>0</v>
      </c>
      <c r="F65" s="106">
        <v>0</v>
      </c>
      <c r="G65" s="127"/>
    </row>
    <row r="66" spans="1:7" x14ac:dyDescent="0.35">
      <c r="A66" s="127" t="s">
        <v>9551</v>
      </c>
      <c r="B66" s="128" cm="1">
        <f t="array" ref="B66">IF(ROW() &lt; ROW(INDEX(fertilizers[experiment_ID],ROWS(fertilizers[experiment_ID]))), COUNTIF(INDEX(fertilizers[experiment_ID],1):fertilizers[[#This Row],[experiment_ID]],fertilizers[[#This Row],[experiment_ID]]), "")</f>
        <v>26</v>
      </c>
      <c r="C66" s="127" t="s">
        <v>9637</v>
      </c>
      <c r="D66" s="127" t="s">
        <v>609</v>
      </c>
      <c r="E66" s="128">
        <v>1</v>
      </c>
      <c r="F66" s="106">
        <v>90</v>
      </c>
      <c r="G66" s="127"/>
    </row>
    <row r="67" spans="1:7" x14ac:dyDescent="0.35">
      <c r="A67" s="127" t="s">
        <v>9551</v>
      </c>
      <c r="B67" s="128" cm="1">
        <f t="array" ref="B67">IF(ROW() &lt; ROW(INDEX(fertilizers[experiment_ID],ROWS(fertilizers[experiment_ID]))), COUNTIF(INDEX(fertilizers[experiment_ID],1):fertilizers[[#This Row],[experiment_ID]],fertilizers[[#This Row],[experiment_ID]]), "")</f>
        <v>27</v>
      </c>
      <c r="C67" s="127" t="s">
        <v>9638</v>
      </c>
      <c r="D67" s="127" t="s">
        <v>609</v>
      </c>
      <c r="E67" s="128">
        <v>2</v>
      </c>
      <c r="F67" s="106">
        <v>120</v>
      </c>
      <c r="G67" s="127"/>
    </row>
    <row r="68" spans="1:7" x14ac:dyDescent="0.35">
      <c r="A68" s="127" t="s">
        <v>9551</v>
      </c>
      <c r="B68" s="128" cm="1">
        <f t="array" ref="B68">IF(ROW() &lt; ROW(INDEX(fertilizers[experiment_ID],ROWS(fertilizers[experiment_ID]))), COUNTIF(INDEX(fertilizers[experiment_ID],1):fertilizers[[#This Row],[experiment_ID]],fertilizers[[#This Row],[experiment_ID]]), "")</f>
        <v>28</v>
      </c>
      <c r="C68" s="127" t="s">
        <v>9639</v>
      </c>
      <c r="D68" s="127" t="s">
        <v>609</v>
      </c>
      <c r="E68" s="128">
        <v>2</v>
      </c>
      <c r="F68" s="106">
        <v>130</v>
      </c>
      <c r="G68" s="127"/>
    </row>
    <row r="69" spans="1:7" x14ac:dyDescent="0.35">
      <c r="A69" s="127" t="s">
        <v>9551</v>
      </c>
      <c r="B69" s="128" cm="1">
        <f t="array" ref="B69">IF(ROW() &lt; ROW(INDEX(fertilizers[experiment_ID],ROWS(fertilizers[experiment_ID]))), COUNTIF(INDEX(fertilizers[experiment_ID],1):fertilizers[[#This Row],[experiment_ID]],fertilizers[[#This Row],[experiment_ID]]), "")</f>
        <v>29</v>
      </c>
      <c r="C69" s="127" t="s">
        <v>9640</v>
      </c>
      <c r="D69" s="127" t="s">
        <v>643</v>
      </c>
      <c r="E69" s="128">
        <v>0</v>
      </c>
      <c r="F69" s="106">
        <v>0</v>
      </c>
      <c r="G69" s="127"/>
    </row>
    <row r="70" spans="1:7" x14ac:dyDescent="0.35">
      <c r="A70" s="127" t="s">
        <v>9551</v>
      </c>
      <c r="B70" s="128" cm="1">
        <f t="array" ref="B70">IF(ROW() &lt; ROW(INDEX(fertilizers[experiment_ID],ROWS(fertilizers[experiment_ID]))), COUNTIF(INDEX(fertilizers[experiment_ID],1):fertilizers[[#This Row],[experiment_ID]],fertilizers[[#This Row],[experiment_ID]]), "")</f>
        <v>30</v>
      </c>
      <c r="C70" s="127" t="s">
        <v>9641</v>
      </c>
      <c r="D70" s="127" t="s">
        <v>609</v>
      </c>
      <c r="E70" s="128">
        <v>1</v>
      </c>
      <c r="F70" s="106">
        <v>90</v>
      </c>
      <c r="G70" s="127"/>
    </row>
    <row r="71" spans="1:7" x14ac:dyDescent="0.35">
      <c r="A71" s="127" t="s">
        <v>9551</v>
      </c>
      <c r="B71" s="128" cm="1">
        <f t="array" ref="B71">IF(ROW() &lt; ROW(INDEX(fertilizers[experiment_ID],ROWS(fertilizers[experiment_ID]))), COUNTIF(INDEX(fertilizers[experiment_ID],1):fertilizers[[#This Row],[experiment_ID]],fertilizers[[#This Row],[experiment_ID]]), "")</f>
        <v>31</v>
      </c>
      <c r="C71" s="127" t="s">
        <v>9642</v>
      </c>
      <c r="D71" s="127" t="s">
        <v>609</v>
      </c>
      <c r="E71" s="128">
        <v>2</v>
      </c>
      <c r="F71" s="106">
        <v>120</v>
      </c>
      <c r="G71" s="127"/>
    </row>
    <row r="72" spans="1:7" x14ac:dyDescent="0.35">
      <c r="A72" s="127" t="s">
        <v>9551</v>
      </c>
      <c r="B72" s="128" cm="1">
        <f t="array" ref="B72">IF(ROW() &lt; ROW(INDEX(fertilizers[experiment_ID],ROWS(fertilizers[experiment_ID]))), COUNTIF(INDEX(fertilizers[experiment_ID],1):fertilizers[[#This Row],[experiment_ID]],fertilizers[[#This Row],[experiment_ID]]), "")</f>
        <v>32</v>
      </c>
      <c r="C72" s="127" t="s">
        <v>9643</v>
      </c>
      <c r="D72" s="127" t="s">
        <v>609</v>
      </c>
      <c r="E72" s="128">
        <v>2</v>
      </c>
      <c r="F72" s="106">
        <v>130</v>
      </c>
      <c r="G72" s="127"/>
    </row>
    <row r="73" spans="1:7" x14ac:dyDescent="0.35">
      <c r="A73" s="127" t="s">
        <v>9551</v>
      </c>
      <c r="B73" s="128" cm="1">
        <f t="array" ref="B73">IF(ROW() &lt; ROW(INDEX(fertilizers[experiment_ID],ROWS(fertilizers[experiment_ID]))), COUNTIF(INDEX(fertilizers[experiment_ID],1):fertilizers[[#This Row],[experiment_ID]],fertilizers[[#This Row],[experiment_ID]]), "")</f>
        <v>33</v>
      </c>
      <c r="C73" s="127" t="s">
        <v>9644</v>
      </c>
      <c r="D73" s="127" t="s">
        <v>643</v>
      </c>
      <c r="E73" s="128">
        <v>0</v>
      </c>
      <c r="F73" s="106">
        <v>0</v>
      </c>
      <c r="G73" s="127"/>
    </row>
    <row r="74" spans="1:7" x14ac:dyDescent="0.35">
      <c r="A74" s="127" t="s">
        <v>9551</v>
      </c>
      <c r="B74" s="128" cm="1">
        <f t="array" ref="B74">IF(ROW() &lt; ROW(INDEX(fertilizers[experiment_ID],ROWS(fertilizers[experiment_ID]))), COUNTIF(INDEX(fertilizers[experiment_ID],1):fertilizers[[#This Row],[experiment_ID]],fertilizers[[#This Row],[experiment_ID]]), "")</f>
        <v>34</v>
      </c>
      <c r="C74" s="127" t="s">
        <v>9645</v>
      </c>
      <c r="D74" s="127" t="s">
        <v>609</v>
      </c>
      <c r="E74" s="128">
        <v>1</v>
      </c>
      <c r="F74" s="106">
        <v>90</v>
      </c>
      <c r="G74" s="127"/>
    </row>
    <row r="75" spans="1:7" x14ac:dyDescent="0.35">
      <c r="A75" s="127" t="s">
        <v>9551</v>
      </c>
      <c r="B75" s="128" cm="1">
        <f t="array" ref="B75">IF(ROW() &lt; ROW(INDEX(fertilizers[experiment_ID],ROWS(fertilizers[experiment_ID]))), COUNTIF(INDEX(fertilizers[experiment_ID],1):fertilizers[[#This Row],[experiment_ID]],fertilizers[[#This Row],[experiment_ID]]), "")</f>
        <v>35</v>
      </c>
      <c r="C75" s="127" t="s">
        <v>9646</v>
      </c>
      <c r="D75" s="127" t="s">
        <v>609</v>
      </c>
      <c r="E75" s="128">
        <v>2</v>
      </c>
      <c r="F75" s="106">
        <v>120</v>
      </c>
      <c r="G75" s="127"/>
    </row>
    <row r="76" spans="1:7" x14ac:dyDescent="0.35">
      <c r="A76" s="127" t="s">
        <v>9551</v>
      </c>
      <c r="B76" s="128" cm="1">
        <f t="array" ref="B76">IF(ROW() &lt; ROW(INDEX(fertilizers[experiment_ID],ROWS(fertilizers[experiment_ID]))), COUNTIF(INDEX(fertilizers[experiment_ID],1):fertilizers[[#This Row],[experiment_ID]],fertilizers[[#This Row],[experiment_ID]]), "")</f>
        <v>36</v>
      </c>
      <c r="C76" s="127" t="s">
        <v>9647</v>
      </c>
      <c r="D76" s="127" t="s">
        <v>609</v>
      </c>
      <c r="E76" s="128">
        <v>2</v>
      </c>
      <c r="F76" s="106">
        <v>130</v>
      </c>
      <c r="G76" s="127"/>
    </row>
    <row r="77" spans="1:7" x14ac:dyDescent="0.35">
      <c r="A77" s="127" t="s">
        <v>9551</v>
      </c>
      <c r="B77" s="128" cm="1">
        <f t="array" ref="B77">IF(ROW() &lt; ROW(INDEX(fertilizers[experiment_ID],ROWS(fertilizers[experiment_ID]))), COUNTIF(INDEX(fertilizers[experiment_ID],1):fertilizers[[#This Row],[experiment_ID]],fertilizers[[#This Row],[experiment_ID]]), "")</f>
        <v>37</v>
      </c>
      <c r="C77" s="127" t="s">
        <v>9648</v>
      </c>
      <c r="D77" s="127" t="s">
        <v>643</v>
      </c>
      <c r="E77" s="128">
        <v>0</v>
      </c>
      <c r="F77" s="106">
        <v>0</v>
      </c>
      <c r="G77" s="127"/>
    </row>
    <row r="78" spans="1:7" x14ac:dyDescent="0.35">
      <c r="A78" s="127" t="s">
        <v>9551</v>
      </c>
      <c r="B78" s="128" cm="1">
        <f t="array" ref="B78">IF(ROW() &lt; ROW(INDEX(fertilizers[experiment_ID],ROWS(fertilizers[experiment_ID]))), COUNTIF(INDEX(fertilizers[experiment_ID],1):fertilizers[[#This Row],[experiment_ID]],fertilizers[[#This Row],[experiment_ID]]), "")</f>
        <v>38</v>
      </c>
      <c r="C78" s="127" t="s">
        <v>9649</v>
      </c>
      <c r="D78" s="127" t="s">
        <v>609</v>
      </c>
      <c r="E78" s="128">
        <v>1</v>
      </c>
      <c r="F78" s="106">
        <v>90</v>
      </c>
      <c r="G78" s="127"/>
    </row>
    <row r="79" spans="1:7" x14ac:dyDescent="0.35">
      <c r="A79" s="127" t="s">
        <v>9551</v>
      </c>
      <c r="B79" s="128" cm="1">
        <f t="array" ref="B79">IF(ROW() &lt; ROW(INDEX(fertilizers[experiment_ID],ROWS(fertilizers[experiment_ID]))), COUNTIF(INDEX(fertilizers[experiment_ID],1):fertilizers[[#This Row],[experiment_ID]],fertilizers[[#This Row],[experiment_ID]]), "")</f>
        <v>39</v>
      </c>
      <c r="C79" s="127" t="s">
        <v>9650</v>
      </c>
      <c r="D79" s="127" t="s">
        <v>609</v>
      </c>
      <c r="E79" s="128">
        <v>2</v>
      </c>
      <c r="F79" s="106">
        <v>120</v>
      </c>
      <c r="G79" s="127"/>
    </row>
    <row r="80" spans="1:7" x14ac:dyDescent="0.35">
      <c r="A80" s="127" t="s">
        <v>9551</v>
      </c>
      <c r="B80" s="128" cm="1">
        <f t="array" ref="B80">IF(ROW() &lt; ROW(INDEX(fertilizers[experiment_ID],ROWS(fertilizers[experiment_ID]))), COUNTIF(INDEX(fertilizers[experiment_ID],1):fertilizers[[#This Row],[experiment_ID]],fertilizers[[#This Row],[experiment_ID]]), "")</f>
        <v>40</v>
      </c>
      <c r="C80" s="127" t="s">
        <v>9651</v>
      </c>
      <c r="D80" s="127" t="s">
        <v>609</v>
      </c>
      <c r="E80" s="128">
        <v>2</v>
      </c>
      <c r="F80" s="106">
        <v>130</v>
      </c>
      <c r="G80" s="127"/>
    </row>
    <row r="81" spans="1:7" x14ac:dyDescent="0.35">
      <c r="A81" s="127" t="s">
        <v>9551</v>
      </c>
      <c r="B81" s="128" cm="1">
        <f t="array" ref="B81">IF(ROW() &lt; ROW(INDEX(fertilizers[experiment_ID],ROWS(fertilizers[experiment_ID]))), COUNTIF(INDEX(fertilizers[experiment_ID],1):fertilizers[[#This Row],[experiment_ID]],fertilizers[[#This Row],[experiment_ID]]), "")</f>
        <v>41</v>
      </c>
      <c r="C81" s="127" t="s">
        <v>9652</v>
      </c>
      <c r="D81" s="127" t="s">
        <v>643</v>
      </c>
      <c r="E81" s="128">
        <v>0</v>
      </c>
      <c r="F81" s="106">
        <v>0</v>
      </c>
      <c r="G81" s="127"/>
    </row>
    <row r="82" spans="1:7" x14ac:dyDescent="0.35">
      <c r="A82" s="127" t="s">
        <v>9551</v>
      </c>
      <c r="B82" s="128" cm="1">
        <f t="array" ref="B82">IF(ROW() &lt; ROW(INDEX(fertilizers[experiment_ID],ROWS(fertilizers[experiment_ID]))), COUNTIF(INDEX(fertilizers[experiment_ID],1):fertilizers[[#This Row],[experiment_ID]],fertilizers[[#This Row],[experiment_ID]]), "")</f>
        <v>42</v>
      </c>
      <c r="C82" s="127" t="s">
        <v>9653</v>
      </c>
      <c r="D82" s="127" t="s">
        <v>609</v>
      </c>
      <c r="E82" s="128">
        <v>1</v>
      </c>
      <c r="F82" s="106">
        <v>90</v>
      </c>
      <c r="G82" s="127"/>
    </row>
    <row r="83" spans="1:7" x14ac:dyDescent="0.35">
      <c r="A83" s="127" t="s">
        <v>9551</v>
      </c>
      <c r="B83" s="128" cm="1">
        <f t="array" ref="B83">IF(ROW() &lt; ROW(INDEX(fertilizers[experiment_ID],ROWS(fertilizers[experiment_ID]))), COUNTIF(INDEX(fertilizers[experiment_ID],1):fertilizers[[#This Row],[experiment_ID]],fertilizers[[#This Row],[experiment_ID]]), "")</f>
        <v>43</v>
      </c>
      <c r="C83" s="127" t="s">
        <v>9654</v>
      </c>
      <c r="D83" s="127" t="s">
        <v>609</v>
      </c>
      <c r="E83" s="128">
        <v>2</v>
      </c>
      <c r="F83" s="106">
        <v>120</v>
      </c>
      <c r="G83" s="127"/>
    </row>
    <row r="84" spans="1:7" x14ac:dyDescent="0.35">
      <c r="A84" s="127" t="s">
        <v>9551</v>
      </c>
      <c r="B84" s="128" cm="1">
        <f t="array" ref="B84">IF(ROW() &lt; ROW(INDEX(fertilizers[experiment_ID],ROWS(fertilizers[experiment_ID]))), COUNTIF(INDEX(fertilizers[experiment_ID],1):fertilizers[[#This Row],[experiment_ID]],fertilizers[[#This Row],[experiment_ID]]), "")</f>
        <v>44</v>
      </c>
      <c r="C84" s="127" t="s">
        <v>9655</v>
      </c>
      <c r="D84" s="127" t="s">
        <v>609</v>
      </c>
      <c r="E84" s="128">
        <v>2</v>
      </c>
      <c r="F84" s="106">
        <v>130</v>
      </c>
      <c r="G84" s="127"/>
    </row>
    <row r="85" spans="1:7" x14ac:dyDescent="0.35">
      <c r="A85" s="127" t="s">
        <v>9551</v>
      </c>
      <c r="B85" s="128" cm="1">
        <f t="array" ref="B85">IF(ROW() &lt; ROW(INDEX(fertilizers[experiment_ID],ROWS(fertilizers[experiment_ID]))), COUNTIF(INDEX(fertilizers[experiment_ID],1):fertilizers[[#This Row],[experiment_ID]],fertilizers[[#This Row],[experiment_ID]]), "")</f>
        <v>45</v>
      </c>
      <c r="C85" s="127" t="s">
        <v>9656</v>
      </c>
      <c r="D85" s="127" t="s">
        <v>643</v>
      </c>
      <c r="E85" s="128">
        <v>0</v>
      </c>
      <c r="F85" s="106">
        <v>0</v>
      </c>
      <c r="G85" s="127"/>
    </row>
    <row r="86" spans="1:7" x14ac:dyDescent="0.35">
      <c r="A86" s="127" t="s">
        <v>9551</v>
      </c>
      <c r="B86" s="128" cm="1">
        <f t="array" ref="B86">IF(ROW() &lt; ROW(INDEX(fertilizers[experiment_ID],ROWS(fertilizers[experiment_ID]))), COUNTIF(INDEX(fertilizers[experiment_ID],1):fertilizers[[#This Row],[experiment_ID]],fertilizers[[#This Row],[experiment_ID]]), "")</f>
        <v>46</v>
      </c>
      <c r="C86" s="127" t="s">
        <v>9657</v>
      </c>
      <c r="D86" s="127" t="s">
        <v>609</v>
      </c>
      <c r="E86" s="128">
        <v>1</v>
      </c>
      <c r="F86" s="106">
        <v>90</v>
      </c>
      <c r="G86" s="127"/>
    </row>
    <row r="87" spans="1:7" x14ac:dyDescent="0.35">
      <c r="A87" s="127" t="s">
        <v>9551</v>
      </c>
      <c r="B87" s="128" cm="1">
        <f t="array" ref="B87">IF(ROW() &lt; ROW(INDEX(fertilizers[experiment_ID],ROWS(fertilizers[experiment_ID]))), COUNTIF(INDEX(fertilizers[experiment_ID],1):fertilizers[[#This Row],[experiment_ID]],fertilizers[[#This Row],[experiment_ID]]), "")</f>
        <v>47</v>
      </c>
      <c r="C87" s="127" t="s">
        <v>9658</v>
      </c>
      <c r="D87" s="127" t="s">
        <v>609</v>
      </c>
      <c r="E87" s="128">
        <v>2</v>
      </c>
      <c r="F87" s="106">
        <v>120</v>
      </c>
      <c r="G87" s="127"/>
    </row>
    <row r="88" spans="1:7" x14ac:dyDescent="0.35">
      <c r="A88" s="127" t="s">
        <v>9551</v>
      </c>
      <c r="B88" s="128" cm="1">
        <f t="array" ref="B88">IF(ROW() &lt; ROW(INDEX(fertilizers[experiment_ID],ROWS(fertilizers[experiment_ID]))), COUNTIF(INDEX(fertilizers[experiment_ID],1):fertilizers[[#This Row],[experiment_ID]],fertilizers[[#This Row],[experiment_ID]]), "")</f>
        <v>48</v>
      </c>
      <c r="C88" s="127" t="s">
        <v>9659</v>
      </c>
      <c r="D88" s="127" t="s">
        <v>609</v>
      </c>
      <c r="E88" s="128">
        <v>2</v>
      </c>
      <c r="F88" s="106">
        <v>130</v>
      </c>
      <c r="G88" s="127"/>
    </row>
    <row r="89" spans="1:7" x14ac:dyDescent="0.35">
      <c r="A89" s="127" t="s">
        <v>9551</v>
      </c>
      <c r="B89" s="128" cm="1">
        <f t="array" ref="B89">IF(ROW() &lt; ROW(INDEX(fertilizers[experiment_ID],ROWS(fertilizers[experiment_ID]))), COUNTIF(INDEX(fertilizers[experiment_ID],1):fertilizers[[#This Row],[experiment_ID]],fertilizers[[#This Row],[experiment_ID]]), "")</f>
        <v>49</v>
      </c>
      <c r="C89" s="127" t="s">
        <v>9660</v>
      </c>
      <c r="D89" s="127" t="s">
        <v>643</v>
      </c>
      <c r="E89" s="128">
        <v>0</v>
      </c>
      <c r="F89" s="106">
        <v>0</v>
      </c>
      <c r="G89" s="127"/>
    </row>
    <row r="90" spans="1:7" x14ac:dyDescent="0.35">
      <c r="A90" s="127" t="s">
        <v>9551</v>
      </c>
      <c r="B90" s="128" cm="1">
        <f t="array" ref="B90">IF(ROW() &lt; ROW(INDEX(fertilizers[experiment_ID],ROWS(fertilizers[experiment_ID]))), COUNTIF(INDEX(fertilizers[experiment_ID],1):fertilizers[[#This Row],[experiment_ID]],fertilizers[[#This Row],[experiment_ID]]), "")</f>
        <v>50</v>
      </c>
      <c r="C90" s="127" t="s">
        <v>9661</v>
      </c>
      <c r="D90" s="127" t="s">
        <v>609</v>
      </c>
      <c r="E90" s="128">
        <v>1</v>
      </c>
      <c r="F90" s="106">
        <v>90</v>
      </c>
      <c r="G90" s="127"/>
    </row>
    <row r="91" spans="1:7" x14ac:dyDescent="0.35">
      <c r="A91" s="127" t="s">
        <v>9551</v>
      </c>
      <c r="B91" s="128" cm="1">
        <f t="array" ref="B91">IF(ROW() &lt; ROW(INDEX(fertilizers[experiment_ID],ROWS(fertilizers[experiment_ID]))), COUNTIF(INDEX(fertilizers[experiment_ID],1):fertilizers[[#This Row],[experiment_ID]],fertilizers[[#This Row],[experiment_ID]]), "")</f>
        <v>51</v>
      </c>
      <c r="C91" s="127" t="s">
        <v>9662</v>
      </c>
      <c r="D91" s="127" t="s">
        <v>609</v>
      </c>
      <c r="E91" s="128">
        <v>2</v>
      </c>
      <c r="F91" s="106">
        <v>120</v>
      </c>
      <c r="G91" s="127"/>
    </row>
    <row r="92" spans="1:7" x14ac:dyDescent="0.35">
      <c r="A92" s="127" t="s">
        <v>9551</v>
      </c>
      <c r="B92" s="128" cm="1">
        <f t="array" ref="B92">IF(ROW() &lt; ROW(INDEX(fertilizers[experiment_ID],ROWS(fertilizers[experiment_ID]))), COUNTIF(INDEX(fertilizers[experiment_ID],1):fertilizers[[#This Row],[experiment_ID]],fertilizers[[#This Row],[experiment_ID]]), "")</f>
        <v>52</v>
      </c>
      <c r="C92" s="127" t="s">
        <v>9663</v>
      </c>
      <c r="D92" s="127" t="s">
        <v>609</v>
      </c>
      <c r="E92" s="128">
        <v>2</v>
      </c>
      <c r="F92" s="106">
        <v>130</v>
      </c>
      <c r="G92" s="127"/>
    </row>
    <row r="93" spans="1:7" x14ac:dyDescent="0.35">
      <c r="A93" s="127" t="s">
        <v>9551</v>
      </c>
      <c r="B93" s="128" cm="1">
        <f t="array" ref="B93">IF(ROW() &lt; ROW(INDEX(fertilizers[experiment_ID],ROWS(fertilizers[experiment_ID]))), COUNTIF(INDEX(fertilizers[experiment_ID],1):fertilizers[[#This Row],[experiment_ID]],fertilizers[[#This Row],[experiment_ID]]), "")</f>
        <v>53</v>
      </c>
      <c r="C93" s="127" t="s">
        <v>9664</v>
      </c>
      <c r="D93" s="127" t="s">
        <v>643</v>
      </c>
      <c r="E93" s="128">
        <v>0</v>
      </c>
      <c r="F93" s="106">
        <v>0</v>
      </c>
      <c r="G93" s="127"/>
    </row>
    <row r="94" spans="1:7" x14ac:dyDescent="0.35">
      <c r="A94" s="127" t="s">
        <v>9551</v>
      </c>
      <c r="B94" s="128" cm="1">
        <f t="array" ref="B94">IF(ROW() &lt; ROW(INDEX(fertilizers[experiment_ID],ROWS(fertilizers[experiment_ID]))), COUNTIF(INDEX(fertilizers[experiment_ID],1):fertilizers[[#This Row],[experiment_ID]],fertilizers[[#This Row],[experiment_ID]]), "")</f>
        <v>54</v>
      </c>
      <c r="C94" s="127" t="s">
        <v>9665</v>
      </c>
      <c r="D94" s="127" t="s">
        <v>609</v>
      </c>
      <c r="E94" s="128">
        <v>1</v>
      </c>
      <c r="F94" s="106">
        <v>90</v>
      </c>
      <c r="G94" s="127"/>
    </row>
    <row r="95" spans="1:7" x14ac:dyDescent="0.35">
      <c r="A95" s="127" t="s">
        <v>9551</v>
      </c>
      <c r="B95" s="128" cm="1">
        <f t="array" ref="B95">IF(ROW() &lt; ROW(INDEX(fertilizers[experiment_ID],ROWS(fertilizers[experiment_ID]))), COUNTIF(INDEX(fertilizers[experiment_ID],1):fertilizers[[#This Row],[experiment_ID]],fertilizers[[#This Row],[experiment_ID]]), "")</f>
        <v>55</v>
      </c>
      <c r="C95" s="127" t="s">
        <v>9666</v>
      </c>
      <c r="D95" s="127" t="s">
        <v>609</v>
      </c>
      <c r="E95" s="128">
        <v>2</v>
      </c>
      <c r="F95" s="106">
        <v>120</v>
      </c>
      <c r="G95" s="127"/>
    </row>
    <row r="96" spans="1:7" x14ac:dyDescent="0.35">
      <c r="A96" s="127" t="s">
        <v>9551</v>
      </c>
      <c r="B96" s="128" cm="1">
        <f t="array" ref="B96">IF(ROW() &lt; ROW(INDEX(fertilizers[experiment_ID],ROWS(fertilizers[experiment_ID]))), COUNTIF(INDEX(fertilizers[experiment_ID],1):fertilizers[[#This Row],[experiment_ID]],fertilizers[[#This Row],[experiment_ID]]), "")</f>
        <v>56</v>
      </c>
      <c r="C96" s="127" t="s">
        <v>9667</v>
      </c>
      <c r="D96" s="127" t="s">
        <v>609</v>
      </c>
      <c r="E96" s="128">
        <v>2</v>
      </c>
      <c r="F96" s="106">
        <v>130</v>
      </c>
      <c r="G96" s="127"/>
    </row>
    <row r="97" spans="1:7" x14ac:dyDescent="0.35">
      <c r="A97" s="127" t="s">
        <v>9783</v>
      </c>
      <c r="B97" s="128" cm="1">
        <f t="array" ref="B97">IF(ROW() &lt; ROW(INDEX(fertilizers[experiment_ID],ROWS(fertilizers[experiment_ID]))), COUNTIF(INDEX(fertilizers[experiment_ID],1):fertilizers[[#This Row],[experiment_ID]],fertilizers[[#This Row],[experiment_ID]]), "")</f>
        <v>1</v>
      </c>
      <c r="C97" s="127" t="s">
        <v>9831</v>
      </c>
      <c r="D97" s="127" t="s">
        <v>609</v>
      </c>
      <c r="E97" s="128">
        <v>1</v>
      </c>
      <c r="F97" s="106">
        <v>450</v>
      </c>
      <c r="G97" s="127"/>
    </row>
    <row r="98" spans="1:7" x14ac:dyDescent="0.35">
      <c r="A98" s="127" t="s">
        <v>9923</v>
      </c>
      <c r="B98" s="128" cm="1">
        <f t="array" ref="B98">IF(ROW() &lt; ROW(INDEX(fertilizers[experiment_ID],ROWS(fertilizers[experiment_ID]))), COUNTIF(INDEX(fertilizers[experiment_ID],1):fertilizers[[#This Row],[experiment_ID]],fertilizers[[#This Row],[experiment_ID]]), "")</f>
        <v>1</v>
      </c>
      <c r="C98" s="127" t="s">
        <v>9931</v>
      </c>
      <c r="D98" s="127" t="s">
        <v>609</v>
      </c>
      <c r="E98" s="128">
        <v>2</v>
      </c>
      <c r="F98" s="106">
        <v>90</v>
      </c>
      <c r="G98" s="127"/>
    </row>
    <row r="99" spans="1:7" x14ac:dyDescent="0.35">
      <c r="A99" s="127" t="s">
        <v>9923</v>
      </c>
      <c r="B99" s="128" cm="1">
        <f t="array" ref="B99">IF(ROW() &lt; ROW(INDEX(fertilizers[experiment_ID],ROWS(fertilizers[experiment_ID]))), COUNTIF(INDEX(fertilizers[experiment_ID],1):fertilizers[[#This Row],[experiment_ID]],fertilizers[[#This Row],[experiment_ID]]), "")</f>
        <v>2</v>
      </c>
      <c r="C99" s="127" t="s">
        <v>9932</v>
      </c>
      <c r="D99" s="127" t="s">
        <v>643</v>
      </c>
      <c r="E99" s="128">
        <v>0</v>
      </c>
      <c r="F99" s="106">
        <v>0</v>
      </c>
      <c r="G99" s="127"/>
    </row>
    <row r="100" spans="1:7" x14ac:dyDescent="0.35">
      <c r="A100" s="127"/>
      <c r="B100" s="128" t="str" cm="1">
        <f t="array" ref="B100">IF(ROW() &lt; ROW(INDEX(fertilizers[experiment_ID],ROWS(fertilizers[experiment_ID]))), COUNTIF(INDEX(fertilizers[experiment_ID],1):fertilizers[[#This Row],[experiment_ID]],fertilizers[[#This Row],[experiment_ID]]), "")</f>
        <v/>
      </c>
      <c r="C100" s="127"/>
      <c r="D100" s="127"/>
      <c r="E100" s="128"/>
      <c r="F100" s="106"/>
      <c r="G100" s="127"/>
    </row>
  </sheetData>
  <mergeCells count="1">
    <mergeCell ref="A1:H1"/>
  </mergeCells>
  <dataValidations count="2">
    <dataValidation allowBlank="1" showDropDown="1" showInputMessage="1" showErrorMessage="1" sqref="N5:N7 P5:T7 H5:L7" xr:uid="{3FE06FB2-2C7E-4663-8C52-0A9CA69C3823}"/>
    <dataValidation type="list" allowBlank="1" showInputMessage="1" showErrorMessage="1" sqref="A5:A100"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D5:D100</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166"/>
  <sheetViews>
    <sheetView topLeftCell="Q1" zoomScaleNormal="100" workbookViewId="0">
      <pane ySplit="4" topLeftCell="A163" activePane="bottomLeft" state="frozen"/>
      <selection activeCell="G20" sqref="G20"/>
      <selection pane="bottomLeft" activeCell="R1" sqref="R1"/>
    </sheetView>
  </sheetViews>
  <sheetFormatPr defaultRowHeight="14.5" x14ac:dyDescent="0.35"/>
  <cols>
    <col min="1" max="1" width="13.7265625" customWidth="1"/>
    <col min="2" max="2" width="10.7265625" customWidth="1"/>
    <col min="3" max="26" width="20.7265625" customWidth="1"/>
  </cols>
  <sheetData>
    <row r="1" spans="1:24" ht="150" customHeight="1" x14ac:dyDescent="0.35">
      <c r="A1" s="192" t="s">
        <v>6642</v>
      </c>
      <c r="B1" s="192"/>
      <c r="C1" s="192"/>
      <c r="D1" s="192"/>
      <c r="E1" s="192"/>
      <c r="F1" s="192"/>
      <c r="G1" s="192"/>
      <c r="H1" s="192"/>
    </row>
    <row r="2" spans="1:24" ht="28.5" customHeight="1" x14ac:dyDescent="0.35">
      <c r="A2" s="30"/>
      <c r="B2" s="30"/>
    </row>
    <row r="3" spans="1:24" s="16" customFormat="1" ht="47.25" customHeight="1" x14ac:dyDescent="0.3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7677</v>
      </c>
    </row>
    <row r="5" spans="1:24" x14ac:dyDescent="0.35">
      <c r="A5" s="132" t="s">
        <v>6400</v>
      </c>
      <c r="B5" s="133">
        <v>1</v>
      </c>
      <c r="C5" s="127" t="s">
        <v>6432</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6400</v>
      </c>
      <c r="B7" s="129">
        <v>1</v>
      </c>
      <c r="C7" s="127" t="s">
        <v>6431</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6400</v>
      </c>
      <c r="B9" s="129">
        <v>2</v>
      </c>
      <c r="C9" s="127" t="s">
        <v>6433</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6400</v>
      </c>
      <c r="B11" s="129">
        <v>2</v>
      </c>
      <c r="C11" s="127" t="s">
        <v>6434</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7537</v>
      </c>
      <c r="B12" s="128">
        <v>1</v>
      </c>
      <c r="C12" s="127" t="s">
        <v>7618</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35">
      <c r="A13" s="127" t="s">
        <v>7537</v>
      </c>
      <c r="B13" s="128">
        <v>2</v>
      </c>
      <c r="C13" s="127" t="s">
        <v>7618</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35">
      <c r="A14" s="127" t="s">
        <v>7537</v>
      </c>
      <c r="B14" s="128">
        <v>2</v>
      </c>
      <c r="C14" s="127" t="s">
        <v>7619</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35">
      <c r="A15" s="127" t="s">
        <v>7537</v>
      </c>
      <c r="B15" s="128">
        <v>3</v>
      </c>
      <c r="C15" s="127" t="s">
        <v>7618</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35">
      <c r="A16" s="127" t="s">
        <v>7537</v>
      </c>
      <c r="B16" s="128">
        <v>3</v>
      </c>
      <c r="C16" s="127" t="s">
        <v>7620</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35">
      <c r="A17" s="127" t="s">
        <v>7537</v>
      </c>
      <c r="B17" s="128">
        <v>4</v>
      </c>
      <c r="C17" s="127" t="s">
        <v>7618</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35">
      <c r="A18" s="127" t="s">
        <v>7537</v>
      </c>
      <c r="B18" s="128">
        <v>4</v>
      </c>
      <c r="C18" s="127" t="s">
        <v>7619</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35">
      <c r="A19" s="127" t="s">
        <v>7537</v>
      </c>
      <c r="B19" s="128">
        <v>4</v>
      </c>
      <c r="C19" s="127" t="s">
        <v>7620</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35">
      <c r="A20" s="127" t="s">
        <v>8907</v>
      </c>
      <c r="B20" s="129">
        <v>1</v>
      </c>
      <c r="C20" s="127" t="s">
        <v>8930</v>
      </c>
      <c r="D20" s="21">
        <v>44116</v>
      </c>
      <c r="E20" s="127" t="s">
        <v>829</v>
      </c>
      <c r="F20" s="127" t="s">
        <v>915</v>
      </c>
      <c r="G20" s="106"/>
      <c r="H20" s="106">
        <v>54</v>
      </c>
      <c r="I20" s="106">
        <v>54</v>
      </c>
      <c r="J20" s="106"/>
      <c r="K20" s="106"/>
      <c r="L20" s="106"/>
      <c r="M20" s="106"/>
      <c r="N20" s="106"/>
      <c r="O20" s="106"/>
      <c r="P20" s="106"/>
      <c r="Q20" s="106"/>
      <c r="R20" s="106"/>
      <c r="S20" s="106"/>
      <c r="T20" s="106"/>
      <c r="U20" s="106"/>
      <c r="V20" s="127"/>
      <c r="W20" s="106"/>
      <c r="X20" s="127" t="s">
        <v>8940</v>
      </c>
    </row>
    <row r="21" spans="1:24" x14ac:dyDescent="0.35">
      <c r="A21" s="127" t="s">
        <v>8907</v>
      </c>
      <c r="B21" s="129">
        <v>1</v>
      </c>
      <c r="C21" s="127" t="s">
        <v>8931</v>
      </c>
      <c r="D21" s="21">
        <v>44479</v>
      </c>
      <c r="E21" s="127" t="s">
        <v>829</v>
      </c>
      <c r="F21" s="127" t="s">
        <v>915</v>
      </c>
      <c r="G21" s="106"/>
      <c r="H21" s="106">
        <v>54</v>
      </c>
      <c r="I21" s="106">
        <v>54</v>
      </c>
      <c r="J21" s="106"/>
      <c r="K21" s="106"/>
      <c r="L21" s="106"/>
      <c r="M21" s="106"/>
      <c r="N21" s="106"/>
      <c r="O21" s="106"/>
      <c r="P21" s="106"/>
      <c r="Q21" s="106"/>
      <c r="R21" s="106"/>
      <c r="S21" s="106"/>
      <c r="T21" s="106"/>
      <c r="U21" s="106"/>
      <c r="V21" s="127"/>
      <c r="W21" s="106"/>
      <c r="X21" s="127" t="s">
        <v>8940</v>
      </c>
    </row>
    <row r="22" spans="1:24" x14ac:dyDescent="0.35">
      <c r="A22" s="127" t="s">
        <v>8907</v>
      </c>
      <c r="B22" s="129">
        <v>2</v>
      </c>
      <c r="C22" s="127" t="s">
        <v>8932</v>
      </c>
      <c r="D22" s="21">
        <v>44116</v>
      </c>
      <c r="E22" s="127" t="s">
        <v>829</v>
      </c>
      <c r="F22" s="127" t="s">
        <v>915</v>
      </c>
      <c r="G22" s="106"/>
      <c r="H22" s="106">
        <v>54</v>
      </c>
      <c r="I22" s="106">
        <v>54</v>
      </c>
      <c r="J22" s="106"/>
      <c r="K22" s="106"/>
      <c r="L22" s="106"/>
      <c r="M22" s="106"/>
      <c r="N22" s="106"/>
      <c r="O22" s="106"/>
      <c r="P22" s="106"/>
      <c r="Q22" s="106"/>
      <c r="R22" s="106"/>
      <c r="S22" s="106"/>
      <c r="T22" s="106"/>
      <c r="U22" s="106"/>
      <c r="V22" s="127"/>
      <c r="W22" s="106"/>
      <c r="X22" s="127" t="s">
        <v>8940</v>
      </c>
    </row>
    <row r="23" spans="1:24" x14ac:dyDescent="0.35">
      <c r="A23" s="127" t="s">
        <v>8907</v>
      </c>
      <c r="B23" s="129">
        <v>2</v>
      </c>
      <c r="C23" s="127" t="s">
        <v>8932</v>
      </c>
      <c r="D23" s="21">
        <v>44285</v>
      </c>
      <c r="E23" s="127" t="s">
        <v>829</v>
      </c>
      <c r="F23" s="127" t="s">
        <v>915</v>
      </c>
      <c r="G23" s="106"/>
      <c r="H23" s="106">
        <v>30</v>
      </c>
      <c r="I23" s="106">
        <v>30</v>
      </c>
      <c r="J23" s="106"/>
      <c r="K23" s="106"/>
      <c r="L23" s="106"/>
      <c r="M23" s="106"/>
      <c r="N23" s="106"/>
      <c r="O23" s="106"/>
      <c r="P23" s="106"/>
      <c r="Q23" s="106"/>
      <c r="R23" s="106"/>
      <c r="S23" s="106"/>
      <c r="T23" s="106"/>
      <c r="U23" s="106"/>
      <c r="V23" s="127"/>
      <c r="W23" s="106"/>
      <c r="X23" s="127" t="s">
        <v>8941</v>
      </c>
    </row>
    <row r="24" spans="1:24" x14ac:dyDescent="0.35">
      <c r="A24" s="127" t="s">
        <v>8907</v>
      </c>
      <c r="B24" s="129">
        <v>3</v>
      </c>
      <c r="C24" s="127" t="s">
        <v>8932</v>
      </c>
      <c r="D24" s="21">
        <v>44311</v>
      </c>
      <c r="E24" s="127" t="s">
        <v>829</v>
      </c>
      <c r="F24" s="127" t="s">
        <v>915</v>
      </c>
      <c r="G24" s="106"/>
      <c r="H24" s="106">
        <v>30</v>
      </c>
      <c r="I24" s="106">
        <v>30</v>
      </c>
      <c r="J24" s="106"/>
      <c r="K24" s="106"/>
      <c r="L24" s="106"/>
      <c r="M24" s="106"/>
      <c r="N24" s="106"/>
      <c r="O24" s="106"/>
      <c r="P24" s="106"/>
      <c r="Q24" s="106"/>
      <c r="R24" s="106"/>
      <c r="S24" s="106"/>
      <c r="T24" s="106"/>
      <c r="U24" s="106"/>
      <c r="V24" s="127"/>
      <c r="W24" s="106"/>
      <c r="X24" s="127" t="s">
        <v>8942</v>
      </c>
    </row>
    <row r="25" spans="1:24" x14ac:dyDescent="0.35">
      <c r="A25" s="127" t="s">
        <v>8907</v>
      </c>
      <c r="B25" s="129">
        <v>3</v>
      </c>
      <c r="C25" s="127" t="s">
        <v>8932</v>
      </c>
      <c r="D25" s="21">
        <v>44326</v>
      </c>
      <c r="E25" s="127" t="s">
        <v>829</v>
      </c>
      <c r="F25" s="127" t="s">
        <v>915</v>
      </c>
      <c r="G25" s="106"/>
      <c r="H25" s="106">
        <v>7</v>
      </c>
      <c r="I25" s="106">
        <v>7</v>
      </c>
      <c r="J25" s="106"/>
      <c r="K25" s="106"/>
      <c r="L25" s="106"/>
      <c r="M25" s="106"/>
      <c r="N25" s="106"/>
      <c r="O25" s="106"/>
      <c r="P25" s="106"/>
      <c r="Q25" s="106"/>
      <c r="R25" s="106"/>
      <c r="S25" s="106"/>
      <c r="T25" s="106"/>
      <c r="U25" s="106"/>
      <c r="V25" s="127"/>
      <c r="W25" s="106"/>
      <c r="X25" s="127" t="s">
        <v>8943</v>
      </c>
    </row>
    <row r="26" spans="1:24" x14ac:dyDescent="0.35">
      <c r="A26" s="127" t="s">
        <v>8907</v>
      </c>
      <c r="B26" s="129">
        <v>4</v>
      </c>
      <c r="C26" s="127" t="s">
        <v>8933</v>
      </c>
      <c r="D26" s="21">
        <v>44479</v>
      </c>
      <c r="E26" s="127" t="s">
        <v>829</v>
      </c>
      <c r="F26" s="127" t="s">
        <v>915</v>
      </c>
      <c r="G26" s="106"/>
      <c r="H26" s="106">
        <v>54</v>
      </c>
      <c r="I26" s="106">
        <v>54</v>
      </c>
      <c r="J26" s="106"/>
      <c r="K26" s="106"/>
      <c r="L26" s="106"/>
      <c r="M26" s="106"/>
      <c r="N26" s="106"/>
      <c r="O26" s="106"/>
      <c r="P26" s="106"/>
      <c r="Q26" s="106"/>
      <c r="R26" s="106"/>
      <c r="S26" s="106"/>
      <c r="T26" s="106"/>
      <c r="U26" s="106"/>
      <c r="V26" s="127"/>
      <c r="W26" s="106"/>
      <c r="X26" s="127" t="s">
        <v>8940</v>
      </c>
    </row>
    <row r="27" spans="1:24" x14ac:dyDescent="0.35">
      <c r="A27" s="127" t="s">
        <v>8907</v>
      </c>
      <c r="B27" s="129">
        <v>4</v>
      </c>
      <c r="C27" s="127" t="s">
        <v>8933</v>
      </c>
      <c r="D27" s="21">
        <v>44650</v>
      </c>
      <c r="E27" s="127" t="s">
        <v>829</v>
      </c>
      <c r="F27" s="127" t="s">
        <v>915</v>
      </c>
      <c r="G27" s="106"/>
      <c r="H27" s="106">
        <v>30</v>
      </c>
      <c r="I27" s="106">
        <v>30</v>
      </c>
      <c r="J27" s="106"/>
      <c r="K27" s="106"/>
      <c r="L27" s="106"/>
      <c r="M27" s="106"/>
      <c r="N27" s="106"/>
      <c r="O27" s="106"/>
      <c r="P27" s="106"/>
      <c r="Q27" s="106"/>
      <c r="R27" s="106"/>
      <c r="S27" s="106"/>
      <c r="T27" s="106"/>
      <c r="U27" s="106"/>
      <c r="V27" s="127"/>
      <c r="W27" s="106"/>
      <c r="X27" s="127" t="s">
        <v>8941</v>
      </c>
    </row>
    <row r="28" spans="1:24" x14ac:dyDescent="0.35">
      <c r="A28" s="127" t="s">
        <v>8907</v>
      </c>
      <c r="B28" s="129">
        <v>4</v>
      </c>
      <c r="C28" s="127" t="s">
        <v>8933</v>
      </c>
      <c r="D28" s="21">
        <v>44676</v>
      </c>
      <c r="E28" s="127" t="s">
        <v>829</v>
      </c>
      <c r="F28" s="127" t="s">
        <v>915</v>
      </c>
      <c r="G28" s="106"/>
      <c r="H28" s="106">
        <v>30</v>
      </c>
      <c r="I28" s="106">
        <v>30</v>
      </c>
      <c r="J28" s="106"/>
      <c r="K28" s="106"/>
      <c r="L28" s="106"/>
      <c r="M28" s="106"/>
      <c r="N28" s="106"/>
      <c r="O28" s="106"/>
      <c r="P28" s="106"/>
      <c r="Q28" s="106"/>
      <c r="R28" s="106"/>
      <c r="S28" s="106"/>
      <c r="T28" s="106"/>
      <c r="U28" s="106"/>
      <c r="V28" s="127"/>
      <c r="W28" s="106"/>
      <c r="X28" s="127" t="s">
        <v>8942</v>
      </c>
    </row>
    <row r="29" spans="1:24" x14ac:dyDescent="0.35">
      <c r="A29" s="127" t="s">
        <v>8907</v>
      </c>
      <c r="B29" s="129">
        <v>4</v>
      </c>
      <c r="C29" s="127" t="s">
        <v>8933</v>
      </c>
      <c r="D29" s="21">
        <v>44690</v>
      </c>
      <c r="E29" s="127" t="s">
        <v>829</v>
      </c>
      <c r="F29" s="127" t="s">
        <v>915</v>
      </c>
      <c r="G29" s="106"/>
      <c r="H29" s="106">
        <v>7</v>
      </c>
      <c r="I29" s="106">
        <v>7</v>
      </c>
      <c r="J29" s="106"/>
      <c r="K29" s="106"/>
      <c r="L29" s="106"/>
      <c r="M29" s="106"/>
      <c r="N29" s="106"/>
      <c r="O29" s="106"/>
      <c r="P29" s="106"/>
      <c r="Q29" s="106"/>
      <c r="R29" s="106"/>
      <c r="S29" s="106"/>
      <c r="T29" s="106"/>
      <c r="U29" s="106"/>
      <c r="V29" s="127"/>
      <c r="W29" s="106"/>
      <c r="X29" s="127" t="s">
        <v>8943</v>
      </c>
    </row>
    <row r="30" spans="1:24" x14ac:dyDescent="0.35">
      <c r="A30" s="127" t="s">
        <v>8907</v>
      </c>
      <c r="B30" s="129">
        <v>5</v>
      </c>
      <c r="C30" s="127" t="s">
        <v>8934</v>
      </c>
      <c r="D30" s="21">
        <v>44116</v>
      </c>
      <c r="E30" s="127" t="s">
        <v>829</v>
      </c>
      <c r="F30" s="127" t="s">
        <v>915</v>
      </c>
      <c r="G30" s="106"/>
      <c r="H30" s="106">
        <v>54</v>
      </c>
      <c r="I30" s="106">
        <v>54</v>
      </c>
      <c r="J30" s="106"/>
      <c r="K30" s="106"/>
      <c r="L30" s="106"/>
      <c r="M30" s="106"/>
      <c r="N30" s="106"/>
      <c r="O30" s="106"/>
      <c r="P30" s="106"/>
      <c r="Q30" s="106"/>
      <c r="R30" s="106"/>
      <c r="S30" s="106"/>
      <c r="T30" s="106"/>
      <c r="U30" s="106"/>
      <c r="V30" s="127"/>
      <c r="W30" s="106"/>
      <c r="X30" s="127" t="s">
        <v>8940</v>
      </c>
    </row>
    <row r="31" spans="1:24" x14ac:dyDescent="0.35">
      <c r="A31" s="127" t="s">
        <v>8907</v>
      </c>
      <c r="B31" s="129">
        <v>5</v>
      </c>
      <c r="C31" s="127" t="s">
        <v>8934</v>
      </c>
      <c r="D31" s="21">
        <v>44285</v>
      </c>
      <c r="E31" s="127" t="s">
        <v>829</v>
      </c>
      <c r="F31" s="127" t="s">
        <v>915</v>
      </c>
      <c r="G31" s="106"/>
      <c r="H31" s="106">
        <v>60</v>
      </c>
      <c r="I31" s="106">
        <v>60</v>
      </c>
      <c r="J31" s="106"/>
      <c r="K31" s="106"/>
      <c r="L31" s="106"/>
      <c r="M31" s="106"/>
      <c r="N31" s="106"/>
      <c r="O31" s="106"/>
      <c r="P31" s="106"/>
      <c r="Q31" s="106"/>
      <c r="R31" s="106"/>
      <c r="S31" s="106"/>
      <c r="T31" s="106"/>
      <c r="U31" s="106"/>
      <c r="V31" s="127"/>
      <c r="W31" s="106"/>
      <c r="X31" s="127" t="s">
        <v>8941</v>
      </c>
    </row>
    <row r="32" spans="1:24" x14ac:dyDescent="0.35">
      <c r="A32" s="127" t="s">
        <v>8907</v>
      </c>
      <c r="B32" s="129">
        <v>5</v>
      </c>
      <c r="C32" s="127" t="s">
        <v>8934</v>
      </c>
      <c r="D32" s="21">
        <v>44311</v>
      </c>
      <c r="E32" s="127" t="s">
        <v>829</v>
      </c>
      <c r="F32" s="127" t="s">
        <v>915</v>
      </c>
      <c r="G32" s="106"/>
      <c r="H32" s="106">
        <v>60</v>
      </c>
      <c r="I32" s="106">
        <v>60</v>
      </c>
      <c r="J32" s="106"/>
      <c r="K32" s="106"/>
      <c r="L32" s="106"/>
      <c r="M32" s="106"/>
      <c r="N32" s="106"/>
      <c r="O32" s="106"/>
      <c r="P32" s="106"/>
      <c r="Q32" s="106"/>
      <c r="R32" s="106"/>
      <c r="S32" s="106"/>
      <c r="T32" s="106"/>
      <c r="U32" s="106"/>
      <c r="V32" s="127"/>
      <c r="W32" s="106"/>
      <c r="X32" s="127" t="s">
        <v>8942</v>
      </c>
    </row>
    <row r="33" spans="1:24" x14ac:dyDescent="0.35">
      <c r="A33" s="127" t="s">
        <v>8907</v>
      </c>
      <c r="B33" s="129">
        <v>5</v>
      </c>
      <c r="C33" s="127" t="s">
        <v>8934</v>
      </c>
      <c r="D33" s="21">
        <v>44326</v>
      </c>
      <c r="E33" s="127" t="s">
        <v>829</v>
      </c>
      <c r="F33" s="127" t="s">
        <v>915</v>
      </c>
      <c r="G33" s="106"/>
      <c r="H33" s="106">
        <v>13</v>
      </c>
      <c r="I33" s="106">
        <v>13</v>
      </c>
      <c r="J33" s="106"/>
      <c r="K33" s="106"/>
      <c r="L33" s="106"/>
      <c r="M33" s="106"/>
      <c r="N33" s="106"/>
      <c r="O33" s="106"/>
      <c r="P33" s="106"/>
      <c r="Q33" s="106"/>
      <c r="R33" s="106"/>
      <c r="S33" s="106"/>
      <c r="T33" s="106"/>
      <c r="U33" s="106"/>
      <c r="V33" s="127"/>
      <c r="W33" s="106"/>
      <c r="X33" s="127" t="s">
        <v>8943</v>
      </c>
    </row>
    <row r="34" spans="1:24" x14ac:dyDescent="0.35">
      <c r="A34" s="127" t="s">
        <v>8907</v>
      </c>
      <c r="B34" s="129">
        <v>6</v>
      </c>
      <c r="C34" s="127" t="s">
        <v>8935</v>
      </c>
      <c r="D34" s="21">
        <v>44479</v>
      </c>
      <c r="E34" s="127" t="s">
        <v>829</v>
      </c>
      <c r="F34" s="127" t="s">
        <v>915</v>
      </c>
      <c r="G34" s="106"/>
      <c r="H34" s="106">
        <v>54</v>
      </c>
      <c r="I34" s="106">
        <v>54</v>
      </c>
      <c r="J34" s="106"/>
      <c r="K34" s="106"/>
      <c r="L34" s="106"/>
      <c r="M34" s="106"/>
      <c r="N34" s="106"/>
      <c r="O34" s="106"/>
      <c r="P34" s="106"/>
      <c r="Q34" s="106"/>
      <c r="R34" s="106"/>
      <c r="S34" s="106"/>
      <c r="T34" s="106"/>
      <c r="U34" s="106"/>
      <c r="V34" s="127"/>
      <c r="W34" s="106"/>
      <c r="X34" s="127" t="s">
        <v>8940</v>
      </c>
    </row>
    <row r="35" spans="1:24" x14ac:dyDescent="0.35">
      <c r="A35" s="127" t="s">
        <v>8907</v>
      </c>
      <c r="B35" s="129">
        <v>6</v>
      </c>
      <c r="C35" s="127" t="s">
        <v>8935</v>
      </c>
      <c r="D35" s="21">
        <v>44650</v>
      </c>
      <c r="E35" s="127" t="s">
        <v>829</v>
      </c>
      <c r="F35" s="127" t="s">
        <v>915</v>
      </c>
      <c r="G35" s="106"/>
      <c r="H35" s="106">
        <v>60</v>
      </c>
      <c r="I35" s="106">
        <v>60</v>
      </c>
      <c r="J35" s="106"/>
      <c r="K35" s="106"/>
      <c r="L35" s="106"/>
      <c r="M35" s="106"/>
      <c r="N35" s="106"/>
      <c r="O35" s="106"/>
      <c r="P35" s="106"/>
      <c r="Q35" s="106"/>
      <c r="R35" s="106"/>
      <c r="S35" s="106"/>
      <c r="T35" s="106"/>
      <c r="U35" s="106"/>
      <c r="V35" s="127"/>
      <c r="W35" s="106"/>
      <c r="X35" s="127" t="s">
        <v>8941</v>
      </c>
    </row>
    <row r="36" spans="1:24" x14ac:dyDescent="0.35">
      <c r="A36" s="127" t="s">
        <v>8907</v>
      </c>
      <c r="B36" s="129">
        <v>6</v>
      </c>
      <c r="C36" s="127" t="s">
        <v>8935</v>
      </c>
      <c r="D36" s="21">
        <v>44676</v>
      </c>
      <c r="E36" s="127" t="s">
        <v>829</v>
      </c>
      <c r="F36" s="127" t="s">
        <v>915</v>
      </c>
      <c r="G36" s="106"/>
      <c r="H36" s="106">
        <v>60</v>
      </c>
      <c r="I36" s="106">
        <v>60</v>
      </c>
      <c r="J36" s="106"/>
      <c r="K36" s="106"/>
      <c r="L36" s="106"/>
      <c r="M36" s="106"/>
      <c r="N36" s="106"/>
      <c r="O36" s="106"/>
      <c r="P36" s="106"/>
      <c r="Q36" s="106"/>
      <c r="R36" s="106"/>
      <c r="S36" s="106"/>
      <c r="T36" s="106"/>
      <c r="U36" s="106"/>
      <c r="V36" s="127"/>
      <c r="W36" s="106"/>
      <c r="X36" s="127" t="s">
        <v>8942</v>
      </c>
    </row>
    <row r="37" spans="1:24" x14ac:dyDescent="0.35">
      <c r="A37" s="127" t="s">
        <v>8907</v>
      </c>
      <c r="B37" s="129">
        <v>6</v>
      </c>
      <c r="C37" s="127" t="s">
        <v>8935</v>
      </c>
      <c r="D37" s="21">
        <v>44690</v>
      </c>
      <c r="E37" s="127" t="s">
        <v>829</v>
      </c>
      <c r="F37" s="127" t="s">
        <v>915</v>
      </c>
      <c r="G37" s="106"/>
      <c r="H37" s="106">
        <v>13</v>
      </c>
      <c r="I37" s="106">
        <v>13</v>
      </c>
      <c r="J37" s="106"/>
      <c r="K37" s="106"/>
      <c r="L37" s="106"/>
      <c r="M37" s="106"/>
      <c r="N37" s="106"/>
      <c r="O37" s="106"/>
      <c r="P37" s="106"/>
      <c r="Q37" s="106"/>
      <c r="R37" s="106"/>
      <c r="S37" s="106"/>
      <c r="T37" s="106"/>
      <c r="U37" s="106"/>
      <c r="V37" s="127"/>
      <c r="W37" s="106"/>
      <c r="X37" s="127" t="s">
        <v>8943</v>
      </c>
    </row>
    <row r="38" spans="1:24" x14ac:dyDescent="0.35">
      <c r="A38" s="127" t="s">
        <v>8907</v>
      </c>
      <c r="B38" s="129">
        <v>7</v>
      </c>
      <c r="C38" s="127" t="s">
        <v>8936</v>
      </c>
      <c r="D38" s="21">
        <v>44116</v>
      </c>
      <c r="E38" s="127" t="s">
        <v>829</v>
      </c>
      <c r="F38" s="127" t="s">
        <v>915</v>
      </c>
      <c r="G38" s="106"/>
      <c r="H38" s="106">
        <v>54</v>
      </c>
      <c r="I38" s="106">
        <v>54</v>
      </c>
      <c r="J38" s="106"/>
      <c r="K38" s="106"/>
      <c r="L38" s="106"/>
      <c r="M38" s="106"/>
      <c r="N38" s="106"/>
      <c r="O38" s="106"/>
      <c r="P38" s="106"/>
      <c r="Q38" s="106"/>
      <c r="R38" s="106"/>
      <c r="S38" s="106"/>
      <c r="T38" s="106"/>
      <c r="U38" s="106"/>
      <c r="V38" s="127"/>
      <c r="W38" s="106"/>
      <c r="X38" s="127" t="s">
        <v>8940</v>
      </c>
    </row>
    <row r="39" spans="1:24" x14ac:dyDescent="0.35">
      <c r="A39" s="127" t="s">
        <v>8907</v>
      </c>
      <c r="B39" s="129">
        <v>7</v>
      </c>
      <c r="C39" s="127" t="s">
        <v>8936</v>
      </c>
      <c r="D39" s="21">
        <v>44285</v>
      </c>
      <c r="E39" s="127" t="s">
        <v>829</v>
      </c>
      <c r="F39" s="127" t="s">
        <v>915</v>
      </c>
      <c r="G39" s="106"/>
      <c r="H39" s="106">
        <v>90</v>
      </c>
      <c r="I39" s="106">
        <v>90</v>
      </c>
      <c r="J39" s="106"/>
      <c r="K39" s="106"/>
      <c r="L39" s="106"/>
      <c r="M39" s="106"/>
      <c r="N39" s="106"/>
      <c r="O39" s="106"/>
      <c r="P39" s="106"/>
      <c r="Q39" s="106"/>
      <c r="R39" s="106"/>
      <c r="S39" s="106"/>
      <c r="T39" s="106"/>
      <c r="U39" s="106"/>
      <c r="V39" s="127"/>
      <c r="W39" s="106"/>
      <c r="X39" s="127" t="s">
        <v>8941</v>
      </c>
    </row>
    <row r="40" spans="1:24" x14ac:dyDescent="0.35">
      <c r="A40" s="127" t="s">
        <v>8907</v>
      </c>
      <c r="B40" s="129">
        <v>7</v>
      </c>
      <c r="C40" s="127" t="s">
        <v>8936</v>
      </c>
      <c r="D40" s="21">
        <v>44311</v>
      </c>
      <c r="E40" s="127" t="s">
        <v>829</v>
      </c>
      <c r="F40" s="127" t="s">
        <v>915</v>
      </c>
      <c r="G40" s="106"/>
      <c r="H40" s="106">
        <v>90</v>
      </c>
      <c r="I40" s="106">
        <v>90</v>
      </c>
      <c r="J40" s="106"/>
      <c r="K40" s="106"/>
      <c r="L40" s="106"/>
      <c r="M40" s="106"/>
      <c r="N40" s="106"/>
      <c r="O40" s="106"/>
      <c r="P40" s="106"/>
      <c r="Q40" s="106"/>
      <c r="R40" s="106"/>
      <c r="S40" s="106"/>
      <c r="T40" s="106"/>
      <c r="U40" s="106"/>
      <c r="V40" s="127"/>
      <c r="W40" s="106"/>
      <c r="X40" s="127" t="s">
        <v>8942</v>
      </c>
    </row>
    <row r="41" spans="1:24" x14ac:dyDescent="0.35">
      <c r="A41" s="127" t="s">
        <v>8907</v>
      </c>
      <c r="B41" s="129">
        <v>7</v>
      </c>
      <c r="C41" s="127" t="s">
        <v>8936</v>
      </c>
      <c r="D41" s="21">
        <v>44326</v>
      </c>
      <c r="E41" s="127" t="s">
        <v>829</v>
      </c>
      <c r="F41" s="127" t="s">
        <v>915</v>
      </c>
      <c r="G41" s="106"/>
      <c r="H41" s="106">
        <v>20</v>
      </c>
      <c r="I41" s="106">
        <v>20</v>
      </c>
      <c r="J41" s="106"/>
      <c r="K41" s="106"/>
      <c r="L41" s="106"/>
      <c r="M41" s="106"/>
      <c r="N41" s="106"/>
      <c r="O41" s="106"/>
      <c r="P41" s="106"/>
      <c r="Q41" s="106"/>
      <c r="R41" s="106"/>
      <c r="S41" s="106"/>
      <c r="T41" s="106"/>
      <c r="U41" s="106"/>
      <c r="V41" s="127"/>
      <c r="W41" s="106"/>
      <c r="X41" s="127" t="s">
        <v>8943</v>
      </c>
    </row>
    <row r="42" spans="1:24" x14ac:dyDescent="0.35">
      <c r="A42" s="127" t="s">
        <v>8907</v>
      </c>
      <c r="B42" s="129">
        <v>8</v>
      </c>
      <c r="C42" s="127" t="s">
        <v>8937</v>
      </c>
      <c r="D42" s="21">
        <v>44479</v>
      </c>
      <c r="E42" s="127" t="s">
        <v>829</v>
      </c>
      <c r="F42" s="127" t="s">
        <v>915</v>
      </c>
      <c r="G42" s="106"/>
      <c r="H42" s="106">
        <v>54</v>
      </c>
      <c r="I42" s="106">
        <v>54</v>
      </c>
      <c r="J42" s="106"/>
      <c r="K42" s="106"/>
      <c r="L42" s="106"/>
      <c r="M42" s="106"/>
      <c r="N42" s="106"/>
      <c r="O42" s="106"/>
      <c r="P42" s="106"/>
      <c r="Q42" s="106"/>
      <c r="R42" s="106"/>
      <c r="S42" s="106"/>
      <c r="T42" s="106"/>
      <c r="U42" s="106"/>
      <c r="V42" s="127"/>
      <c r="W42" s="106"/>
      <c r="X42" s="127" t="s">
        <v>8940</v>
      </c>
    </row>
    <row r="43" spans="1:24" x14ac:dyDescent="0.35">
      <c r="A43" s="127" t="s">
        <v>8907</v>
      </c>
      <c r="B43" s="129">
        <v>8</v>
      </c>
      <c r="C43" s="127" t="s">
        <v>8937</v>
      </c>
      <c r="D43" s="21">
        <v>44650</v>
      </c>
      <c r="E43" s="127" t="s">
        <v>829</v>
      </c>
      <c r="F43" s="127" t="s">
        <v>915</v>
      </c>
      <c r="G43" s="106"/>
      <c r="H43" s="106">
        <v>90</v>
      </c>
      <c r="I43" s="106">
        <v>90</v>
      </c>
      <c r="J43" s="106"/>
      <c r="K43" s="106"/>
      <c r="L43" s="106"/>
      <c r="M43" s="106"/>
      <c r="N43" s="106"/>
      <c r="O43" s="106"/>
      <c r="P43" s="106"/>
      <c r="Q43" s="106"/>
      <c r="R43" s="106"/>
      <c r="S43" s="106"/>
      <c r="T43" s="106"/>
      <c r="U43" s="106"/>
      <c r="V43" s="127"/>
      <c r="W43" s="106"/>
      <c r="X43" s="127" t="s">
        <v>8941</v>
      </c>
    </row>
    <row r="44" spans="1:24" x14ac:dyDescent="0.35">
      <c r="A44" s="127" t="s">
        <v>8907</v>
      </c>
      <c r="B44" s="129">
        <v>8</v>
      </c>
      <c r="C44" s="127" t="s">
        <v>8937</v>
      </c>
      <c r="D44" s="21">
        <v>44676</v>
      </c>
      <c r="E44" s="127" t="s">
        <v>829</v>
      </c>
      <c r="F44" s="127" t="s">
        <v>915</v>
      </c>
      <c r="G44" s="106"/>
      <c r="H44" s="106">
        <v>90</v>
      </c>
      <c r="I44" s="106">
        <v>90</v>
      </c>
      <c r="J44" s="106"/>
      <c r="K44" s="106"/>
      <c r="L44" s="106"/>
      <c r="M44" s="106"/>
      <c r="N44" s="106"/>
      <c r="O44" s="106"/>
      <c r="P44" s="106"/>
      <c r="Q44" s="106"/>
      <c r="R44" s="106"/>
      <c r="S44" s="106"/>
      <c r="T44" s="106"/>
      <c r="U44" s="106"/>
      <c r="V44" s="127"/>
      <c r="W44" s="106"/>
      <c r="X44" s="127" t="s">
        <v>8942</v>
      </c>
    </row>
    <row r="45" spans="1:24" x14ac:dyDescent="0.35">
      <c r="A45" s="127" t="s">
        <v>8907</v>
      </c>
      <c r="B45" s="129">
        <v>8</v>
      </c>
      <c r="C45" s="127" t="s">
        <v>8937</v>
      </c>
      <c r="D45" s="21">
        <v>44690</v>
      </c>
      <c r="E45" s="127" t="s">
        <v>829</v>
      </c>
      <c r="F45" s="127" t="s">
        <v>915</v>
      </c>
      <c r="G45" s="106"/>
      <c r="H45" s="106">
        <v>20</v>
      </c>
      <c r="I45" s="106">
        <v>20</v>
      </c>
      <c r="J45" s="106"/>
      <c r="K45" s="106"/>
      <c r="L45" s="106"/>
      <c r="M45" s="106"/>
      <c r="N45" s="106"/>
      <c r="O45" s="106"/>
      <c r="P45" s="106"/>
      <c r="Q45" s="106"/>
      <c r="R45" s="106"/>
      <c r="S45" s="106"/>
      <c r="T45" s="106"/>
      <c r="U45" s="106"/>
      <c r="V45" s="127"/>
      <c r="W45" s="106"/>
      <c r="X45" s="127" t="s">
        <v>8943</v>
      </c>
    </row>
    <row r="46" spans="1:24" x14ac:dyDescent="0.35">
      <c r="A46" s="127" t="s">
        <v>8907</v>
      </c>
      <c r="B46" s="129">
        <v>9</v>
      </c>
      <c r="C46" s="127" t="s">
        <v>8938</v>
      </c>
      <c r="D46" s="21">
        <v>44116</v>
      </c>
      <c r="E46" s="127" t="s">
        <v>829</v>
      </c>
      <c r="F46" s="127" t="s">
        <v>915</v>
      </c>
      <c r="G46" s="106"/>
      <c r="H46" s="106">
        <v>54</v>
      </c>
      <c r="I46" s="106">
        <v>54</v>
      </c>
      <c r="J46" s="106"/>
      <c r="K46" s="106"/>
      <c r="L46" s="106"/>
      <c r="M46" s="106"/>
      <c r="N46" s="106"/>
      <c r="O46" s="106"/>
      <c r="P46" s="106"/>
      <c r="Q46" s="106"/>
      <c r="R46" s="106"/>
      <c r="S46" s="106"/>
      <c r="T46" s="106"/>
      <c r="U46" s="106"/>
      <c r="V46" s="127"/>
      <c r="W46" s="106"/>
      <c r="X46" s="127" t="s">
        <v>8940</v>
      </c>
    </row>
    <row r="47" spans="1:24" x14ac:dyDescent="0.35">
      <c r="A47" s="127" t="s">
        <v>8907</v>
      </c>
      <c r="B47" s="129">
        <v>9</v>
      </c>
      <c r="C47" s="127" t="s">
        <v>8938</v>
      </c>
      <c r="D47" s="21">
        <v>44285</v>
      </c>
      <c r="E47" s="127" t="s">
        <v>829</v>
      </c>
      <c r="F47" s="127" t="s">
        <v>915</v>
      </c>
      <c r="G47" s="106"/>
      <c r="H47" s="106">
        <v>120</v>
      </c>
      <c r="I47" s="106">
        <v>120</v>
      </c>
      <c r="J47" s="106"/>
      <c r="K47" s="106"/>
      <c r="L47" s="106"/>
      <c r="M47" s="106"/>
      <c r="N47" s="106"/>
      <c r="O47" s="106"/>
      <c r="P47" s="106"/>
      <c r="Q47" s="106"/>
      <c r="R47" s="106"/>
      <c r="S47" s="106"/>
      <c r="T47" s="106"/>
      <c r="U47" s="106"/>
      <c r="V47" s="127"/>
      <c r="W47" s="106"/>
      <c r="X47" s="127" t="s">
        <v>8941</v>
      </c>
    </row>
    <row r="48" spans="1:24" x14ac:dyDescent="0.35">
      <c r="A48" s="127" t="s">
        <v>8907</v>
      </c>
      <c r="B48" s="129">
        <v>9</v>
      </c>
      <c r="C48" s="127" t="s">
        <v>8938</v>
      </c>
      <c r="D48" s="21">
        <v>44311</v>
      </c>
      <c r="E48" s="127" t="s">
        <v>829</v>
      </c>
      <c r="F48" s="127" t="s">
        <v>915</v>
      </c>
      <c r="G48" s="106"/>
      <c r="H48" s="106">
        <v>120</v>
      </c>
      <c r="I48" s="106">
        <v>120</v>
      </c>
      <c r="J48" s="106"/>
      <c r="K48" s="106"/>
      <c r="L48" s="106"/>
      <c r="M48" s="106"/>
      <c r="N48" s="106"/>
      <c r="O48" s="106"/>
      <c r="P48" s="106"/>
      <c r="Q48" s="106"/>
      <c r="R48" s="106"/>
      <c r="S48" s="106"/>
      <c r="T48" s="106"/>
      <c r="U48" s="106"/>
      <c r="V48" s="127"/>
      <c r="W48" s="106"/>
      <c r="X48" s="127" t="s">
        <v>8942</v>
      </c>
    </row>
    <row r="49" spans="1:24" x14ac:dyDescent="0.35">
      <c r="A49" s="127" t="s">
        <v>8907</v>
      </c>
      <c r="B49" s="129">
        <v>9</v>
      </c>
      <c r="C49" s="127" t="s">
        <v>8938</v>
      </c>
      <c r="D49" s="21">
        <v>44326</v>
      </c>
      <c r="E49" s="127" t="s">
        <v>829</v>
      </c>
      <c r="F49" s="127" t="s">
        <v>915</v>
      </c>
      <c r="G49" s="106"/>
      <c r="H49" s="106">
        <v>27</v>
      </c>
      <c r="I49" s="106">
        <v>27</v>
      </c>
      <c r="J49" s="106"/>
      <c r="K49" s="106"/>
      <c r="L49" s="106"/>
      <c r="M49" s="106"/>
      <c r="N49" s="106"/>
      <c r="O49" s="106"/>
      <c r="P49" s="106"/>
      <c r="Q49" s="106"/>
      <c r="R49" s="106"/>
      <c r="S49" s="106"/>
      <c r="T49" s="106"/>
      <c r="U49" s="106"/>
      <c r="V49" s="127"/>
      <c r="W49" s="106"/>
      <c r="X49" s="127" t="s">
        <v>8943</v>
      </c>
    </row>
    <row r="50" spans="1:24" x14ac:dyDescent="0.35">
      <c r="A50" s="127" t="s">
        <v>8907</v>
      </c>
      <c r="B50" s="129">
        <v>10</v>
      </c>
      <c r="C50" s="127" t="s">
        <v>8939</v>
      </c>
      <c r="D50" s="21">
        <v>44479</v>
      </c>
      <c r="E50" s="127" t="s">
        <v>829</v>
      </c>
      <c r="F50" s="127" t="s">
        <v>915</v>
      </c>
      <c r="G50" s="106"/>
      <c r="H50" s="106">
        <v>54</v>
      </c>
      <c r="I50" s="106">
        <v>54</v>
      </c>
      <c r="J50" s="106"/>
      <c r="K50" s="106"/>
      <c r="L50" s="106"/>
      <c r="M50" s="106"/>
      <c r="N50" s="106"/>
      <c r="O50" s="106"/>
      <c r="P50" s="106"/>
      <c r="Q50" s="106"/>
      <c r="R50" s="106"/>
      <c r="S50" s="106"/>
      <c r="T50" s="106"/>
      <c r="U50" s="106"/>
      <c r="V50" s="127"/>
      <c r="W50" s="106"/>
      <c r="X50" s="127" t="s">
        <v>8940</v>
      </c>
    </row>
    <row r="51" spans="1:24" x14ac:dyDescent="0.35">
      <c r="A51" s="127" t="s">
        <v>8907</v>
      </c>
      <c r="B51" s="129">
        <v>10</v>
      </c>
      <c r="C51" s="127" t="s">
        <v>8939</v>
      </c>
      <c r="D51" s="21">
        <v>44650</v>
      </c>
      <c r="E51" s="127" t="s">
        <v>829</v>
      </c>
      <c r="F51" s="127" t="s">
        <v>915</v>
      </c>
      <c r="G51" s="106"/>
      <c r="H51" s="106">
        <v>120</v>
      </c>
      <c r="I51" s="106">
        <v>120</v>
      </c>
      <c r="J51" s="106"/>
      <c r="K51" s="106"/>
      <c r="L51" s="106"/>
      <c r="M51" s="106"/>
      <c r="N51" s="106"/>
      <c r="O51" s="106"/>
      <c r="P51" s="106"/>
      <c r="Q51" s="106"/>
      <c r="R51" s="106"/>
      <c r="S51" s="106"/>
      <c r="T51" s="106"/>
      <c r="U51" s="106"/>
      <c r="V51" s="127"/>
      <c r="W51" s="106"/>
      <c r="X51" s="127" t="s">
        <v>8941</v>
      </c>
    </row>
    <row r="52" spans="1:24" x14ac:dyDescent="0.35">
      <c r="A52" s="127" t="s">
        <v>8907</v>
      </c>
      <c r="B52" s="129">
        <v>10</v>
      </c>
      <c r="C52" s="127" t="s">
        <v>8939</v>
      </c>
      <c r="D52" s="21">
        <v>44676</v>
      </c>
      <c r="E52" s="127" t="s">
        <v>829</v>
      </c>
      <c r="F52" s="127" t="s">
        <v>915</v>
      </c>
      <c r="G52" s="106"/>
      <c r="H52" s="106">
        <v>120</v>
      </c>
      <c r="I52" s="106">
        <v>120</v>
      </c>
      <c r="J52" s="106"/>
      <c r="K52" s="106"/>
      <c r="L52" s="106"/>
      <c r="M52" s="106"/>
      <c r="N52" s="106"/>
      <c r="O52" s="106"/>
      <c r="P52" s="106"/>
      <c r="Q52" s="106"/>
      <c r="R52" s="106"/>
      <c r="S52" s="106"/>
      <c r="T52" s="106"/>
      <c r="U52" s="106"/>
      <c r="V52" s="127"/>
      <c r="W52" s="106"/>
      <c r="X52" s="127" t="s">
        <v>8942</v>
      </c>
    </row>
    <row r="53" spans="1:24" x14ac:dyDescent="0.35">
      <c r="A53" s="127" t="s">
        <v>8907</v>
      </c>
      <c r="B53" s="129">
        <v>10</v>
      </c>
      <c r="C53" s="127" t="s">
        <v>8939</v>
      </c>
      <c r="D53" s="21">
        <v>44690</v>
      </c>
      <c r="E53" s="127" t="s">
        <v>829</v>
      </c>
      <c r="F53" s="127" t="s">
        <v>915</v>
      </c>
      <c r="G53" s="106"/>
      <c r="H53" s="106">
        <v>27</v>
      </c>
      <c r="I53" s="106">
        <v>27</v>
      </c>
      <c r="J53" s="106"/>
      <c r="K53" s="106"/>
      <c r="L53" s="106"/>
      <c r="M53" s="106"/>
      <c r="N53" s="106"/>
      <c r="O53" s="106"/>
      <c r="P53" s="106"/>
      <c r="Q53" s="106"/>
      <c r="R53" s="106"/>
      <c r="S53" s="106"/>
      <c r="T53" s="106"/>
      <c r="U53" s="106"/>
      <c r="V53" s="127"/>
      <c r="W53" s="106"/>
      <c r="X53" s="127" t="s">
        <v>8943</v>
      </c>
    </row>
    <row r="54" spans="1:24" x14ac:dyDescent="0.35">
      <c r="A54" s="127" t="s">
        <v>8972</v>
      </c>
      <c r="B54" s="129">
        <v>1</v>
      </c>
      <c r="C54" s="127" t="s">
        <v>9000</v>
      </c>
      <c r="D54" s="21"/>
      <c r="E54" s="127"/>
      <c r="F54" s="127" t="s">
        <v>915</v>
      </c>
      <c r="G54" s="106"/>
      <c r="H54" s="106">
        <v>315</v>
      </c>
      <c r="I54" s="106">
        <v>271</v>
      </c>
      <c r="J54" s="106"/>
      <c r="K54" s="106"/>
      <c r="L54" s="106"/>
      <c r="M54" s="106">
        <v>44</v>
      </c>
      <c r="N54" s="106"/>
      <c r="O54" s="106"/>
      <c r="P54" s="106"/>
      <c r="Q54" s="106"/>
      <c r="R54" s="106"/>
      <c r="S54" s="106"/>
      <c r="T54" s="106"/>
      <c r="U54" s="106"/>
      <c r="V54" s="127"/>
      <c r="W54" s="106"/>
      <c r="X54" s="127" t="s">
        <v>9002</v>
      </c>
    </row>
    <row r="55" spans="1:24" x14ac:dyDescent="0.35">
      <c r="A55" s="127" t="s">
        <v>8972</v>
      </c>
      <c r="B55" s="129">
        <v>2</v>
      </c>
      <c r="C55" s="127" t="s">
        <v>9001</v>
      </c>
      <c r="D55" s="21"/>
      <c r="E55" s="127"/>
      <c r="F55" s="127" t="s">
        <v>915</v>
      </c>
      <c r="G55" s="106"/>
      <c r="H55" s="106">
        <v>290</v>
      </c>
      <c r="I55" s="106">
        <v>261</v>
      </c>
      <c r="J55" s="106"/>
      <c r="K55" s="106"/>
      <c r="L55" s="106"/>
      <c r="M55" s="106">
        <v>29</v>
      </c>
      <c r="N55" s="106"/>
      <c r="O55" s="106"/>
      <c r="P55" s="106"/>
      <c r="Q55" s="106"/>
      <c r="R55" s="106"/>
      <c r="S55" s="106"/>
      <c r="T55" s="106"/>
      <c r="U55" s="106"/>
      <c r="V55" s="127"/>
      <c r="W55" s="106"/>
      <c r="X55" s="127" t="s">
        <v>9002</v>
      </c>
    </row>
    <row r="56" spans="1:24" x14ac:dyDescent="0.35">
      <c r="A56" s="127" t="s">
        <v>9031</v>
      </c>
      <c r="B56" s="129">
        <v>1</v>
      </c>
      <c r="C56" s="127" t="s">
        <v>9057</v>
      </c>
      <c r="D56" s="21"/>
      <c r="E56" s="127"/>
      <c r="F56" s="127" t="s">
        <v>915</v>
      </c>
      <c r="G56" s="106"/>
      <c r="H56" s="106">
        <v>600</v>
      </c>
      <c r="I56" s="106">
        <v>150</v>
      </c>
      <c r="J56" s="106"/>
      <c r="K56" s="106"/>
      <c r="L56" s="106"/>
      <c r="M56" s="106">
        <v>300</v>
      </c>
      <c r="N56" s="106">
        <v>150</v>
      </c>
      <c r="O56" s="106"/>
      <c r="P56" s="106"/>
      <c r="Q56" s="106"/>
      <c r="R56" s="106"/>
      <c r="S56" s="106"/>
      <c r="T56" s="106"/>
      <c r="U56" s="106"/>
      <c r="V56" s="127"/>
      <c r="W56" s="106"/>
      <c r="X56" s="127" t="s">
        <v>9060</v>
      </c>
    </row>
    <row r="57" spans="1:24" x14ac:dyDescent="0.35">
      <c r="A57" s="127" t="s">
        <v>9031</v>
      </c>
      <c r="B57" s="129">
        <v>1</v>
      </c>
      <c r="C57" s="127" t="s">
        <v>9057</v>
      </c>
      <c r="D57" s="21"/>
      <c r="E57" s="127"/>
      <c r="F57" s="127" t="s">
        <v>915</v>
      </c>
      <c r="G57" s="106"/>
      <c r="H57" s="106">
        <v>150</v>
      </c>
      <c r="I57" s="106">
        <v>150</v>
      </c>
      <c r="J57" s="106"/>
      <c r="K57" s="106"/>
      <c r="L57" s="106"/>
      <c r="M57" s="106"/>
      <c r="N57" s="106"/>
      <c r="O57" s="106"/>
      <c r="P57" s="106"/>
      <c r="Q57" s="106"/>
      <c r="R57" s="106"/>
      <c r="S57" s="106"/>
      <c r="T57" s="106"/>
      <c r="U57" s="106"/>
      <c r="V57" s="127"/>
      <c r="W57" s="106"/>
      <c r="X57" s="127" t="s">
        <v>9061</v>
      </c>
    </row>
    <row r="58" spans="1:24" x14ac:dyDescent="0.35">
      <c r="A58" s="127" t="s">
        <v>9031</v>
      </c>
      <c r="B58" s="129">
        <v>2</v>
      </c>
      <c r="C58" s="127" t="s">
        <v>9058</v>
      </c>
      <c r="D58" s="21"/>
      <c r="E58" s="127"/>
      <c r="F58" s="127" t="s">
        <v>915</v>
      </c>
      <c r="G58" s="106"/>
      <c r="H58" s="106">
        <v>650</v>
      </c>
      <c r="I58" s="106">
        <v>200</v>
      </c>
      <c r="J58" s="106"/>
      <c r="K58" s="106"/>
      <c r="L58" s="106"/>
      <c r="M58" s="106">
        <v>300</v>
      </c>
      <c r="N58" s="106">
        <v>150</v>
      </c>
      <c r="O58" s="106"/>
      <c r="P58" s="106"/>
      <c r="Q58" s="106"/>
      <c r="R58" s="106"/>
      <c r="S58" s="106"/>
      <c r="T58" s="106"/>
      <c r="U58" s="106"/>
      <c r="V58" s="127"/>
      <c r="W58" s="106"/>
      <c r="X58" s="127" t="s">
        <v>9060</v>
      </c>
    </row>
    <row r="59" spans="1:24" x14ac:dyDescent="0.35">
      <c r="A59" s="127" t="s">
        <v>9031</v>
      </c>
      <c r="B59" s="129">
        <v>2</v>
      </c>
      <c r="C59" s="127" t="s">
        <v>9058</v>
      </c>
      <c r="D59" s="21"/>
      <c r="E59" s="127"/>
      <c r="F59" s="127" t="s">
        <v>915</v>
      </c>
      <c r="G59" s="106"/>
      <c r="H59" s="106">
        <v>100</v>
      </c>
      <c r="I59" s="106">
        <v>100</v>
      </c>
      <c r="J59" s="106"/>
      <c r="K59" s="106"/>
      <c r="L59" s="106"/>
      <c r="M59" s="106"/>
      <c r="N59" s="106"/>
      <c r="O59" s="106"/>
      <c r="P59" s="106"/>
      <c r="Q59" s="106"/>
      <c r="R59" s="106"/>
      <c r="S59" s="106"/>
      <c r="T59" s="106"/>
      <c r="U59" s="106"/>
      <c r="V59" s="127"/>
      <c r="W59" s="106"/>
      <c r="X59" s="127" t="s">
        <v>9062</v>
      </c>
    </row>
    <row r="60" spans="1:24" x14ac:dyDescent="0.35">
      <c r="A60" s="127" t="s">
        <v>9083</v>
      </c>
      <c r="B60" s="129">
        <v>1</v>
      </c>
      <c r="C60" s="127" t="s">
        <v>9137</v>
      </c>
      <c r="D60" s="21"/>
      <c r="E60" s="127"/>
      <c r="F60" s="127"/>
      <c r="G60" s="106"/>
      <c r="H60" s="106">
        <v>0</v>
      </c>
      <c r="I60" s="106">
        <v>0</v>
      </c>
      <c r="J60" s="106"/>
      <c r="K60" s="106"/>
      <c r="L60" s="106"/>
      <c r="M60" s="106"/>
      <c r="N60" s="106"/>
      <c r="O60" s="106"/>
      <c r="P60" s="106"/>
      <c r="Q60" s="106"/>
      <c r="R60" s="106"/>
      <c r="S60" s="106"/>
      <c r="T60" s="106"/>
      <c r="U60" s="106"/>
      <c r="V60" s="127"/>
      <c r="W60" s="106"/>
      <c r="X60" s="127" t="s">
        <v>9149</v>
      </c>
    </row>
    <row r="61" spans="1:24" x14ac:dyDescent="0.35">
      <c r="A61" s="127" t="s">
        <v>9083</v>
      </c>
      <c r="B61" s="129">
        <v>2</v>
      </c>
      <c r="C61" s="127" t="s">
        <v>9144</v>
      </c>
      <c r="D61" s="21"/>
      <c r="E61" s="127"/>
      <c r="F61" s="127"/>
      <c r="G61" s="106"/>
      <c r="H61" s="106">
        <v>50</v>
      </c>
      <c r="I61" s="106">
        <v>50</v>
      </c>
      <c r="J61" s="106"/>
      <c r="K61" s="106"/>
      <c r="L61" s="106"/>
      <c r="M61" s="106"/>
      <c r="N61" s="106"/>
      <c r="O61" s="106"/>
      <c r="P61" s="106"/>
      <c r="Q61" s="106"/>
      <c r="R61" s="106"/>
      <c r="S61" s="106"/>
      <c r="T61" s="106"/>
      <c r="U61" s="106"/>
      <c r="V61" s="127"/>
      <c r="W61" s="106"/>
      <c r="X61" s="127" t="s">
        <v>9150</v>
      </c>
    </row>
    <row r="62" spans="1:24" x14ac:dyDescent="0.35">
      <c r="A62" s="127" t="s">
        <v>9083</v>
      </c>
      <c r="B62" s="129">
        <v>3</v>
      </c>
      <c r="C62" s="127" t="s">
        <v>9145</v>
      </c>
      <c r="D62" s="21"/>
      <c r="E62" s="127"/>
      <c r="F62" s="127"/>
      <c r="G62" s="106"/>
      <c r="H62" s="106">
        <v>50</v>
      </c>
      <c r="I62" s="106">
        <v>50</v>
      </c>
      <c r="J62" s="106"/>
      <c r="K62" s="106"/>
      <c r="L62" s="106"/>
      <c r="M62" s="106"/>
      <c r="N62" s="106"/>
      <c r="O62" s="106"/>
      <c r="P62" s="106"/>
      <c r="Q62" s="106"/>
      <c r="R62" s="106"/>
      <c r="S62" s="106"/>
      <c r="T62" s="106"/>
      <c r="U62" s="106"/>
      <c r="V62" s="127"/>
      <c r="W62" s="106"/>
      <c r="X62" s="127" t="s">
        <v>9152</v>
      </c>
    </row>
    <row r="63" spans="1:24" x14ac:dyDescent="0.35">
      <c r="A63" s="127" t="s">
        <v>9083</v>
      </c>
      <c r="B63" s="129">
        <v>3</v>
      </c>
      <c r="C63" s="127" t="s">
        <v>9145</v>
      </c>
      <c r="D63" s="21"/>
      <c r="E63" s="127"/>
      <c r="F63" s="127"/>
      <c r="G63" s="106"/>
      <c r="H63" s="106">
        <v>50</v>
      </c>
      <c r="I63" s="106">
        <v>50</v>
      </c>
      <c r="J63" s="106"/>
      <c r="K63" s="106"/>
      <c r="L63" s="106"/>
      <c r="M63" s="106"/>
      <c r="N63" s="106"/>
      <c r="O63" s="106"/>
      <c r="P63" s="106"/>
      <c r="Q63" s="106"/>
      <c r="R63" s="106"/>
      <c r="S63" s="106"/>
      <c r="T63" s="106"/>
      <c r="U63" s="106"/>
      <c r="V63" s="127"/>
      <c r="W63" s="106"/>
      <c r="X63" s="127" t="s">
        <v>9151</v>
      </c>
    </row>
    <row r="64" spans="1:24" x14ac:dyDescent="0.35">
      <c r="A64" s="127" t="s">
        <v>9083</v>
      </c>
      <c r="B64" s="129">
        <v>4</v>
      </c>
      <c r="C64" s="127" t="s">
        <v>9146</v>
      </c>
      <c r="D64" s="21"/>
      <c r="E64" s="127"/>
      <c r="F64" s="127"/>
      <c r="G64" s="106"/>
      <c r="H64" s="106">
        <v>50</v>
      </c>
      <c r="I64" s="106">
        <v>50</v>
      </c>
      <c r="J64" s="106"/>
      <c r="K64" s="106"/>
      <c r="L64" s="106"/>
      <c r="M64" s="106"/>
      <c r="N64" s="106"/>
      <c r="O64" s="106"/>
      <c r="P64" s="106"/>
      <c r="Q64" s="106"/>
      <c r="R64" s="106"/>
      <c r="S64" s="106"/>
      <c r="T64" s="106"/>
      <c r="U64" s="106"/>
      <c r="V64" s="127"/>
      <c r="W64" s="106"/>
      <c r="X64" s="127" t="s">
        <v>9150</v>
      </c>
    </row>
    <row r="65" spans="1:24" x14ac:dyDescent="0.35">
      <c r="A65" s="127" t="s">
        <v>9083</v>
      </c>
      <c r="B65" s="129">
        <v>4</v>
      </c>
      <c r="C65" s="127" t="s">
        <v>9146</v>
      </c>
      <c r="D65" s="21"/>
      <c r="E65" s="127"/>
      <c r="F65" s="127"/>
      <c r="G65" s="106"/>
      <c r="H65" s="106">
        <v>100</v>
      </c>
      <c r="I65" s="106">
        <v>100</v>
      </c>
      <c r="J65" s="106"/>
      <c r="K65" s="106"/>
      <c r="L65" s="106"/>
      <c r="M65" s="106"/>
      <c r="N65" s="106"/>
      <c r="O65" s="106"/>
      <c r="P65" s="106"/>
      <c r="Q65" s="106"/>
      <c r="R65" s="106"/>
      <c r="S65" s="106"/>
      <c r="T65" s="106"/>
      <c r="U65" s="106"/>
      <c r="V65" s="127"/>
      <c r="W65" s="106"/>
      <c r="X65" s="127" t="s">
        <v>9151</v>
      </c>
    </row>
    <row r="66" spans="1:24" x14ac:dyDescent="0.35">
      <c r="A66" s="127" t="s">
        <v>9083</v>
      </c>
      <c r="B66" s="129">
        <v>5</v>
      </c>
      <c r="C66" s="127" t="s">
        <v>9147</v>
      </c>
      <c r="D66" s="21"/>
      <c r="E66" s="127"/>
      <c r="F66" s="127"/>
      <c r="G66" s="106"/>
      <c r="H66" s="106">
        <v>50</v>
      </c>
      <c r="I66" s="106">
        <v>50</v>
      </c>
      <c r="J66" s="106"/>
      <c r="K66" s="106"/>
      <c r="L66" s="106"/>
      <c r="M66" s="106"/>
      <c r="N66" s="106"/>
      <c r="O66" s="106"/>
      <c r="P66" s="106"/>
      <c r="Q66" s="106"/>
      <c r="R66" s="106"/>
      <c r="S66" s="106"/>
      <c r="T66" s="106"/>
      <c r="U66" s="106"/>
      <c r="V66" s="127"/>
      <c r="W66" s="106"/>
      <c r="X66" s="127" t="s">
        <v>9150</v>
      </c>
    </row>
    <row r="67" spans="1:24" x14ac:dyDescent="0.35">
      <c r="A67" s="127" t="s">
        <v>9083</v>
      </c>
      <c r="B67" s="129">
        <v>5</v>
      </c>
      <c r="C67" s="127" t="s">
        <v>9147</v>
      </c>
      <c r="D67" s="21"/>
      <c r="E67" s="127"/>
      <c r="F67" s="127"/>
      <c r="G67" s="106"/>
      <c r="H67" s="106">
        <v>150</v>
      </c>
      <c r="I67" s="106">
        <v>150</v>
      </c>
      <c r="J67" s="106"/>
      <c r="K67" s="106"/>
      <c r="L67" s="106"/>
      <c r="M67" s="106"/>
      <c r="N67" s="106"/>
      <c r="O67" s="106"/>
      <c r="P67" s="106"/>
      <c r="Q67" s="106"/>
      <c r="R67" s="106"/>
      <c r="S67" s="106"/>
      <c r="T67" s="106"/>
      <c r="U67" s="106"/>
      <c r="V67" s="127"/>
      <c r="W67" s="106"/>
      <c r="X67" s="127" t="s">
        <v>9151</v>
      </c>
    </row>
    <row r="68" spans="1:24" x14ac:dyDescent="0.35">
      <c r="A68" s="127" t="s">
        <v>9083</v>
      </c>
      <c r="B68" s="129">
        <v>6</v>
      </c>
      <c r="C68" s="127" t="s">
        <v>9148</v>
      </c>
      <c r="D68" s="21"/>
      <c r="E68" s="127"/>
      <c r="F68" s="127"/>
      <c r="G68" s="106"/>
      <c r="H68" s="106">
        <v>50</v>
      </c>
      <c r="I68" s="106">
        <v>50</v>
      </c>
      <c r="J68" s="106"/>
      <c r="K68" s="106"/>
      <c r="L68" s="106"/>
      <c r="M68" s="106"/>
      <c r="N68" s="106"/>
      <c r="O68" s="106"/>
      <c r="P68" s="106"/>
      <c r="Q68" s="106"/>
      <c r="R68" s="106"/>
      <c r="S68" s="106"/>
      <c r="T68" s="106"/>
      <c r="U68" s="106"/>
      <c r="V68" s="127"/>
      <c r="W68" s="106"/>
      <c r="X68" s="127" t="s">
        <v>9153</v>
      </c>
    </row>
    <row r="69" spans="1:24" x14ac:dyDescent="0.35">
      <c r="A69" s="127" t="s">
        <v>9083</v>
      </c>
      <c r="B69" s="129">
        <v>6</v>
      </c>
      <c r="C69" s="127" t="s">
        <v>9148</v>
      </c>
      <c r="D69" s="21"/>
      <c r="E69" s="127"/>
      <c r="F69" s="127"/>
      <c r="G69" s="106"/>
      <c r="H69" s="106">
        <v>200</v>
      </c>
      <c r="I69" s="106">
        <v>200</v>
      </c>
      <c r="J69" s="106"/>
      <c r="K69" s="106"/>
      <c r="L69" s="106"/>
      <c r="M69" s="106"/>
      <c r="N69" s="106"/>
      <c r="O69" s="106"/>
      <c r="P69" s="106"/>
      <c r="Q69" s="106"/>
      <c r="R69" s="106"/>
      <c r="S69" s="106"/>
      <c r="T69" s="106"/>
      <c r="U69" s="106"/>
      <c r="V69" s="127"/>
      <c r="W69" s="106"/>
      <c r="X69" s="127" t="s">
        <v>9151</v>
      </c>
    </row>
    <row r="70" spans="1:24" x14ac:dyDescent="0.35">
      <c r="A70" s="127" t="s">
        <v>9083</v>
      </c>
      <c r="B70" s="129">
        <v>7</v>
      </c>
      <c r="C70" s="127" t="s">
        <v>9138</v>
      </c>
      <c r="D70" s="21"/>
      <c r="E70" s="127"/>
      <c r="F70" s="127"/>
      <c r="G70" s="106"/>
      <c r="H70" s="106">
        <v>0</v>
      </c>
      <c r="I70" s="106">
        <v>0</v>
      </c>
      <c r="J70" s="106"/>
      <c r="K70" s="106"/>
      <c r="L70" s="106"/>
      <c r="M70" s="106"/>
      <c r="N70" s="106"/>
      <c r="O70" s="106"/>
      <c r="P70" s="106"/>
      <c r="Q70" s="106"/>
      <c r="R70" s="106"/>
      <c r="S70" s="106"/>
      <c r="T70" s="106"/>
      <c r="U70" s="106"/>
      <c r="V70" s="127"/>
      <c r="W70" s="106"/>
      <c r="X70" s="127" t="s">
        <v>9149</v>
      </c>
    </row>
    <row r="71" spans="1:24" x14ac:dyDescent="0.35">
      <c r="A71" s="127" t="s">
        <v>9083</v>
      </c>
      <c r="B71" s="129">
        <v>8</v>
      </c>
      <c r="C71" s="127" t="s">
        <v>9139</v>
      </c>
      <c r="D71" s="21"/>
      <c r="E71" s="127"/>
      <c r="F71" s="127"/>
      <c r="G71" s="106"/>
      <c r="H71" s="106">
        <v>40</v>
      </c>
      <c r="I71" s="106">
        <v>40</v>
      </c>
      <c r="J71" s="106"/>
      <c r="K71" s="106"/>
      <c r="L71" s="106"/>
      <c r="M71" s="106"/>
      <c r="N71" s="106"/>
      <c r="O71" s="106"/>
      <c r="P71" s="106"/>
      <c r="Q71" s="106"/>
      <c r="R71" s="106"/>
      <c r="S71" s="106"/>
      <c r="T71" s="106"/>
      <c r="U71" s="106"/>
      <c r="V71" s="127"/>
      <c r="W71" s="106"/>
      <c r="X71" s="127" t="s">
        <v>9154</v>
      </c>
    </row>
    <row r="72" spans="1:24" x14ac:dyDescent="0.35">
      <c r="A72" s="127" t="s">
        <v>9083</v>
      </c>
      <c r="B72" s="129">
        <v>9</v>
      </c>
      <c r="C72" s="127" t="s">
        <v>9141</v>
      </c>
      <c r="D72" s="21"/>
      <c r="E72" s="127"/>
      <c r="F72" s="127"/>
      <c r="G72" s="106"/>
      <c r="H72" s="106">
        <v>80</v>
      </c>
      <c r="I72" s="106">
        <v>80</v>
      </c>
      <c r="J72" s="106"/>
      <c r="K72" s="106"/>
      <c r="L72" s="106"/>
      <c r="M72" s="106"/>
      <c r="N72" s="106"/>
      <c r="O72" s="106"/>
      <c r="P72" s="106"/>
      <c r="Q72" s="106"/>
      <c r="R72" s="106"/>
      <c r="S72" s="106"/>
      <c r="T72" s="106"/>
      <c r="U72" s="106"/>
      <c r="V72" s="127"/>
      <c r="W72" s="106"/>
      <c r="X72" s="127" t="s">
        <v>9154</v>
      </c>
    </row>
    <row r="73" spans="1:24" x14ac:dyDescent="0.35">
      <c r="A73" s="127" t="s">
        <v>9083</v>
      </c>
      <c r="B73" s="129">
        <v>10</v>
      </c>
      <c r="C73" s="127" t="s">
        <v>9140</v>
      </c>
      <c r="D73" s="21"/>
      <c r="E73" s="127"/>
      <c r="F73" s="127"/>
      <c r="G73" s="106"/>
      <c r="H73" s="106">
        <v>120</v>
      </c>
      <c r="I73" s="106">
        <v>120</v>
      </c>
      <c r="J73" s="106"/>
      <c r="K73" s="106"/>
      <c r="L73" s="106"/>
      <c r="M73" s="106"/>
      <c r="N73" s="106"/>
      <c r="O73" s="106"/>
      <c r="P73" s="106"/>
      <c r="Q73" s="106"/>
      <c r="R73" s="106"/>
      <c r="S73" s="106"/>
      <c r="T73" s="106"/>
      <c r="U73" s="106"/>
      <c r="V73" s="127"/>
      <c r="W73" s="106"/>
      <c r="X73" s="127" t="s">
        <v>9154</v>
      </c>
    </row>
    <row r="74" spans="1:24" x14ac:dyDescent="0.35">
      <c r="A74" s="127" t="s">
        <v>9083</v>
      </c>
      <c r="B74" s="129">
        <v>11</v>
      </c>
      <c r="C74" s="127" t="s">
        <v>9142</v>
      </c>
      <c r="D74" s="21"/>
      <c r="E74" s="127"/>
      <c r="F74" s="127"/>
      <c r="G74" s="106"/>
      <c r="H74" s="106">
        <v>160</v>
      </c>
      <c r="I74" s="106">
        <v>160</v>
      </c>
      <c r="J74" s="106"/>
      <c r="K74" s="106"/>
      <c r="L74" s="106"/>
      <c r="M74" s="106"/>
      <c r="N74" s="106"/>
      <c r="O74" s="106"/>
      <c r="P74" s="106"/>
      <c r="Q74" s="106"/>
      <c r="R74" s="106"/>
      <c r="S74" s="106"/>
      <c r="T74" s="106"/>
      <c r="U74" s="106"/>
      <c r="V74" s="127"/>
      <c r="W74" s="106"/>
      <c r="X74" s="127" t="s">
        <v>9154</v>
      </c>
    </row>
    <row r="75" spans="1:24" x14ac:dyDescent="0.35">
      <c r="A75" s="127" t="s">
        <v>9083</v>
      </c>
      <c r="B75" s="129">
        <v>12</v>
      </c>
      <c r="C75" s="127" t="s">
        <v>9143</v>
      </c>
      <c r="D75" s="21"/>
      <c r="E75" s="127"/>
      <c r="F75" s="127"/>
      <c r="G75" s="106"/>
      <c r="H75" s="106">
        <v>200</v>
      </c>
      <c r="I75" s="106">
        <v>200</v>
      </c>
      <c r="J75" s="106"/>
      <c r="K75" s="106"/>
      <c r="L75" s="106"/>
      <c r="M75" s="106"/>
      <c r="N75" s="106"/>
      <c r="O75" s="106"/>
      <c r="P75" s="106"/>
      <c r="Q75" s="106"/>
      <c r="R75" s="106"/>
      <c r="S75" s="106"/>
      <c r="T75" s="106"/>
      <c r="U75" s="106"/>
      <c r="V75" s="127"/>
      <c r="W75" s="106"/>
      <c r="X75" s="127" t="s">
        <v>9154</v>
      </c>
    </row>
    <row r="76" spans="1:24" x14ac:dyDescent="0.35">
      <c r="A76" s="127" t="s">
        <v>9275</v>
      </c>
      <c r="B76" s="129">
        <v>1</v>
      </c>
      <c r="C76" s="127" t="s">
        <v>9339</v>
      </c>
      <c r="D76" s="21"/>
      <c r="E76" s="127"/>
      <c r="F76" s="127"/>
      <c r="G76" s="106"/>
      <c r="H76" s="106">
        <v>100</v>
      </c>
      <c r="I76" s="106" cm="1">
        <f t="array" aca="1" ref="I76" ca="1">I76:K76</f>
        <v>0</v>
      </c>
      <c r="J76" s="106"/>
      <c r="K76" s="106"/>
      <c r="L76" s="106"/>
      <c r="M76" s="106">
        <v>100</v>
      </c>
      <c r="N76" s="106"/>
      <c r="O76" s="106"/>
      <c r="P76" s="106"/>
      <c r="Q76" s="106"/>
      <c r="R76" s="106"/>
      <c r="S76" s="106"/>
      <c r="T76" s="106"/>
      <c r="U76" s="106"/>
      <c r="V76" s="127"/>
      <c r="W76" s="106"/>
      <c r="X76" s="127" t="s">
        <v>9341</v>
      </c>
    </row>
    <row r="77" spans="1:24" x14ac:dyDescent="0.35">
      <c r="A77" s="127" t="s">
        <v>9275</v>
      </c>
      <c r="B77" s="129">
        <v>1</v>
      </c>
      <c r="C77" s="127" t="s">
        <v>9340</v>
      </c>
      <c r="D77" s="21"/>
      <c r="E77" s="127"/>
      <c r="F77" s="127"/>
      <c r="G77" s="106"/>
      <c r="H77" s="106">
        <v>100</v>
      </c>
      <c r="I77" s="106">
        <v>100</v>
      </c>
      <c r="J77" s="106"/>
      <c r="K77" s="106"/>
      <c r="L77" s="106"/>
      <c r="M77" s="106"/>
      <c r="N77" s="106"/>
      <c r="O77" s="106"/>
      <c r="P77" s="106"/>
      <c r="Q77" s="106"/>
      <c r="R77" s="106"/>
      <c r="S77" s="106"/>
      <c r="T77" s="106"/>
      <c r="U77" s="106"/>
      <c r="V77" s="127"/>
      <c r="W77" s="106"/>
      <c r="X77" s="127"/>
    </row>
    <row r="78" spans="1:24" x14ac:dyDescent="0.35">
      <c r="A78" s="127" t="s">
        <v>9551</v>
      </c>
      <c r="B78" s="129">
        <v>1</v>
      </c>
      <c r="C78" s="127" t="s">
        <v>9612</v>
      </c>
      <c r="D78" s="21">
        <v>28965</v>
      </c>
      <c r="E78" s="127"/>
      <c r="F78" s="127"/>
      <c r="G78" s="106"/>
      <c r="H78" s="106">
        <v>0</v>
      </c>
      <c r="I78" s="106"/>
      <c r="J78" s="106"/>
      <c r="K78" s="106"/>
      <c r="L78" s="106"/>
      <c r="M78" s="106"/>
      <c r="N78" s="106"/>
      <c r="O78" s="106"/>
      <c r="P78" s="106"/>
      <c r="Q78" s="106"/>
      <c r="R78" s="106"/>
      <c r="S78" s="106"/>
      <c r="T78" s="106"/>
      <c r="U78" s="106"/>
      <c r="V78" s="127"/>
      <c r="W78" s="106"/>
      <c r="X78" s="127"/>
    </row>
    <row r="79" spans="1:24" x14ac:dyDescent="0.35">
      <c r="A79" s="127" t="s">
        <v>9551</v>
      </c>
      <c r="B79" s="129">
        <v>2</v>
      </c>
      <c r="C79" s="127" t="s">
        <v>9613</v>
      </c>
      <c r="D79" s="21">
        <v>28965</v>
      </c>
      <c r="E79" s="127" t="s">
        <v>734</v>
      </c>
      <c r="F79" s="127"/>
      <c r="G79" s="106"/>
      <c r="H79" s="106">
        <v>90</v>
      </c>
      <c r="I79" s="106">
        <v>90</v>
      </c>
      <c r="J79" s="106"/>
      <c r="K79" s="106"/>
      <c r="L79" s="106"/>
      <c r="M79" s="106"/>
      <c r="N79" s="106"/>
      <c r="O79" s="106"/>
      <c r="P79" s="106"/>
      <c r="Q79" s="106"/>
      <c r="R79" s="106"/>
      <c r="S79" s="106"/>
      <c r="T79" s="106"/>
      <c r="U79" s="106"/>
      <c r="V79" s="127"/>
      <c r="W79" s="106"/>
      <c r="X79" s="127"/>
    </row>
    <row r="80" spans="1:24" x14ac:dyDescent="0.35">
      <c r="A80" s="127" t="s">
        <v>9551</v>
      </c>
      <c r="B80" s="129">
        <v>3</v>
      </c>
      <c r="C80" s="127" t="s">
        <v>9614</v>
      </c>
      <c r="D80" s="21">
        <v>28965</v>
      </c>
      <c r="E80" s="127" t="s">
        <v>734</v>
      </c>
      <c r="F80" s="127"/>
      <c r="G80" s="106"/>
      <c r="H80" s="106">
        <v>90</v>
      </c>
      <c r="I80" s="106">
        <v>90</v>
      </c>
      <c r="J80" s="106"/>
      <c r="K80" s="106"/>
      <c r="L80" s="106"/>
      <c r="M80" s="106"/>
      <c r="N80" s="106"/>
      <c r="O80" s="106"/>
      <c r="P80" s="106"/>
      <c r="Q80" s="106"/>
      <c r="R80" s="106"/>
      <c r="S80" s="106"/>
      <c r="T80" s="106"/>
      <c r="U80" s="106"/>
      <c r="V80" s="127"/>
      <c r="W80" s="106"/>
      <c r="X80" s="127"/>
    </row>
    <row r="81" spans="1:24" x14ac:dyDescent="0.35">
      <c r="A81" s="127" t="s">
        <v>9551</v>
      </c>
      <c r="B81" s="129">
        <v>3</v>
      </c>
      <c r="C81" s="127" t="s">
        <v>9614</v>
      </c>
      <c r="D81" s="21">
        <v>29129</v>
      </c>
      <c r="E81" s="127"/>
      <c r="F81" s="127"/>
      <c r="G81" s="106"/>
      <c r="H81" s="106">
        <v>30</v>
      </c>
      <c r="I81" s="106">
        <v>30</v>
      </c>
      <c r="J81" s="106" cm="1">
        <f t="array" aca="1" ref="J81" ca="1">J81:N81</f>
        <v>0</v>
      </c>
      <c r="K81" s="106"/>
      <c r="L81" s="106"/>
      <c r="M81" s="106"/>
      <c r="N81" s="106"/>
      <c r="O81" s="106"/>
      <c r="P81" s="106"/>
      <c r="Q81" s="106"/>
      <c r="R81" s="106"/>
      <c r="S81" s="106"/>
      <c r="T81" s="106"/>
      <c r="U81" s="106"/>
      <c r="V81" s="127"/>
      <c r="W81" s="106"/>
      <c r="X81" s="127" t="s">
        <v>9668</v>
      </c>
    </row>
    <row r="82" spans="1:24" x14ac:dyDescent="0.35">
      <c r="A82" s="127" t="s">
        <v>9551</v>
      </c>
      <c r="B82" s="129">
        <v>4</v>
      </c>
      <c r="C82" s="127" t="s">
        <v>9615</v>
      </c>
      <c r="D82" s="21">
        <v>28965</v>
      </c>
      <c r="E82" s="127" t="s">
        <v>734</v>
      </c>
      <c r="F82" s="127"/>
      <c r="G82" s="106"/>
      <c r="H82" s="106">
        <v>90</v>
      </c>
      <c r="I82" s="106">
        <v>90</v>
      </c>
      <c r="J82" s="106"/>
      <c r="K82" s="106"/>
      <c r="L82" s="106"/>
      <c r="M82" s="106"/>
      <c r="N82" s="106"/>
      <c r="O82" s="106"/>
      <c r="P82" s="106"/>
      <c r="Q82" s="106"/>
      <c r="R82" s="106"/>
      <c r="S82" s="106"/>
      <c r="T82" s="106"/>
      <c r="U82" s="106"/>
      <c r="V82" s="127"/>
      <c r="W82" s="106"/>
      <c r="X82" s="127"/>
    </row>
    <row r="83" spans="1:24" x14ac:dyDescent="0.35">
      <c r="A83" s="127" t="s">
        <v>9551</v>
      </c>
      <c r="B83" s="129">
        <v>4</v>
      </c>
      <c r="C83" s="127" t="s">
        <v>9615</v>
      </c>
      <c r="D83" s="21">
        <v>28965</v>
      </c>
      <c r="E83" s="127" t="s">
        <v>1192</v>
      </c>
      <c r="F83" s="127"/>
      <c r="G83" s="106"/>
      <c r="H83" s="106">
        <v>40</v>
      </c>
      <c r="I83" s="106">
        <v>40</v>
      </c>
      <c r="J83" s="106"/>
      <c r="K83" s="106"/>
      <c r="L83" s="106"/>
      <c r="M83" s="106"/>
      <c r="N83" s="106"/>
      <c r="O83" s="106"/>
      <c r="P83" s="106"/>
      <c r="Q83" s="106"/>
      <c r="R83" s="106"/>
      <c r="S83" s="106"/>
      <c r="T83" s="106"/>
      <c r="U83" s="106"/>
      <c r="V83" s="127"/>
      <c r="W83" s="106"/>
      <c r="X83" s="127"/>
    </row>
    <row r="84" spans="1:24" x14ac:dyDescent="0.35">
      <c r="A84" s="127" t="s">
        <v>9551</v>
      </c>
      <c r="B84" s="129">
        <v>1</v>
      </c>
      <c r="C84" s="127" t="s">
        <v>9616</v>
      </c>
      <c r="D84" s="21">
        <v>29331</v>
      </c>
      <c r="E84" s="127"/>
      <c r="F84" s="127"/>
      <c r="G84" s="106"/>
      <c r="H84" s="106">
        <v>0</v>
      </c>
      <c r="I84" s="106"/>
      <c r="J84" s="106"/>
      <c r="K84" s="106"/>
      <c r="L84" s="106"/>
      <c r="M84" s="106"/>
      <c r="N84" s="106"/>
      <c r="O84" s="106"/>
      <c r="P84" s="106"/>
      <c r="Q84" s="106"/>
      <c r="R84" s="106"/>
      <c r="S84" s="106"/>
      <c r="T84" s="106"/>
      <c r="U84" s="106"/>
      <c r="V84" s="127"/>
      <c r="W84" s="106"/>
      <c r="X84" s="127"/>
    </row>
    <row r="85" spans="1:24" x14ac:dyDescent="0.35">
      <c r="A85" s="127" t="s">
        <v>9551</v>
      </c>
      <c r="B85" s="129">
        <v>2</v>
      </c>
      <c r="C85" s="127" t="s">
        <v>9617</v>
      </c>
      <c r="D85" s="21">
        <v>29331</v>
      </c>
      <c r="E85" s="127" t="s">
        <v>734</v>
      </c>
      <c r="F85" s="127"/>
      <c r="G85" s="106"/>
      <c r="H85" s="106">
        <v>90</v>
      </c>
      <c r="I85" s="106">
        <v>90</v>
      </c>
      <c r="J85" s="106"/>
      <c r="K85" s="106"/>
      <c r="L85" s="106"/>
      <c r="M85" s="106"/>
      <c r="N85" s="106"/>
      <c r="O85" s="106"/>
      <c r="P85" s="106"/>
      <c r="Q85" s="106"/>
      <c r="R85" s="106"/>
      <c r="S85" s="106"/>
      <c r="T85" s="106"/>
      <c r="U85" s="106"/>
      <c r="V85" s="127"/>
      <c r="W85" s="106"/>
      <c r="X85" s="127"/>
    </row>
    <row r="86" spans="1:24" x14ac:dyDescent="0.35">
      <c r="A86" s="127" t="s">
        <v>9551</v>
      </c>
      <c r="B86" s="129">
        <v>3</v>
      </c>
      <c r="C86" s="127" t="s">
        <v>9618</v>
      </c>
      <c r="D86" s="21">
        <v>29331</v>
      </c>
      <c r="E86" s="127" t="s">
        <v>734</v>
      </c>
      <c r="F86" s="127"/>
      <c r="G86" s="106"/>
      <c r="H86" s="106">
        <v>90</v>
      </c>
      <c r="I86" s="106">
        <v>90</v>
      </c>
      <c r="J86" s="106"/>
      <c r="K86" s="106"/>
      <c r="L86" s="106"/>
      <c r="M86" s="106"/>
      <c r="N86" s="106"/>
      <c r="O86" s="106"/>
      <c r="P86" s="106"/>
      <c r="Q86" s="106"/>
      <c r="R86" s="106"/>
      <c r="S86" s="106"/>
      <c r="T86" s="106"/>
      <c r="U86" s="106"/>
      <c r="V86" s="127"/>
      <c r="W86" s="106"/>
      <c r="X86" s="127"/>
    </row>
    <row r="87" spans="1:24" x14ac:dyDescent="0.35">
      <c r="A87" s="127" t="s">
        <v>9551</v>
      </c>
      <c r="B87" s="129">
        <v>3</v>
      </c>
      <c r="C87" s="127" t="s">
        <v>9618</v>
      </c>
      <c r="D87" s="21">
        <v>29499</v>
      </c>
      <c r="E87" s="127"/>
      <c r="F87" s="127"/>
      <c r="G87" s="106"/>
      <c r="H87" s="106">
        <v>30</v>
      </c>
      <c r="I87" s="106">
        <v>30</v>
      </c>
      <c r="J87" s="106" cm="1">
        <f t="array" aca="1" ref="J87" ca="1">J87:N87</f>
        <v>0</v>
      </c>
      <c r="K87" s="106"/>
      <c r="L87" s="106"/>
      <c r="M87" s="106"/>
      <c r="N87" s="106"/>
      <c r="O87" s="106"/>
      <c r="P87" s="106"/>
      <c r="Q87" s="106"/>
      <c r="R87" s="106"/>
      <c r="S87" s="106"/>
      <c r="T87" s="106"/>
      <c r="U87" s="106"/>
      <c r="V87" s="127"/>
      <c r="W87" s="106"/>
      <c r="X87" s="127" t="s">
        <v>9668</v>
      </c>
    </row>
    <row r="88" spans="1:24" x14ac:dyDescent="0.35">
      <c r="A88" s="127" t="s">
        <v>9551</v>
      </c>
      <c r="B88" s="129">
        <v>4</v>
      </c>
      <c r="C88" s="127" t="s">
        <v>9619</v>
      </c>
      <c r="D88" s="21">
        <v>29331</v>
      </c>
      <c r="E88" s="127" t="s">
        <v>734</v>
      </c>
      <c r="F88" s="127"/>
      <c r="G88" s="106"/>
      <c r="H88" s="106">
        <v>90</v>
      </c>
      <c r="I88" s="106">
        <v>90</v>
      </c>
      <c r="J88" s="106"/>
      <c r="K88" s="106"/>
      <c r="L88" s="106"/>
      <c r="M88" s="106"/>
      <c r="N88" s="106"/>
      <c r="O88" s="106"/>
      <c r="P88" s="106"/>
      <c r="Q88" s="106"/>
      <c r="R88" s="106"/>
      <c r="S88" s="106"/>
      <c r="T88" s="106"/>
      <c r="U88" s="106"/>
      <c r="V88" s="127"/>
      <c r="W88" s="106"/>
      <c r="X88" s="127"/>
    </row>
    <row r="89" spans="1:24" x14ac:dyDescent="0.35">
      <c r="A89" s="127" t="s">
        <v>9551</v>
      </c>
      <c r="B89" s="129">
        <v>4</v>
      </c>
      <c r="C89" s="127" t="s">
        <v>9619</v>
      </c>
      <c r="D89" s="21">
        <v>29331</v>
      </c>
      <c r="E89" s="127" t="s">
        <v>1192</v>
      </c>
      <c r="F89" s="127"/>
      <c r="G89" s="106"/>
      <c r="H89" s="106">
        <v>40</v>
      </c>
      <c r="I89" s="106">
        <v>40</v>
      </c>
      <c r="J89" s="106"/>
      <c r="K89" s="106"/>
      <c r="L89" s="106"/>
      <c r="M89" s="106"/>
      <c r="N89" s="106"/>
      <c r="O89" s="106"/>
      <c r="P89" s="106"/>
      <c r="Q89" s="106"/>
      <c r="R89" s="106"/>
      <c r="S89" s="106"/>
      <c r="T89" s="106"/>
      <c r="U89" s="106"/>
      <c r="V89" s="127"/>
      <c r="W89" s="106"/>
      <c r="X89" s="127"/>
    </row>
    <row r="90" spans="1:24" x14ac:dyDescent="0.35">
      <c r="A90" s="127" t="s">
        <v>9551</v>
      </c>
      <c r="B90" s="129">
        <v>1</v>
      </c>
      <c r="C90" s="127" t="s">
        <v>9620</v>
      </c>
      <c r="D90" s="21">
        <v>29849</v>
      </c>
      <c r="E90" s="127"/>
      <c r="F90" s="127"/>
      <c r="G90" s="106"/>
      <c r="H90" s="106">
        <v>0</v>
      </c>
      <c r="I90" s="106"/>
      <c r="J90" s="106"/>
      <c r="K90" s="106"/>
      <c r="L90" s="106"/>
      <c r="M90" s="106"/>
      <c r="N90" s="106"/>
      <c r="O90" s="106"/>
      <c r="P90" s="106"/>
      <c r="Q90" s="106"/>
      <c r="R90" s="106"/>
      <c r="S90" s="106"/>
      <c r="T90" s="106"/>
      <c r="U90" s="106"/>
      <c r="V90" s="127"/>
      <c r="W90" s="106"/>
      <c r="X90" s="127"/>
    </row>
    <row r="91" spans="1:24" x14ac:dyDescent="0.35">
      <c r="A91" s="127" t="s">
        <v>9551</v>
      </c>
      <c r="B91" s="129">
        <v>2</v>
      </c>
      <c r="C91" s="127" t="s">
        <v>9621</v>
      </c>
      <c r="D91" s="21">
        <v>29849</v>
      </c>
      <c r="E91" s="127" t="s">
        <v>734</v>
      </c>
      <c r="F91" s="127"/>
      <c r="G91" s="106"/>
      <c r="H91" s="106">
        <v>90</v>
      </c>
      <c r="I91" s="106">
        <v>90</v>
      </c>
      <c r="J91" s="106"/>
      <c r="K91" s="106"/>
      <c r="L91" s="106"/>
      <c r="M91" s="106"/>
      <c r="N91" s="106"/>
      <c r="O91" s="106"/>
      <c r="P91" s="106"/>
      <c r="Q91" s="106"/>
      <c r="R91" s="106"/>
      <c r="S91" s="106"/>
      <c r="T91" s="106"/>
      <c r="U91" s="106"/>
      <c r="V91" s="127"/>
      <c r="W91" s="106"/>
      <c r="X91" s="127"/>
    </row>
    <row r="92" spans="1:24" x14ac:dyDescent="0.35">
      <c r="A92" s="127" t="s">
        <v>9551</v>
      </c>
      <c r="B92" s="129">
        <v>3</v>
      </c>
      <c r="C92" s="127" t="s">
        <v>9622</v>
      </c>
      <c r="D92" s="21">
        <v>29849</v>
      </c>
      <c r="E92" s="127" t="s">
        <v>734</v>
      </c>
      <c r="F92" s="127"/>
      <c r="G92" s="106"/>
      <c r="H92" s="106">
        <v>90</v>
      </c>
      <c r="I92" s="106">
        <v>90</v>
      </c>
      <c r="J92" s="106"/>
      <c r="K92" s="106"/>
      <c r="L92" s="106"/>
      <c r="M92" s="106"/>
      <c r="N92" s="106"/>
      <c r="O92" s="106"/>
      <c r="P92" s="106"/>
      <c r="Q92" s="106"/>
      <c r="R92" s="106"/>
      <c r="S92" s="106"/>
      <c r="T92" s="106"/>
      <c r="U92" s="106"/>
      <c r="V92" s="127"/>
      <c r="W92" s="106"/>
      <c r="X92" s="127"/>
    </row>
    <row r="93" spans="1:24" x14ac:dyDescent="0.35">
      <c r="A93" s="127" t="s">
        <v>9551</v>
      </c>
      <c r="B93" s="129">
        <v>3</v>
      </c>
      <c r="C93" s="127" t="s">
        <v>9622</v>
      </c>
      <c r="D93" s="21">
        <v>29769</v>
      </c>
      <c r="E93" s="127"/>
      <c r="F93" s="127"/>
      <c r="G93" s="106"/>
      <c r="H93" s="106">
        <v>30</v>
      </c>
      <c r="I93" s="106">
        <v>30</v>
      </c>
      <c r="J93" s="106" cm="1">
        <f t="array" aca="1" ref="J93" ca="1">J93:N93</f>
        <v>0</v>
      </c>
      <c r="K93" s="106"/>
      <c r="L93" s="106"/>
      <c r="M93" s="106"/>
      <c r="N93" s="106"/>
      <c r="O93" s="106"/>
      <c r="P93" s="106"/>
      <c r="Q93" s="106"/>
      <c r="R93" s="106"/>
      <c r="S93" s="106"/>
      <c r="T93" s="106"/>
      <c r="U93" s="106"/>
      <c r="V93" s="127"/>
      <c r="W93" s="106"/>
      <c r="X93" s="127" t="s">
        <v>9668</v>
      </c>
    </row>
    <row r="94" spans="1:24" x14ac:dyDescent="0.35">
      <c r="A94" s="127" t="s">
        <v>9551</v>
      </c>
      <c r="B94" s="129">
        <v>4</v>
      </c>
      <c r="C94" s="127" t="s">
        <v>9623</v>
      </c>
      <c r="D94" s="21">
        <v>29849</v>
      </c>
      <c r="E94" s="127" t="s">
        <v>734</v>
      </c>
      <c r="F94" s="127"/>
      <c r="G94" s="106"/>
      <c r="H94" s="106">
        <v>90</v>
      </c>
      <c r="I94" s="106">
        <v>90</v>
      </c>
      <c r="J94" s="106"/>
      <c r="K94" s="106"/>
      <c r="L94" s="106"/>
      <c r="M94" s="106"/>
      <c r="N94" s="106"/>
      <c r="O94" s="106"/>
      <c r="P94" s="106"/>
      <c r="Q94" s="106"/>
      <c r="R94" s="106"/>
      <c r="S94" s="106"/>
      <c r="T94" s="106"/>
      <c r="U94" s="106"/>
      <c r="V94" s="127"/>
      <c r="W94" s="106"/>
      <c r="X94" s="127"/>
    </row>
    <row r="95" spans="1:24" x14ac:dyDescent="0.35">
      <c r="A95" s="127" t="s">
        <v>9551</v>
      </c>
      <c r="B95" s="129">
        <v>4</v>
      </c>
      <c r="C95" s="127" t="s">
        <v>9623</v>
      </c>
      <c r="D95" s="21">
        <v>29849</v>
      </c>
      <c r="E95" s="127" t="s">
        <v>1192</v>
      </c>
      <c r="F95" s="127"/>
      <c r="G95" s="106"/>
      <c r="H95" s="106">
        <v>40</v>
      </c>
      <c r="I95" s="106">
        <v>40</v>
      </c>
      <c r="J95" s="106"/>
      <c r="K95" s="106"/>
      <c r="L95" s="106"/>
      <c r="M95" s="106"/>
      <c r="N95" s="106"/>
      <c r="O95" s="106"/>
      <c r="P95" s="106"/>
      <c r="Q95" s="106"/>
      <c r="R95" s="106"/>
      <c r="S95" s="106"/>
      <c r="T95" s="106"/>
      <c r="U95" s="106"/>
      <c r="V95" s="127"/>
      <c r="W95" s="106"/>
      <c r="X95" s="127"/>
    </row>
    <row r="96" spans="1:24" x14ac:dyDescent="0.35">
      <c r="A96" s="127" t="s">
        <v>9551</v>
      </c>
      <c r="B96" s="129">
        <v>1</v>
      </c>
      <c r="C96" s="127" t="s">
        <v>9624</v>
      </c>
      <c r="D96" s="21">
        <v>30214</v>
      </c>
      <c r="E96" s="127"/>
      <c r="F96" s="127"/>
      <c r="G96" s="106"/>
      <c r="H96" s="106">
        <v>0</v>
      </c>
      <c r="I96" s="106"/>
      <c r="J96" s="106"/>
      <c r="K96" s="106"/>
      <c r="L96" s="106"/>
      <c r="M96" s="106"/>
      <c r="N96" s="106"/>
      <c r="O96" s="106"/>
      <c r="P96" s="106"/>
      <c r="Q96" s="106"/>
      <c r="R96" s="106"/>
      <c r="S96" s="106"/>
      <c r="T96" s="106"/>
      <c r="U96" s="106"/>
      <c r="V96" s="127"/>
      <c r="W96" s="106"/>
      <c r="X96" s="127"/>
    </row>
    <row r="97" spans="1:24" x14ac:dyDescent="0.35">
      <c r="A97" s="127" t="s">
        <v>9551</v>
      </c>
      <c r="B97" s="129">
        <v>2</v>
      </c>
      <c r="C97" s="127" t="s">
        <v>9625</v>
      </c>
      <c r="D97" s="21">
        <v>30214</v>
      </c>
      <c r="E97" s="127" t="s">
        <v>734</v>
      </c>
      <c r="F97" s="127"/>
      <c r="G97" s="106"/>
      <c r="H97" s="106">
        <v>90</v>
      </c>
      <c r="I97" s="106">
        <v>90</v>
      </c>
      <c r="J97" s="106"/>
      <c r="K97" s="106"/>
      <c r="L97" s="106"/>
      <c r="M97" s="106"/>
      <c r="N97" s="106"/>
      <c r="O97" s="106"/>
      <c r="P97" s="106"/>
      <c r="Q97" s="106"/>
      <c r="R97" s="106"/>
      <c r="S97" s="106"/>
      <c r="T97" s="106"/>
      <c r="U97" s="106"/>
      <c r="V97" s="127"/>
      <c r="W97" s="106"/>
      <c r="X97" s="127"/>
    </row>
    <row r="98" spans="1:24" x14ac:dyDescent="0.35">
      <c r="A98" s="127" t="s">
        <v>9551</v>
      </c>
      <c r="B98" s="129">
        <v>3</v>
      </c>
      <c r="C98" s="127" t="s">
        <v>9626</v>
      </c>
      <c r="D98" s="21">
        <v>30214</v>
      </c>
      <c r="E98" s="127" t="s">
        <v>734</v>
      </c>
      <c r="F98" s="127"/>
      <c r="G98" s="106"/>
      <c r="H98" s="106">
        <v>90</v>
      </c>
      <c r="I98" s="106">
        <v>90</v>
      </c>
      <c r="J98" s="106"/>
      <c r="K98" s="106"/>
      <c r="L98" s="106"/>
      <c r="M98" s="106"/>
      <c r="N98" s="106"/>
      <c r="O98" s="106"/>
      <c r="P98" s="106"/>
      <c r="Q98" s="106"/>
      <c r="R98" s="106"/>
      <c r="S98" s="106"/>
      <c r="T98" s="106"/>
      <c r="U98" s="106"/>
      <c r="V98" s="127"/>
      <c r="W98" s="106"/>
      <c r="X98" s="127"/>
    </row>
    <row r="99" spans="1:24" x14ac:dyDescent="0.35">
      <c r="A99" s="127" t="s">
        <v>9551</v>
      </c>
      <c r="B99" s="129">
        <v>3</v>
      </c>
      <c r="C99" s="127" t="s">
        <v>9626</v>
      </c>
      <c r="D99" s="21">
        <v>30137</v>
      </c>
      <c r="E99" s="127"/>
      <c r="F99" s="127"/>
      <c r="G99" s="106"/>
      <c r="H99" s="106">
        <v>30</v>
      </c>
      <c r="I99" s="106">
        <v>30</v>
      </c>
      <c r="J99" s="106" cm="1">
        <f t="array" aca="1" ref="J99" ca="1">J99:N99</f>
        <v>0</v>
      </c>
      <c r="K99" s="106"/>
      <c r="L99" s="106"/>
      <c r="M99" s="106"/>
      <c r="N99" s="106"/>
      <c r="O99" s="106"/>
      <c r="P99" s="106"/>
      <c r="Q99" s="106"/>
      <c r="R99" s="106"/>
      <c r="S99" s="106"/>
      <c r="T99" s="106"/>
      <c r="U99" s="106"/>
      <c r="V99" s="127"/>
      <c r="W99" s="106"/>
      <c r="X99" s="127" t="s">
        <v>9668</v>
      </c>
    </row>
    <row r="100" spans="1:24" x14ac:dyDescent="0.35">
      <c r="A100" s="127" t="s">
        <v>9551</v>
      </c>
      <c r="B100" s="129">
        <v>4</v>
      </c>
      <c r="C100" s="127" t="s">
        <v>9627</v>
      </c>
      <c r="D100" s="21">
        <v>30214</v>
      </c>
      <c r="E100" s="127" t="s">
        <v>734</v>
      </c>
      <c r="F100" s="127"/>
      <c r="G100" s="106"/>
      <c r="H100" s="106">
        <v>90</v>
      </c>
      <c r="I100" s="106">
        <v>90</v>
      </c>
      <c r="J100" s="106"/>
      <c r="K100" s="106"/>
      <c r="L100" s="106"/>
      <c r="M100" s="106"/>
      <c r="N100" s="106"/>
      <c r="O100" s="106"/>
      <c r="P100" s="106"/>
      <c r="Q100" s="106"/>
      <c r="R100" s="106"/>
      <c r="S100" s="106"/>
      <c r="T100" s="106"/>
      <c r="U100" s="106"/>
      <c r="V100" s="127"/>
      <c r="W100" s="106"/>
      <c r="X100" s="127"/>
    </row>
    <row r="101" spans="1:24" x14ac:dyDescent="0.35">
      <c r="A101" s="127" t="s">
        <v>9551</v>
      </c>
      <c r="B101" s="129">
        <v>4</v>
      </c>
      <c r="C101" s="127" t="s">
        <v>9627</v>
      </c>
      <c r="D101" s="21">
        <v>30214</v>
      </c>
      <c r="E101" s="127" t="s">
        <v>1192</v>
      </c>
      <c r="F101" s="127"/>
      <c r="G101" s="106"/>
      <c r="H101" s="106">
        <v>40</v>
      </c>
      <c r="I101" s="106">
        <v>40</v>
      </c>
      <c r="J101" s="106"/>
      <c r="K101" s="106"/>
      <c r="L101" s="106"/>
      <c r="M101" s="106"/>
      <c r="N101" s="106"/>
      <c r="O101" s="106"/>
      <c r="P101" s="106"/>
      <c r="Q101" s="106"/>
      <c r="R101" s="106"/>
      <c r="S101" s="106"/>
      <c r="T101" s="106"/>
      <c r="U101" s="106"/>
      <c r="V101" s="127"/>
      <c r="W101" s="106"/>
      <c r="X101" s="127"/>
    </row>
    <row r="102" spans="1:24" x14ac:dyDescent="0.35">
      <c r="A102" s="127" t="s">
        <v>9551</v>
      </c>
      <c r="B102" s="129">
        <v>1</v>
      </c>
      <c r="C102" s="127" t="s">
        <v>9628</v>
      </c>
      <c r="D102" s="21">
        <v>30579</v>
      </c>
      <c r="E102" s="127"/>
      <c r="F102" s="127"/>
      <c r="G102" s="106"/>
      <c r="H102" s="106">
        <v>0</v>
      </c>
      <c r="I102" s="106"/>
      <c r="J102" s="106"/>
      <c r="K102" s="106"/>
      <c r="L102" s="106"/>
      <c r="M102" s="106"/>
      <c r="N102" s="106"/>
      <c r="O102" s="106"/>
      <c r="P102" s="106"/>
      <c r="Q102" s="106"/>
      <c r="R102" s="106"/>
      <c r="S102" s="106"/>
      <c r="T102" s="106"/>
      <c r="U102" s="106"/>
      <c r="V102" s="127"/>
      <c r="W102" s="106"/>
      <c r="X102" s="127"/>
    </row>
    <row r="103" spans="1:24" x14ac:dyDescent="0.35">
      <c r="A103" s="127" t="s">
        <v>9551</v>
      </c>
      <c r="B103" s="129">
        <v>2</v>
      </c>
      <c r="C103" s="127" t="s">
        <v>9629</v>
      </c>
      <c r="D103" s="21">
        <v>30579</v>
      </c>
      <c r="E103" s="127" t="s">
        <v>734</v>
      </c>
      <c r="F103" s="127"/>
      <c r="G103" s="106"/>
      <c r="H103" s="106">
        <v>90</v>
      </c>
      <c r="I103" s="106">
        <v>90</v>
      </c>
      <c r="J103" s="106"/>
      <c r="K103" s="106"/>
      <c r="L103" s="106"/>
      <c r="M103" s="106"/>
      <c r="N103" s="106"/>
      <c r="O103" s="106"/>
      <c r="P103" s="106"/>
      <c r="Q103" s="106"/>
      <c r="R103" s="106"/>
      <c r="S103" s="106"/>
      <c r="T103" s="106"/>
      <c r="U103" s="106"/>
      <c r="V103" s="127"/>
      <c r="W103" s="106"/>
      <c r="X103" s="127"/>
    </row>
    <row r="104" spans="1:24" x14ac:dyDescent="0.35">
      <c r="A104" s="127" t="s">
        <v>9551</v>
      </c>
      <c r="B104" s="129">
        <v>3</v>
      </c>
      <c r="C104" s="127" t="s">
        <v>9630</v>
      </c>
      <c r="D104" s="21">
        <v>30579</v>
      </c>
      <c r="E104" s="127" t="s">
        <v>734</v>
      </c>
      <c r="F104" s="127"/>
      <c r="G104" s="106"/>
      <c r="H104" s="106">
        <v>90</v>
      </c>
      <c r="I104" s="106">
        <v>90</v>
      </c>
      <c r="J104" s="106"/>
      <c r="K104" s="106"/>
      <c r="L104" s="106"/>
      <c r="M104" s="106"/>
      <c r="N104" s="106"/>
      <c r="O104" s="106"/>
      <c r="P104" s="106"/>
      <c r="Q104" s="106"/>
      <c r="R104" s="106"/>
      <c r="S104" s="106"/>
      <c r="T104" s="106"/>
      <c r="U104" s="106"/>
      <c r="V104" s="127"/>
      <c r="W104" s="106"/>
      <c r="X104" s="127"/>
    </row>
    <row r="105" spans="1:24" x14ac:dyDescent="0.35">
      <c r="A105" s="127" t="s">
        <v>9551</v>
      </c>
      <c r="B105" s="129">
        <v>3</v>
      </c>
      <c r="C105" s="127" t="s">
        <v>9630</v>
      </c>
      <c r="D105" s="21">
        <v>30507</v>
      </c>
      <c r="E105" s="127"/>
      <c r="F105" s="127"/>
      <c r="G105" s="106"/>
      <c r="H105" s="106">
        <v>30</v>
      </c>
      <c r="I105" s="106">
        <v>30</v>
      </c>
      <c r="J105" s="106" cm="1">
        <f t="array" aca="1" ref="J105" ca="1">J105:N105</f>
        <v>0</v>
      </c>
      <c r="K105" s="106"/>
      <c r="L105" s="106"/>
      <c r="M105" s="106"/>
      <c r="N105" s="106"/>
      <c r="O105" s="106"/>
      <c r="P105" s="106"/>
      <c r="Q105" s="106"/>
      <c r="R105" s="106"/>
      <c r="S105" s="106"/>
      <c r="T105" s="106"/>
      <c r="U105" s="106"/>
      <c r="V105" s="127"/>
      <c r="W105" s="106"/>
      <c r="X105" s="127" t="s">
        <v>9668</v>
      </c>
    </row>
    <row r="106" spans="1:24" x14ac:dyDescent="0.35">
      <c r="A106" s="127" t="s">
        <v>9551</v>
      </c>
      <c r="B106" s="129">
        <v>4</v>
      </c>
      <c r="C106" s="127" t="s">
        <v>9631</v>
      </c>
      <c r="D106" s="21">
        <v>30579</v>
      </c>
      <c r="E106" s="127" t="s">
        <v>734</v>
      </c>
      <c r="F106" s="127"/>
      <c r="G106" s="106"/>
      <c r="H106" s="106">
        <v>90</v>
      </c>
      <c r="I106" s="106">
        <v>90</v>
      </c>
      <c r="J106" s="106"/>
      <c r="K106" s="106"/>
      <c r="L106" s="106"/>
      <c r="M106" s="106"/>
      <c r="N106" s="106"/>
      <c r="O106" s="106"/>
      <c r="P106" s="106"/>
      <c r="Q106" s="106"/>
      <c r="R106" s="106"/>
      <c r="S106" s="106"/>
      <c r="T106" s="106"/>
      <c r="U106" s="106"/>
      <c r="V106" s="127"/>
      <c r="W106" s="106"/>
      <c r="X106" s="127"/>
    </row>
    <row r="107" spans="1:24" x14ac:dyDescent="0.35">
      <c r="A107" s="127" t="s">
        <v>9551</v>
      </c>
      <c r="B107" s="129">
        <v>4</v>
      </c>
      <c r="C107" s="127" t="s">
        <v>9631</v>
      </c>
      <c r="D107" s="21">
        <v>30579</v>
      </c>
      <c r="E107" s="127" t="s">
        <v>1192</v>
      </c>
      <c r="F107" s="127"/>
      <c r="G107" s="106"/>
      <c r="H107" s="106">
        <v>40</v>
      </c>
      <c r="I107" s="106">
        <v>40</v>
      </c>
      <c r="J107" s="106"/>
      <c r="K107" s="106"/>
      <c r="L107" s="106"/>
      <c r="M107" s="106"/>
      <c r="N107" s="106"/>
      <c r="O107" s="106"/>
      <c r="P107" s="106"/>
      <c r="Q107" s="106"/>
      <c r="R107" s="106"/>
      <c r="S107" s="106"/>
      <c r="T107" s="106"/>
      <c r="U107" s="106"/>
      <c r="V107" s="127"/>
      <c r="W107" s="106"/>
      <c r="X107" s="127"/>
    </row>
    <row r="108" spans="1:24" x14ac:dyDescent="0.35">
      <c r="A108" s="127" t="s">
        <v>9551</v>
      </c>
      <c r="B108" s="129">
        <v>1</v>
      </c>
      <c r="C108" s="127" t="s">
        <v>9632</v>
      </c>
      <c r="D108" s="21">
        <v>30945</v>
      </c>
      <c r="E108" s="127"/>
      <c r="F108" s="127"/>
      <c r="G108" s="106"/>
      <c r="H108" s="106">
        <v>0</v>
      </c>
      <c r="I108" s="106"/>
      <c r="J108" s="106"/>
      <c r="K108" s="106"/>
      <c r="L108" s="106"/>
      <c r="M108" s="106"/>
      <c r="N108" s="106"/>
      <c r="O108" s="106"/>
      <c r="P108" s="106"/>
      <c r="Q108" s="106"/>
      <c r="R108" s="106"/>
      <c r="S108" s="106"/>
      <c r="T108" s="106"/>
      <c r="U108" s="106"/>
      <c r="V108" s="127"/>
      <c r="W108" s="106"/>
      <c r="X108" s="127"/>
    </row>
    <row r="109" spans="1:24" x14ac:dyDescent="0.35">
      <c r="A109" s="127" t="s">
        <v>9551</v>
      </c>
      <c r="B109" s="129">
        <v>2</v>
      </c>
      <c r="C109" s="127" t="s">
        <v>9633</v>
      </c>
      <c r="D109" s="21">
        <v>30945</v>
      </c>
      <c r="E109" s="127" t="s">
        <v>734</v>
      </c>
      <c r="F109" s="127"/>
      <c r="G109" s="106"/>
      <c r="H109" s="106">
        <v>90</v>
      </c>
      <c r="I109" s="106">
        <v>90</v>
      </c>
      <c r="J109" s="106"/>
      <c r="K109" s="106"/>
      <c r="L109" s="106"/>
      <c r="M109" s="106"/>
      <c r="N109" s="106"/>
      <c r="O109" s="106"/>
      <c r="P109" s="106"/>
      <c r="Q109" s="106"/>
      <c r="R109" s="106"/>
      <c r="S109" s="106"/>
      <c r="T109" s="106"/>
      <c r="U109" s="106"/>
      <c r="V109" s="127"/>
      <c r="W109" s="106"/>
      <c r="X109" s="127"/>
    </row>
    <row r="110" spans="1:24" x14ac:dyDescent="0.35">
      <c r="A110" s="127" t="s">
        <v>9551</v>
      </c>
      <c r="B110" s="129">
        <v>3</v>
      </c>
      <c r="C110" s="127" t="s">
        <v>9634</v>
      </c>
      <c r="D110" s="21">
        <v>30945</v>
      </c>
      <c r="E110" s="127" t="s">
        <v>734</v>
      </c>
      <c r="F110" s="127"/>
      <c r="G110" s="106"/>
      <c r="H110" s="106">
        <v>90</v>
      </c>
      <c r="I110" s="106">
        <v>90</v>
      </c>
      <c r="J110" s="106"/>
      <c r="K110" s="106"/>
      <c r="L110" s="106"/>
      <c r="M110" s="106"/>
      <c r="N110" s="106"/>
      <c r="O110" s="106"/>
      <c r="P110" s="106"/>
      <c r="Q110" s="106"/>
      <c r="R110" s="106"/>
      <c r="S110" s="106"/>
      <c r="T110" s="106"/>
      <c r="U110" s="106"/>
      <c r="V110" s="127"/>
      <c r="W110" s="106"/>
      <c r="X110" s="127"/>
    </row>
    <row r="111" spans="1:24" x14ac:dyDescent="0.35">
      <c r="A111" s="127" t="s">
        <v>9551</v>
      </c>
      <c r="B111" s="129">
        <v>3</v>
      </c>
      <c r="C111" s="127" t="s">
        <v>9634</v>
      </c>
      <c r="D111" s="21">
        <v>30873</v>
      </c>
      <c r="E111" s="127"/>
      <c r="F111" s="127"/>
      <c r="G111" s="106"/>
      <c r="H111" s="106">
        <v>30</v>
      </c>
      <c r="I111" s="106">
        <v>30</v>
      </c>
      <c r="J111" s="106" cm="1">
        <f t="array" aca="1" ref="J111" ca="1">J111:N111</f>
        <v>0</v>
      </c>
      <c r="K111" s="106"/>
      <c r="L111" s="106"/>
      <c r="M111" s="106"/>
      <c r="N111" s="106"/>
      <c r="O111" s="106"/>
      <c r="P111" s="106"/>
      <c r="Q111" s="106"/>
      <c r="R111" s="106"/>
      <c r="S111" s="106"/>
      <c r="T111" s="106"/>
      <c r="U111" s="106"/>
      <c r="V111" s="127"/>
      <c r="W111" s="106"/>
      <c r="X111" s="127" t="s">
        <v>9668</v>
      </c>
    </row>
    <row r="112" spans="1:24" x14ac:dyDescent="0.35">
      <c r="A112" s="127" t="s">
        <v>9551</v>
      </c>
      <c r="B112" s="129">
        <v>4</v>
      </c>
      <c r="C112" s="127" t="s">
        <v>9635</v>
      </c>
      <c r="D112" s="21">
        <v>30945</v>
      </c>
      <c r="E112" s="127" t="s">
        <v>734</v>
      </c>
      <c r="F112" s="127"/>
      <c r="G112" s="106"/>
      <c r="H112" s="106">
        <v>90</v>
      </c>
      <c r="I112" s="106">
        <v>90</v>
      </c>
      <c r="J112" s="106"/>
      <c r="K112" s="106"/>
      <c r="L112" s="106"/>
      <c r="M112" s="106"/>
      <c r="N112" s="106"/>
      <c r="O112" s="106"/>
      <c r="P112" s="106"/>
      <c r="Q112" s="106"/>
      <c r="R112" s="106"/>
      <c r="S112" s="106"/>
      <c r="T112" s="106"/>
      <c r="U112" s="106"/>
      <c r="V112" s="127"/>
      <c r="W112" s="106"/>
      <c r="X112" s="127"/>
    </row>
    <row r="113" spans="1:24" x14ac:dyDescent="0.35">
      <c r="A113" s="127" t="s">
        <v>9551</v>
      </c>
      <c r="B113" s="129">
        <v>4</v>
      </c>
      <c r="C113" s="127" t="s">
        <v>9635</v>
      </c>
      <c r="D113" s="21">
        <v>30945</v>
      </c>
      <c r="E113" s="127" t="s">
        <v>1192</v>
      </c>
      <c r="F113" s="127"/>
      <c r="G113" s="106"/>
      <c r="H113" s="106">
        <v>40</v>
      </c>
      <c r="I113" s="106">
        <v>40</v>
      </c>
      <c r="J113" s="106"/>
      <c r="K113" s="106"/>
      <c r="L113" s="106"/>
      <c r="M113" s="106"/>
      <c r="N113" s="106"/>
      <c r="O113" s="106"/>
      <c r="P113" s="106"/>
      <c r="Q113" s="106"/>
      <c r="R113" s="106"/>
      <c r="S113" s="106"/>
      <c r="T113" s="106"/>
      <c r="U113" s="106"/>
      <c r="V113" s="127"/>
      <c r="W113" s="106"/>
      <c r="X113" s="127"/>
    </row>
    <row r="114" spans="1:24" x14ac:dyDescent="0.35">
      <c r="A114" s="127" t="s">
        <v>9551</v>
      </c>
      <c r="B114" s="129">
        <v>1</v>
      </c>
      <c r="C114" s="127" t="s">
        <v>9636</v>
      </c>
      <c r="D114" s="21">
        <v>31157</v>
      </c>
      <c r="E114" s="127"/>
      <c r="F114" s="127"/>
      <c r="G114" s="106"/>
      <c r="H114" s="106">
        <v>0</v>
      </c>
      <c r="I114" s="106"/>
      <c r="J114" s="106"/>
      <c r="K114" s="106"/>
      <c r="L114" s="106"/>
      <c r="M114" s="106"/>
      <c r="N114" s="106"/>
      <c r="O114" s="106"/>
      <c r="P114" s="106"/>
      <c r="Q114" s="106"/>
      <c r="R114" s="106"/>
      <c r="S114" s="106"/>
      <c r="T114" s="106"/>
      <c r="U114" s="106"/>
      <c r="V114" s="127"/>
      <c r="W114" s="106"/>
      <c r="X114" s="127"/>
    </row>
    <row r="115" spans="1:24" x14ac:dyDescent="0.35">
      <c r="A115" s="127" t="s">
        <v>9551</v>
      </c>
      <c r="B115" s="129">
        <v>2</v>
      </c>
      <c r="C115" s="127" t="s">
        <v>9637</v>
      </c>
      <c r="D115" s="21">
        <v>31157</v>
      </c>
      <c r="E115" s="127" t="s">
        <v>734</v>
      </c>
      <c r="F115" s="127"/>
      <c r="G115" s="106"/>
      <c r="H115" s="106">
        <v>90</v>
      </c>
      <c r="I115" s="106">
        <v>90</v>
      </c>
      <c r="J115" s="106"/>
      <c r="K115" s="106"/>
      <c r="L115" s="106"/>
      <c r="M115" s="106"/>
      <c r="N115" s="106"/>
      <c r="O115" s="106"/>
      <c r="P115" s="106"/>
      <c r="Q115" s="106"/>
      <c r="R115" s="106"/>
      <c r="S115" s="106"/>
      <c r="T115" s="106"/>
      <c r="U115" s="106"/>
      <c r="V115" s="127"/>
      <c r="W115" s="106"/>
      <c r="X115" s="127"/>
    </row>
    <row r="116" spans="1:24" x14ac:dyDescent="0.35">
      <c r="A116" s="127" t="s">
        <v>9551</v>
      </c>
      <c r="B116" s="129">
        <v>3</v>
      </c>
      <c r="C116" s="127" t="s">
        <v>9638</v>
      </c>
      <c r="D116" s="21">
        <v>31157</v>
      </c>
      <c r="E116" s="127" t="s">
        <v>734</v>
      </c>
      <c r="F116" s="127"/>
      <c r="G116" s="106"/>
      <c r="H116" s="106">
        <v>90</v>
      </c>
      <c r="I116" s="106">
        <v>90</v>
      </c>
      <c r="J116" s="106"/>
      <c r="K116" s="106"/>
      <c r="L116" s="106"/>
      <c r="M116" s="106"/>
      <c r="N116" s="106"/>
      <c r="O116" s="106"/>
      <c r="P116" s="106"/>
      <c r="Q116" s="106"/>
      <c r="R116" s="106"/>
      <c r="S116" s="106"/>
      <c r="T116" s="106"/>
      <c r="U116" s="106"/>
      <c r="V116" s="127"/>
      <c r="W116" s="106"/>
      <c r="X116" s="127"/>
    </row>
    <row r="117" spans="1:24" x14ac:dyDescent="0.35">
      <c r="A117" s="127" t="s">
        <v>9551</v>
      </c>
      <c r="B117" s="129">
        <v>3</v>
      </c>
      <c r="C117" s="127" t="s">
        <v>9638</v>
      </c>
      <c r="D117" s="21">
        <v>31321</v>
      </c>
      <c r="E117" s="127"/>
      <c r="F117" s="127"/>
      <c r="G117" s="106"/>
      <c r="H117" s="106">
        <v>30</v>
      </c>
      <c r="I117" s="106">
        <v>30</v>
      </c>
      <c r="J117" s="106" cm="1">
        <f t="array" aca="1" ref="J117" ca="1">J117:N117</f>
        <v>0</v>
      </c>
      <c r="K117" s="106"/>
      <c r="L117" s="106"/>
      <c r="M117" s="106"/>
      <c r="N117" s="106"/>
      <c r="O117" s="106"/>
      <c r="P117" s="106"/>
      <c r="Q117" s="106"/>
      <c r="R117" s="106"/>
      <c r="S117" s="106"/>
      <c r="T117" s="106"/>
      <c r="U117" s="106"/>
      <c r="V117" s="127"/>
      <c r="W117" s="106"/>
      <c r="X117" s="127" t="s">
        <v>9668</v>
      </c>
    </row>
    <row r="118" spans="1:24" x14ac:dyDescent="0.35">
      <c r="A118" s="127" t="s">
        <v>9551</v>
      </c>
      <c r="B118" s="129">
        <v>4</v>
      </c>
      <c r="C118" s="127" t="s">
        <v>9639</v>
      </c>
      <c r="D118" s="21">
        <v>31157</v>
      </c>
      <c r="E118" s="127" t="s">
        <v>734</v>
      </c>
      <c r="F118" s="127"/>
      <c r="G118" s="106"/>
      <c r="H118" s="106">
        <v>90</v>
      </c>
      <c r="I118" s="106">
        <v>90</v>
      </c>
      <c r="J118" s="106"/>
      <c r="K118" s="106"/>
      <c r="L118" s="106"/>
      <c r="M118" s="106"/>
      <c r="N118" s="106"/>
      <c r="O118" s="106"/>
      <c r="P118" s="106"/>
      <c r="Q118" s="106"/>
      <c r="R118" s="106"/>
      <c r="S118" s="106"/>
      <c r="T118" s="106"/>
      <c r="U118" s="106"/>
      <c r="V118" s="127"/>
      <c r="W118" s="106"/>
      <c r="X118" s="127"/>
    </row>
    <row r="119" spans="1:24" x14ac:dyDescent="0.35">
      <c r="A119" s="127" t="s">
        <v>9551</v>
      </c>
      <c r="B119" s="129">
        <v>4</v>
      </c>
      <c r="C119" s="127" t="s">
        <v>9639</v>
      </c>
      <c r="D119" s="21">
        <v>31157</v>
      </c>
      <c r="E119" s="127" t="s">
        <v>1192</v>
      </c>
      <c r="F119" s="127"/>
      <c r="G119" s="106"/>
      <c r="H119" s="106">
        <v>40</v>
      </c>
      <c r="I119" s="106">
        <v>40</v>
      </c>
      <c r="J119" s="106"/>
      <c r="K119" s="106"/>
      <c r="L119" s="106"/>
      <c r="M119" s="106"/>
      <c r="N119" s="106"/>
      <c r="O119" s="106"/>
      <c r="P119" s="106"/>
      <c r="Q119" s="106"/>
      <c r="R119" s="106"/>
      <c r="S119" s="106"/>
      <c r="T119" s="106"/>
      <c r="U119" s="106"/>
      <c r="V119" s="127"/>
      <c r="W119" s="106"/>
      <c r="X119" s="127"/>
    </row>
    <row r="120" spans="1:24" x14ac:dyDescent="0.35">
      <c r="A120" s="127" t="s">
        <v>9551</v>
      </c>
      <c r="B120" s="129">
        <v>1</v>
      </c>
      <c r="C120" s="127" t="s">
        <v>9640</v>
      </c>
      <c r="D120" s="21">
        <v>31522</v>
      </c>
      <c r="E120" s="127"/>
      <c r="F120" s="127"/>
      <c r="G120" s="106"/>
      <c r="H120" s="106">
        <v>0</v>
      </c>
      <c r="I120" s="106"/>
      <c r="J120" s="106"/>
      <c r="K120" s="106"/>
      <c r="L120" s="106"/>
      <c r="M120" s="106"/>
      <c r="N120" s="106"/>
      <c r="O120" s="106"/>
      <c r="P120" s="106"/>
      <c r="Q120" s="106"/>
      <c r="R120" s="106"/>
      <c r="S120" s="106"/>
      <c r="T120" s="106"/>
      <c r="U120" s="106"/>
      <c r="V120" s="127"/>
      <c r="W120" s="106"/>
      <c r="X120" s="127"/>
    </row>
    <row r="121" spans="1:24" x14ac:dyDescent="0.35">
      <c r="A121" s="127" t="s">
        <v>9551</v>
      </c>
      <c r="B121" s="129">
        <v>2</v>
      </c>
      <c r="C121" s="127" t="s">
        <v>9641</v>
      </c>
      <c r="D121" s="21">
        <v>31522</v>
      </c>
      <c r="E121" s="127" t="s">
        <v>734</v>
      </c>
      <c r="F121" s="127"/>
      <c r="G121" s="106"/>
      <c r="H121" s="106">
        <v>90</v>
      </c>
      <c r="I121" s="106">
        <v>90</v>
      </c>
      <c r="J121" s="106"/>
      <c r="K121" s="106"/>
      <c r="L121" s="106"/>
      <c r="M121" s="106"/>
      <c r="N121" s="106"/>
      <c r="O121" s="106"/>
      <c r="P121" s="106"/>
      <c r="Q121" s="106"/>
      <c r="R121" s="106"/>
      <c r="S121" s="106"/>
      <c r="T121" s="106"/>
      <c r="U121" s="106"/>
      <c r="V121" s="127"/>
      <c r="W121" s="106"/>
      <c r="X121" s="127"/>
    </row>
    <row r="122" spans="1:24" x14ac:dyDescent="0.35">
      <c r="A122" s="127" t="s">
        <v>9551</v>
      </c>
      <c r="B122" s="129">
        <v>3</v>
      </c>
      <c r="C122" s="127" t="s">
        <v>9642</v>
      </c>
      <c r="D122" s="21">
        <v>31522</v>
      </c>
      <c r="E122" s="127" t="s">
        <v>734</v>
      </c>
      <c r="F122" s="127"/>
      <c r="G122" s="106"/>
      <c r="H122" s="106">
        <v>90</v>
      </c>
      <c r="I122" s="106">
        <v>90</v>
      </c>
      <c r="J122" s="106"/>
      <c r="K122" s="106"/>
      <c r="L122" s="106"/>
      <c r="M122" s="106"/>
      <c r="N122" s="106"/>
      <c r="O122" s="106"/>
      <c r="P122" s="106"/>
      <c r="Q122" s="106"/>
      <c r="R122" s="106"/>
      <c r="S122" s="106"/>
      <c r="T122" s="106"/>
      <c r="U122" s="106"/>
      <c r="V122" s="127"/>
      <c r="W122" s="106"/>
      <c r="X122" s="127"/>
    </row>
    <row r="123" spans="1:24" x14ac:dyDescent="0.35">
      <c r="A123" s="127" t="s">
        <v>9551</v>
      </c>
      <c r="B123" s="129">
        <v>3</v>
      </c>
      <c r="C123" s="127" t="s">
        <v>9642</v>
      </c>
      <c r="D123" s="21">
        <v>31686</v>
      </c>
      <c r="E123" s="127"/>
      <c r="F123" s="127"/>
      <c r="G123" s="106"/>
      <c r="H123" s="106">
        <v>30</v>
      </c>
      <c r="I123" s="106">
        <v>30</v>
      </c>
      <c r="J123" s="106" cm="1">
        <f t="array" aca="1" ref="J123" ca="1">J123:N123</f>
        <v>0</v>
      </c>
      <c r="K123" s="106"/>
      <c r="L123" s="106"/>
      <c r="M123" s="106"/>
      <c r="N123" s="106"/>
      <c r="O123" s="106"/>
      <c r="P123" s="106"/>
      <c r="Q123" s="106"/>
      <c r="R123" s="106"/>
      <c r="S123" s="106"/>
      <c r="T123" s="106"/>
      <c r="U123" s="106"/>
      <c r="V123" s="127"/>
      <c r="W123" s="106"/>
      <c r="X123" s="127" t="s">
        <v>9668</v>
      </c>
    </row>
    <row r="124" spans="1:24" x14ac:dyDescent="0.35">
      <c r="A124" s="127" t="s">
        <v>9551</v>
      </c>
      <c r="B124" s="129">
        <v>4</v>
      </c>
      <c r="C124" s="127" t="s">
        <v>9643</v>
      </c>
      <c r="D124" s="21">
        <v>31522</v>
      </c>
      <c r="E124" s="127" t="s">
        <v>734</v>
      </c>
      <c r="F124" s="127"/>
      <c r="G124" s="106"/>
      <c r="H124" s="106">
        <v>90</v>
      </c>
      <c r="I124" s="106">
        <v>90</v>
      </c>
      <c r="J124" s="106"/>
      <c r="K124" s="106"/>
      <c r="L124" s="106"/>
      <c r="M124" s="106"/>
      <c r="N124" s="106"/>
      <c r="O124" s="106"/>
      <c r="P124" s="106"/>
      <c r="Q124" s="106"/>
      <c r="R124" s="106"/>
      <c r="S124" s="106"/>
      <c r="T124" s="106"/>
      <c r="U124" s="106"/>
      <c r="V124" s="127"/>
      <c r="W124" s="106"/>
      <c r="X124" s="127"/>
    </row>
    <row r="125" spans="1:24" x14ac:dyDescent="0.35">
      <c r="A125" s="127" t="s">
        <v>9551</v>
      </c>
      <c r="B125" s="129">
        <v>4</v>
      </c>
      <c r="C125" s="127" t="s">
        <v>9643</v>
      </c>
      <c r="D125" s="21">
        <v>31522</v>
      </c>
      <c r="E125" s="127" t="s">
        <v>1192</v>
      </c>
      <c r="F125" s="127"/>
      <c r="G125" s="106"/>
      <c r="H125" s="106">
        <v>40</v>
      </c>
      <c r="I125" s="106">
        <v>40</v>
      </c>
      <c r="J125" s="106"/>
      <c r="K125" s="106"/>
      <c r="L125" s="106"/>
      <c r="M125" s="106"/>
      <c r="N125" s="106"/>
      <c r="O125" s="106"/>
      <c r="P125" s="106"/>
      <c r="Q125" s="106"/>
      <c r="R125" s="106"/>
      <c r="S125" s="106"/>
      <c r="T125" s="106"/>
      <c r="U125" s="106"/>
      <c r="V125" s="127"/>
      <c r="W125" s="106"/>
      <c r="X125" s="127"/>
    </row>
    <row r="126" spans="1:24" x14ac:dyDescent="0.35">
      <c r="A126" s="127" t="s">
        <v>9551</v>
      </c>
      <c r="B126" s="129">
        <v>1</v>
      </c>
      <c r="C126" s="127" t="s">
        <v>9644</v>
      </c>
      <c r="D126" s="21">
        <v>32040</v>
      </c>
      <c r="E126" s="127"/>
      <c r="F126" s="127"/>
      <c r="G126" s="106"/>
      <c r="H126" s="106">
        <v>0</v>
      </c>
      <c r="I126" s="106"/>
      <c r="J126" s="106"/>
      <c r="K126" s="106"/>
      <c r="L126" s="106"/>
      <c r="M126" s="106"/>
      <c r="N126" s="106"/>
      <c r="O126" s="106"/>
      <c r="P126" s="106"/>
      <c r="Q126" s="106"/>
      <c r="R126" s="106"/>
      <c r="S126" s="106"/>
      <c r="T126" s="106"/>
      <c r="U126" s="106"/>
      <c r="V126" s="127"/>
      <c r="W126" s="106"/>
      <c r="X126" s="127"/>
    </row>
    <row r="127" spans="1:24" x14ac:dyDescent="0.35">
      <c r="A127" s="127" t="s">
        <v>9551</v>
      </c>
      <c r="B127" s="129">
        <v>2</v>
      </c>
      <c r="C127" s="127" t="s">
        <v>9645</v>
      </c>
      <c r="D127" s="21">
        <v>32040</v>
      </c>
      <c r="E127" s="127" t="s">
        <v>734</v>
      </c>
      <c r="F127" s="127"/>
      <c r="G127" s="106"/>
      <c r="H127" s="106">
        <v>90</v>
      </c>
      <c r="I127" s="106">
        <v>90</v>
      </c>
      <c r="J127" s="106"/>
      <c r="K127" s="106"/>
      <c r="L127" s="106"/>
      <c r="M127" s="106"/>
      <c r="N127" s="106"/>
      <c r="O127" s="106"/>
      <c r="P127" s="106"/>
      <c r="Q127" s="106"/>
      <c r="R127" s="106"/>
      <c r="S127" s="106"/>
      <c r="T127" s="106"/>
      <c r="U127" s="106"/>
      <c r="V127" s="127"/>
      <c r="W127" s="106"/>
      <c r="X127" s="127"/>
    </row>
    <row r="128" spans="1:24" x14ac:dyDescent="0.35">
      <c r="A128" s="127" t="s">
        <v>9551</v>
      </c>
      <c r="B128" s="129">
        <v>3</v>
      </c>
      <c r="C128" s="127" t="s">
        <v>9646</v>
      </c>
      <c r="D128" s="21">
        <v>32040</v>
      </c>
      <c r="E128" s="127" t="s">
        <v>734</v>
      </c>
      <c r="F128" s="127"/>
      <c r="G128" s="106"/>
      <c r="H128" s="106">
        <v>90</v>
      </c>
      <c r="I128" s="106">
        <v>90</v>
      </c>
      <c r="J128" s="106"/>
      <c r="K128" s="106"/>
      <c r="L128" s="106"/>
      <c r="M128" s="106"/>
      <c r="N128" s="106"/>
      <c r="O128" s="106"/>
      <c r="P128" s="106"/>
      <c r="Q128" s="106"/>
      <c r="R128" s="106"/>
      <c r="S128" s="106"/>
      <c r="T128" s="106"/>
      <c r="U128" s="106"/>
      <c r="V128" s="127"/>
      <c r="W128" s="106"/>
      <c r="X128" s="127"/>
    </row>
    <row r="129" spans="1:24" x14ac:dyDescent="0.35">
      <c r="A129" s="127" t="s">
        <v>9551</v>
      </c>
      <c r="B129" s="129">
        <v>3</v>
      </c>
      <c r="C129" s="127" t="s">
        <v>9646</v>
      </c>
      <c r="D129" s="21">
        <v>31959</v>
      </c>
      <c r="E129" s="127"/>
      <c r="F129" s="127"/>
      <c r="G129" s="106"/>
      <c r="H129" s="106">
        <v>30</v>
      </c>
      <c r="I129" s="106">
        <v>30</v>
      </c>
      <c r="J129" s="106" cm="1">
        <f t="array" aca="1" ref="J129" ca="1">J129:N129</f>
        <v>0</v>
      </c>
      <c r="K129" s="106"/>
      <c r="L129" s="106"/>
      <c r="M129" s="106"/>
      <c r="N129" s="106"/>
      <c r="O129" s="106"/>
      <c r="P129" s="106"/>
      <c r="Q129" s="106"/>
      <c r="R129" s="106"/>
      <c r="S129" s="106"/>
      <c r="T129" s="106"/>
      <c r="U129" s="106"/>
      <c r="V129" s="127"/>
      <c r="W129" s="106"/>
      <c r="X129" s="127" t="s">
        <v>9668</v>
      </c>
    </row>
    <row r="130" spans="1:24" x14ac:dyDescent="0.35">
      <c r="A130" s="127" t="s">
        <v>9551</v>
      </c>
      <c r="B130" s="129">
        <v>4</v>
      </c>
      <c r="C130" s="127" t="s">
        <v>9647</v>
      </c>
      <c r="D130" s="21">
        <v>32040</v>
      </c>
      <c r="E130" s="127" t="s">
        <v>734</v>
      </c>
      <c r="F130" s="127"/>
      <c r="G130" s="106"/>
      <c r="H130" s="106">
        <v>90</v>
      </c>
      <c r="I130" s="106">
        <v>90</v>
      </c>
      <c r="J130" s="106"/>
      <c r="K130" s="106"/>
      <c r="L130" s="106"/>
      <c r="M130" s="106"/>
      <c r="N130" s="106"/>
      <c r="O130" s="106"/>
      <c r="P130" s="106"/>
      <c r="Q130" s="106"/>
      <c r="R130" s="106"/>
      <c r="S130" s="106"/>
      <c r="T130" s="106"/>
      <c r="U130" s="106"/>
      <c r="V130" s="127"/>
      <c r="W130" s="106"/>
      <c r="X130" s="127"/>
    </row>
    <row r="131" spans="1:24" x14ac:dyDescent="0.35">
      <c r="A131" s="127" t="s">
        <v>9551</v>
      </c>
      <c r="B131" s="129">
        <v>4</v>
      </c>
      <c r="C131" s="127" t="s">
        <v>9647</v>
      </c>
      <c r="D131" s="21">
        <v>32040</v>
      </c>
      <c r="E131" s="127" t="s">
        <v>1192</v>
      </c>
      <c r="F131" s="127"/>
      <c r="G131" s="106"/>
      <c r="H131" s="106">
        <v>40</v>
      </c>
      <c r="I131" s="106">
        <v>40</v>
      </c>
      <c r="J131" s="106"/>
      <c r="K131" s="106"/>
      <c r="L131" s="106"/>
      <c r="M131" s="106"/>
      <c r="N131" s="106"/>
      <c r="O131" s="106"/>
      <c r="P131" s="106"/>
      <c r="Q131" s="106"/>
      <c r="R131" s="106"/>
      <c r="S131" s="106"/>
      <c r="T131" s="106"/>
      <c r="U131" s="106"/>
      <c r="V131" s="127"/>
      <c r="W131" s="106"/>
      <c r="X131" s="127"/>
    </row>
    <row r="132" spans="1:24" x14ac:dyDescent="0.35">
      <c r="A132" s="127" t="s">
        <v>9551</v>
      </c>
      <c r="B132" s="129">
        <v>1</v>
      </c>
      <c r="C132" s="127" t="s">
        <v>9648</v>
      </c>
      <c r="D132" s="21">
        <v>32406</v>
      </c>
      <c r="E132" s="127"/>
      <c r="F132" s="127"/>
      <c r="G132" s="106"/>
      <c r="H132" s="106">
        <v>0</v>
      </c>
      <c r="I132" s="106"/>
      <c r="J132" s="106"/>
      <c r="K132" s="106"/>
      <c r="L132" s="106"/>
      <c r="M132" s="106"/>
      <c r="N132" s="106"/>
      <c r="O132" s="106"/>
      <c r="P132" s="106"/>
      <c r="Q132" s="106"/>
      <c r="R132" s="106"/>
      <c r="S132" s="106"/>
      <c r="T132" s="106"/>
      <c r="U132" s="106"/>
      <c r="V132" s="127"/>
      <c r="W132" s="106"/>
      <c r="X132" s="127"/>
    </row>
    <row r="133" spans="1:24" x14ac:dyDescent="0.35">
      <c r="A133" s="127" t="s">
        <v>9551</v>
      </c>
      <c r="B133" s="129">
        <v>2</v>
      </c>
      <c r="C133" s="127" t="s">
        <v>9649</v>
      </c>
      <c r="D133" s="21">
        <v>32406</v>
      </c>
      <c r="E133" s="127" t="s">
        <v>734</v>
      </c>
      <c r="F133" s="127"/>
      <c r="G133" s="106"/>
      <c r="H133" s="106">
        <v>90</v>
      </c>
      <c r="I133" s="106">
        <v>90</v>
      </c>
      <c r="J133" s="106"/>
      <c r="K133" s="106"/>
      <c r="L133" s="106"/>
      <c r="M133" s="106"/>
      <c r="N133" s="106"/>
      <c r="O133" s="106"/>
      <c r="P133" s="106"/>
      <c r="Q133" s="106"/>
      <c r="R133" s="106"/>
      <c r="S133" s="106"/>
      <c r="T133" s="106"/>
      <c r="U133" s="106"/>
      <c r="V133" s="127"/>
      <c r="W133" s="106"/>
      <c r="X133" s="127"/>
    </row>
    <row r="134" spans="1:24" x14ac:dyDescent="0.35">
      <c r="A134" s="127" t="s">
        <v>9551</v>
      </c>
      <c r="B134" s="129">
        <v>3</v>
      </c>
      <c r="C134" s="127" t="s">
        <v>9650</v>
      </c>
      <c r="D134" s="21">
        <v>32406</v>
      </c>
      <c r="E134" s="127" t="s">
        <v>734</v>
      </c>
      <c r="F134" s="127"/>
      <c r="G134" s="106"/>
      <c r="H134" s="106">
        <v>90</v>
      </c>
      <c r="I134" s="106">
        <v>90</v>
      </c>
      <c r="J134" s="106"/>
      <c r="K134" s="106"/>
      <c r="L134" s="106"/>
      <c r="M134" s="106"/>
      <c r="N134" s="106"/>
      <c r="O134" s="106"/>
      <c r="P134" s="106"/>
      <c r="Q134" s="106"/>
      <c r="R134" s="106"/>
      <c r="S134" s="106"/>
      <c r="T134" s="106"/>
      <c r="U134" s="106"/>
      <c r="V134" s="127"/>
      <c r="W134" s="106"/>
      <c r="X134" s="127"/>
    </row>
    <row r="135" spans="1:24" x14ac:dyDescent="0.35">
      <c r="A135" s="127" t="s">
        <v>9551</v>
      </c>
      <c r="B135" s="129">
        <v>3</v>
      </c>
      <c r="C135" s="127" t="s">
        <v>9650</v>
      </c>
      <c r="D135" s="21">
        <v>32406</v>
      </c>
      <c r="E135" s="127"/>
      <c r="F135" s="127"/>
      <c r="G135" s="106"/>
      <c r="H135" s="106">
        <v>30</v>
      </c>
      <c r="I135" s="106">
        <v>30</v>
      </c>
      <c r="J135" s="106" cm="1">
        <f t="array" aca="1" ref="J135" ca="1">J135:N135</f>
        <v>0</v>
      </c>
      <c r="K135" s="106"/>
      <c r="L135" s="106"/>
      <c r="M135" s="106"/>
      <c r="N135" s="106"/>
      <c r="O135" s="106"/>
      <c r="P135" s="106"/>
      <c r="Q135" s="106"/>
      <c r="R135" s="106"/>
      <c r="S135" s="106"/>
      <c r="T135" s="106"/>
      <c r="U135" s="106"/>
      <c r="V135" s="127"/>
      <c r="W135" s="106"/>
      <c r="X135" s="127" t="s">
        <v>9668</v>
      </c>
    </row>
    <row r="136" spans="1:24" x14ac:dyDescent="0.35">
      <c r="A136" s="127" t="s">
        <v>9551</v>
      </c>
      <c r="B136" s="129">
        <v>4</v>
      </c>
      <c r="C136" s="127" t="s">
        <v>9651</v>
      </c>
      <c r="D136" s="21">
        <v>32325</v>
      </c>
      <c r="E136" s="127" t="s">
        <v>734</v>
      </c>
      <c r="F136" s="127"/>
      <c r="G136" s="106"/>
      <c r="H136" s="106">
        <v>90</v>
      </c>
      <c r="I136" s="106">
        <v>90</v>
      </c>
      <c r="J136" s="106"/>
      <c r="K136" s="106"/>
      <c r="L136" s="106"/>
      <c r="M136" s="106"/>
      <c r="N136" s="106"/>
      <c r="O136" s="106"/>
      <c r="P136" s="106"/>
      <c r="Q136" s="106"/>
      <c r="R136" s="106"/>
      <c r="S136" s="106"/>
      <c r="T136" s="106"/>
      <c r="U136" s="106"/>
      <c r="V136" s="127"/>
      <c r="W136" s="106"/>
      <c r="X136" s="127"/>
    </row>
    <row r="137" spans="1:24" x14ac:dyDescent="0.35">
      <c r="A137" s="127" t="s">
        <v>9551</v>
      </c>
      <c r="B137" s="129">
        <v>4</v>
      </c>
      <c r="C137" s="127" t="s">
        <v>9651</v>
      </c>
      <c r="D137" s="21">
        <v>32406</v>
      </c>
      <c r="E137" s="127" t="s">
        <v>1192</v>
      </c>
      <c r="F137" s="127"/>
      <c r="G137" s="106"/>
      <c r="H137" s="106">
        <v>40</v>
      </c>
      <c r="I137" s="106">
        <v>40</v>
      </c>
      <c r="J137" s="106"/>
      <c r="K137" s="106"/>
      <c r="L137" s="106"/>
      <c r="M137" s="106"/>
      <c r="N137" s="106"/>
      <c r="O137" s="106"/>
      <c r="P137" s="106"/>
      <c r="Q137" s="106"/>
      <c r="R137" s="106"/>
      <c r="S137" s="106"/>
      <c r="T137" s="106"/>
      <c r="U137" s="106"/>
      <c r="V137" s="127"/>
      <c r="W137" s="106"/>
      <c r="X137" s="127"/>
    </row>
    <row r="138" spans="1:24" x14ac:dyDescent="0.35">
      <c r="A138" s="127" t="s">
        <v>9551</v>
      </c>
      <c r="B138" s="129">
        <v>1</v>
      </c>
      <c r="C138" s="127" t="s">
        <v>9652</v>
      </c>
      <c r="D138" s="21">
        <v>32771</v>
      </c>
      <c r="E138" s="127"/>
      <c r="F138" s="127"/>
      <c r="G138" s="106"/>
      <c r="H138" s="106">
        <v>0</v>
      </c>
      <c r="I138" s="106"/>
      <c r="J138" s="106"/>
      <c r="K138" s="106"/>
      <c r="L138" s="106"/>
      <c r="M138" s="106"/>
      <c r="N138" s="106"/>
      <c r="O138" s="106"/>
      <c r="P138" s="106"/>
      <c r="Q138" s="106"/>
      <c r="R138" s="106"/>
      <c r="S138" s="106"/>
      <c r="T138" s="106"/>
      <c r="U138" s="106"/>
      <c r="V138" s="127"/>
      <c r="W138" s="106"/>
      <c r="X138" s="127"/>
    </row>
    <row r="139" spans="1:24" x14ac:dyDescent="0.35">
      <c r="A139" s="127" t="s">
        <v>9551</v>
      </c>
      <c r="B139" s="129">
        <v>2</v>
      </c>
      <c r="C139" s="127" t="s">
        <v>9653</v>
      </c>
      <c r="D139" s="21">
        <v>32771</v>
      </c>
      <c r="E139" s="127" t="s">
        <v>734</v>
      </c>
      <c r="F139" s="127"/>
      <c r="G139" s="106"/>
      <c r="H139" s="106">
        <v>90</v>
      </c>
      <c r="I139" s="106">
        <v>90</v>
      </c>
      <c r="J139" s="106"/>
      <c r="K139" s="106"/>
      <c r="L139" s="106"/>
      <c r="M139" s="106"/>
      <c r="N139" s="106"/>
      <c r="O139" s="106"/>
      <c r="P139" s="106"/>
      <c r="Q139" s="106"/>
      <c r="R139" s="106"/>
      <c r="S139" s="106"/>
      <c r="T139" s="106"/>
      <c r="U139" s="106"/>
      <c r="V139" s="127"/>
      <c r="W139" s="106"/>
      <c r="X139" s="127"/>
    </row>
    <row r="140" spans="1:24" x14ac:dyDescent="0.35">
      <c r="A140" s="127" t="s">
        <v>9551</v>
      </c>
      <c r="B140" s="129">
        <v>3</v>
      </c>
      <c r="C140" s="127" t="s">
        <v>9654</v>
      </c>
      <c r="D140" s="21">
        <v>32771</v>
      </c>
      <c r="E140" s="127" t="s">
        <v>734</v>
      </c>
      <c r="F140" s="127"/>
      <c r="G140" s="106"/>
      <c r="H140" s="106">
        <v>90</v>
      </c>
      <c r="I140" s="106">
        <v>90</v>
      </c>
      <c r="J140" s="106"/>
      <c r="K140" s="106"/>
      <c r="L140" s="106"/>
      <c r="M140" s="106"/>
      <c r="N140" s="106"/>
      <c r="O140" s="106"/>
      <c r="P140" s="106"/>
      <c r="Q140" s="106"/>
      <c r="R140" s="106"/>
      <c r="S140" s="106"/>
      <c r="T140" s="106"/>
      <c r="U140" s="106"/>
      <c r="V140" s="127"/>
      <c r="W140" s="106"/>
      <c r="X140" s="127"/>
    </row>
    <row r="141" spans="1:24" x14ac:dyDescent="0.35">
      <c r="A141" s="127" t="s">
        <v>9551</v>
      </c>
      <c r="B141" s="129">
        <v>3</v>
      </c>
      <c r="C141" s="127" t="s">
        <v>9654</v>
      </c>
      <c r="D141" s="21">
        <v>32690</v>
      </c>
      <c r="E141" s="127"/>
      <c r="F141" s="127"/>
      <c r="G141" s="106"/>
      <c r="H141" s="106">
        <v>30</v>
      </c>
      <c r="I141" s="106">
        <v>30</v>
      </c>
      <c r="J141" s="106" cm="1">
        <f t="array" aca="1" ref="J141" ca="1">J141:N141</f>
        <v>0</v>
      </c>
      <c r="K141" s="106"/>
      <c r="L141" s="106"/>
      <c r="M141" s="106"/>
      <c r="N141" s="106"/>
      <c r="O141" s="106"/>
      <c r="P141" s="106"/>
      <c r="Q141" s="106"/>
      <c r="R141" s="106"/>
      <c r="S141" s="106"/>
      <c r="T141" s="106"/>
      <c r="U141" s="106"/>
      <c r="V141" s="127"/>
      <c r="W141" s="106"/>
      <c r="X141" s="127" t="s">
        <v>9668</v>
      </c>
    </row>
    <row r="142" spans="1:24" x14ac:dyDescent="0.35">
      <c r="A142" s="127" t="s">
        <v>9551</v>
      </c>
      <c r="B142" s="129">
        <v>4</v>
      </c>
      <c r="C142" s="127" t="s">
        <v>9655</v>
      </c>
      <c r="D142" s="21">
        <v>32771</v>
      </c>
      <c r="E142" s="127" t="s">
        <v>734</v>
      </c>
      <c r="F142" s="127"/>
      <c r="G142" s="106"/>
      <c r="H142" s="106">
        <v>90</v>
      </c>
      <c r="I142" s="106">
        <v>90</v>
      </c>
      <c r="J142" s="106"/>
      <c r="K142" s="106"/>
      <c r="L142" s="106"/>
      <c r="M142" s="106"/>
      <c r="N142" s="106"/>
      <c r="O142" s="106"/>
      <c r="P142" s="106"/>
      <c r="Q142" s="106"/>
      <c r="R142" s="106"/>
      <c r="S142" s="106"/>
      <c r="T142" s="106"/>
      <c r="U142" s="106"/>
      <c r="V142" s="127"/>
      <c r="W142" s="106"/>
      <c r="X142" s="127"/>
    </row>
    <row r="143" spans="1:24" x14ac:dyDescent="0.35">
      <c r="A143" s="127" t="s">
        <v>9551</v>
      </c>
      <c r="B143" s="129">
        <v>4</v>
      </c>
      <c r="C143" s="127" t="s">
        <v>9655</v>
      </c>
      <c r="D143" s="21">
        <v>32771</v>
      </c>
      <c r="E143" s="127" t="s">
        <v>1192</v>
      </c>
      <c r="F143" s="127"/>
      <c r="G143" s="106"/>
      <c r="H143" s="106">
        <v>40</v>
      </c>
      <c r="I143" s="106">
        <v>40</v>
      </c>
      <c r="J143" s="106"/>
      <c r="K143" s="106"/>
      <c r="L143" s="106"/>
      <c r="M143" s="106"/>
      <c r="N143" s="106"/>
      <c r="O143" s="106"/>
      <c r="P143" s="106"/>
      <c r="Q143" s="106"/>
      <c r="R143" s="106"/>
      <c r="S143" s="106"/>
      <c r="T143" s="106"/>
      <c r="U143" s="106"/>
      <c r="V143" s="127"/>
      <c r="W143" s="106"/>
      <c r="X143" s="127"/>
    </row>
    <row r="144" spans="1:24" x14ac:dyDescent="0.35">
      <c r="A144" s="127" t="s">
        <v>9551</v>
      </c>
      <c r="B144" s="129">
        <v>1</v>
      </c>
      <c r="C144" s="127" t="s">
        <v>9656</v>
      </c>
      <c r="D144" s="21">
        <v>33136</v>
      </c>
      <c r="E144" s="127"/>
      <c r="F144" s="127"/>
      <c r="G144" s="106"/>
      <c r="H144" s="106">
        <v>0</v>
      </c>
      <c r="I144" s="106"/>
      <c r="J144" s="106"/>
      <c r="K144" s="106"/>
      <c r="L144" s="106"/>
      <c r="M144" s="106"/>
      <c r="N144" s="106"/>
      <c r="O144" s="106"/>
      <c r="P144" s="106"/>
      <c r="Q144" s="106"/>
      <c r="R144" s="106"/>
      <c r="S144" s="106"/>
      <c r="T144" s="106"/>
      <c r="U144" s="106"/>
      <c r="V144" s="127"/>
      <c r="W144" s="106"/>
      <c r="X144" s="127"/>
    </row>
    <row r="145" spans="1:24" x14ac:dyDescent="0.35">
      <c r="A145" s="127" t="s">
        <v>9551</v>
      </c>
      <c r="B145" s="129">
        <v>2</v>
      </c>
      <c r="C145" s="127" t="s">
        <v>9657</v>
      </c>
      <c r="D145" s="21">
        <v>33136</v>
      </c>
      <c r="E145" s="127" t="s">
        <v>734</v>
      </c>
      <c r="F145" s="127"/>
      <c r="G145" s="106"/>
      <c r="H145" s="106">
        <v>90</v>
      </c>
      <c r="I145" s="106">
        <v>90</v>
      </c>
      <c r="J145" s="106"/>
      <c r="K145" s="106"/>
      <c r="L145" s="106"/>
      <c r="M145" s="106"/>
      <c r="N145" s="106"/>
      <c r="O145" s="106"/>
      <c r="P145" s="106"/>
      <c r="Q145" s="106"/>
      <c r="R145" s="106"/>
      <c r="S145" s="106"/>
      <c r="T145" s="106"/>
      <c r="U145" s="106"/>
      <c r="V145" s="127"/>
      <c r="W145" s="106"/>
      <c r="X145" s="127"/>
    </row>
    <row r="146" spans="1:24" x14ac:dyDescent="0.35">
      <c r="A146" s="127" t="s">
        <v>9551</v>
      </c>
      <c r="B146" s="129">
        <v>3</v>
      </c>
      <c r="C146" s="127" t="s">
        <v>9658</v>
      </c>
      <c r="D146" s="21">
        <v>33136</v>
      </c>
      <c r="E146" s="127" t="s">
        <v>734</v>
      </c>
      <c r="F146" s="127"/>
      <c r="G146" s="106"/>
      <c r="H146" s="106">
        <v>90</v>
      </c>
      <c r="I146" s="106">
        <v>90</v>
      </c>
      <c r="J146" s="106"/>
      <c r="K146" s="106"/>
      <c r="L146" s="106"/>
      <c r="M146" s="106"/>
      <c r="N146" s="106"/>
      <c r="O146" s="106"/>
      <c r="P146" s="106"/>
      <c r="Q146" s="106"/>
      <c r="R146" s="106"/>
      <c r="S146" s="106"/>
      <c r="T146" s="106"/>
      <c r="U146" s="106"/>
      <c r="V146" s="127"/>
      <c r="W146" s="106"/>
      <c r="X146" s="127"/>
    </row>
    <row r="147" spans="1:24" x14ac:dyDescent="0.35">
      <c r="A147" s="127" t="s">
        <v>9551</v>
      </c>
      <c r="B147" s="129">
        <v>3</v>
      </c>
      <c r="C147" s="127" t="s">
        <v>9658</v>
      </c>
      <c r="D147" s="21">
        <v>33055</v>
      </c>
      <c r="E147" s="127"/>
      <c r="F147" s="127"/>
      <c r="G147" s="106"/>
      <c r="H147" s="106">
        <v>30</v>
      </c>
      <c r="I147" s="106">
        <v>30</v>
      </c>
      <c r="J147" s="106" cm="1">
        <f t="array" aca="1" ref="J147" ca="1">J147:N147</f>
        <v>0</v>
      </c>
      <c r="K147" s="106"/>
      <c r="L147" s="106"/>
      <c r="M147" s="106"/>
      <c r="N147" s="106"/>
      <c r="O147" s="106"/>
      <c r="P147" s="106"/>
      <c r="Q147" s="106"/>
      <c r="R147" s="106"/>
      <c r="S147" s="106"/>
      <c r="T147" s="106"/>
      <c r="U147" s="106"/>
      <c r="V147" s="127"/>
      <c r="W147" s="106"/>
      <c r="X147" s="127" t="s">
        <v>9668</v>
      </c>
    </row>
    <row r="148" spans="1:24" x14ac:dyDescent="0.35">
      <c r="A148" s="127" t="s">
        <v>9551</v>
      </c>
      <c r="B148" s="129">
        <v>4</v>
      </c>
      <c r="C148" s="127" t="s">
        <v>9659</v>
      </c>
      <c r="D148" s="21">
        <v>33136</v>
      </c>
      <c r="E148" s="127" t="s">
        <v>734</v>
      </c>
      <c r="F148" s="127"/>
      <c r="G148" s="106"/>
      <c r="H148" s="106">
        <v>90</v>
      </c>
      <c r="I148" s="106">
        <v>90</v>
      </c>
      <c r="J148" s="106"/>
      <c r="K148" s="106"/>
      <c r="L148" s="106"/>
      <c r="M148" s="106"/>
      <c r="N148" s="106"/>
      <c r="O148" s="106"/>
      <c r="P148" s="106"/>
      <c r="Q148" s="106"/>
      <c r="R148" s="106"/>
      <c r="S148" s="106"/>
      <c r="T148" s="106"/>
      <c r="U148" s="106"/>
      <c r="V148" s="127"/>
      <c r="W148" s="106"/>
      <c r="X148" s="127"/>
    </row>
    <row r="149" spans="1:24" x14ac:dyDescent="0.35">
      <c r="A149" s="127" t="s">
        <v>9551</v>
      </c>
      <c r="B149" s="129">
        <v>4</v>
      </c>
      <c r="C149" s="127" t="s">
        <v>9659</v>
      </c>
      <c r="D149" s="21">
        <v>33136</v>
      </c>
      <c r="E149" s="127" t="s">
        <v>1192</v>
      </c>
      <c r="F149" s="127"/>
      <c r="G149" s="106"/>
      <c r="H149" s="106">
        <v>40</v>
      </c>
      <c r="I149" s="106">
        <v>40</v>
      </c>
      <c r="J149" s="106"/>
      <c r="K149" s="106"/>
      <c r="L149" s="106"/>
      <c r="M149" s="106"/>
      <c r="N149" s="106"/>
      <c r="O149" s="106"/>
      <c r="P149" s="106"/>
      <c r="Q149" s="106"/>
      <c r="R149" s="106"/>
      <c r="S149" s="106"/>
      <c r="T149" s="106"/>
      <c r="U149" s="106"/>
      <c r="V149" s="127"/>
      <c r="W149" s="106"/>
      <c r="X149" s="127"/>
    </row>
    <row r="150" spans="1:24" x14ac:dyDescent="0.35">
      <c r="A150" s="127" t="s">
        <v>9551</v>
      </c>
      <c r="B150" s="129">
        <v>1</v>
      </c>
      <c r="C150" s="127" t="s">
        <v>9660</v>
      </c>
      <c r="D150" s="21">
        <v>33348</v>
      </c>
      <c r="E150" s="127"/>
      <c r="F150" s="127"/>
      <c r="G150" s="106"/>
      <c r="H150" s="106">
        <v>0</v>
      </c>
      <c r="I150" s="106"/>
      <c r="J150" s="106"/>
      <c r="K150" s="106"/>
      <c r="L150" s="106"/>
      <c r="M150" s="106"/>
      <c r="N150" s="106"/>
      <c r="O150" s="106"/>
      <c r="P150" s="106"/>
      <c r="Q150" s="106"/>
      <c r="R150" s="106"/>
      <c r="S150" s="106"/>
      <c r="T150" s="106"/>
      <c r="U150" s="106"/>
      <c r="V150" s="127"/>
      <c r="W150" s="106"/>
      <c r="X150" s="127"/>
    </row>
    <row r="151" spans="1:24" x14ac:dyDescent="0.35">
      <c r="A151" s="127" t="s">
        <v>9551</v>
      </c>
      <c r="B151" s="129">
        <v>2</v>
      </c>
      <c r="C151" s="127" t="s">
        <v>9661</v>
      </c>
      <c r="D151" s="21">
        <v>33348</v>
      </c>
      <c r="E151" s="127" t="s">
        <v>734</v>
      </c>
      <c r="F151" s="127"/>
      <c r="G151" s="106"/>
      <c r="H151" s="106">
        <v>90</v>
      </c>
      <c r="I151" s="106">
        <v>90</v>
      </c>
      <c r="J151" s="106"/>
      <c r="K151" s="106"/>
      <c r="L151" s="106"/>
      <c r="M151" s="106"/>
      <c r="N151" s="106"/>
      <c r="O151" s="106"/>
      <c r="P151" s="106"/>
      <c r="Q151" s="106"/>
      <c r="R151" s="106"/>
      <c r="S151" s="106"/>
      <c r="T151" s="106"/>
      <c r="U151" s="106"/>
      <c r="V151" s="127"/>
      <c r="W151" s="106"/>
      <c r="X151" s="127"/>
    </row>
    <row r="152" spans="1:24" x14ac:dyDescent="0.35">
      <c r="A152" s="127" t="s">
        <v>9551</v>
      </c>
      <c r="B152" s="129">
        <v>3</v>
      </c>
      <c r="C152" s="127" t="s">
        <v>9662</v>
      </c>
      <c r="D152" s="21">
        <v>33348</v>
      </c>
      <c r="E152" s="127" t="s">
        <v>734</v>
      </c>
      <c r="F152" s="127"/>
      <c r="G152" s="106"/>
      <c r="H152" s="106">
        <v>90</v>
      </c>
      <c r="I152" s="106">
        <v>90</v>
      </c>
      <c r="J152" s="106"/>
      <c r="K152" s="106"/>
      <c r="L152" s="106"/>
      <c r="M152" s="106"/>
      <c r="N152" s="106"/>
      <c r="O152" s="106"/>
      <c r="P152" s="106"/>
      <c r="Q152" s="106"/>
      <c r="R152" s="106"/>
      <c r="S152" s="106"/>
      <c r="T152" s="106"/>
      <c r="U152" s="106"/>
      <c r="V152" s="127"/>
      <c r="W152" s="106"/>
      <c r="X152" s="127"/>
    </row>
    <row r="153" spans="1:24" x14ac:dyDescent="0.35">
      <c r="A153" s="127" t="s">
        <v>9551</v>
      </c>
      <c r="B153" s="129">
        <v>3</v>
      </c>
      <c r="C153" s="127" t="s">
        <v>9662</v>
      </c>
      <c r="D153" s="21">
        <v>33512</v>
      </c>
      <c r="E153" s="127"/>
      <c r="F153" s="127"/>
      <c r="G153" s="106"/>
      <c r="H153" s="106">
        <v>30</v>
      </c>
      <c r="I153" s="106">
        <v>30</v>
      </c>
      <c r="J153" s="106" cm="1">
        <f t="array" aca="1" ref="J153" ca="1">J153:N153</f>
        <v>0</v>
      </c>
      <c r="K153" s="106"/>
      <c r="L153" s="106"/>
      <c r="M153" s="106"/>
      <c r="N153" s="106"/>
      <c r="O153" s="106"/>
      <c r="P153" s="106"/>
      <c r="Q153" s="106"/>
      <c r="R153" s="106"/>
      <c r="S153" s="106"/>
      <c r="T153" s="106"/>
      <c r="U153" s="106"/>
      <c r="V153" s="127"/>
      <c r="W153" s="106"/>
      <c r="X153" s="127" t="s">
        <v>9668</v>
      </c>
    </row>
    <row r="154" spans="1:24" x14ac:dyDescent="0.35">
      <c r="A154" s="127" t="s">
        <v>9551</v>
      </c>
      <c r="B154" s="129">
        <v>4</v>
      </c>
      <c r="C154" s="127" t="s">
        <v>9663</v>
      </c>
      <c r="D154" s="21">
        <v>33348</v>
      </c>
      <c r="E154" s="127" t="s">
        <v>734</v>
      </c>
      <c r="F154" s="127"/>
      <c r="G154" s="106"/>
      <c r="H154" s="106">
        <v>90</v>
      </c>
      <c r="I154" s="106">
        <v>90</v>
      </c>
      <c r="J154" s="106"/>
      <c r="K154" s="106"/>
      <c r="L154" s="106"/>
      <c r="M154" s="106"/>
      <c r="N154" s="106"/>
      <c r="O154" s="106"/>
      <c r="P154" s="106"/>
      <c r="Q154" s="106"/>
      <c r="R154" s="106"/>
      <c r="S154" s="106"/>
      <c r="T154" s="106"/>
      <c r="U154" s="106"/>
      <c r="V154" s="127"/>
      <c r="W154" s="106"/>
      <c r="X154" s="127"/>
    </row>
    <row r="155" spans="1:24" x14ac:dyDescent="0.35">
      <c r="A155" s="127" t="s">
        <v>9551</v>
      </c>
      <c r="B155" s="129">
        <v>4</v>
      </c>
      <c r="C155" s="127" t="s">
        <v>9663</v>
      </c>
      <c r="D155" s="21">
        <v>33348</v>
      </c>
      <c r="E155" s="127" t="s">
        <v>1192</v>
      </c>
      <c r="F155" s="127"/>
      <c r="G155" s="106"/>
      <c r="H155" s="106">
        <v>40</v>
      </c>
      <c r="I155" s="106">
        <v>40</v>
      </c>
      <c r="J155" s="106"/>
      <c r="K155" s="106"/>
      <c r="L155" s="106"/>
      <c r="M155" s="106"/>
      <c r="N155" s="106"/>
      <c r="O155" s="106"/>
      <c r="P155" s="106"/>
      <c r="Q155" s="106"/>
      <c r="R155" s="106"/>
      <c r="S155" s="106"/>
      <c r="T155" s="106"/>
      <c r="U155" s="106"/>
      <c r="V155" s="127"/>
      <c r="W155" s="106"/>
      <c r="X155" s="127"/>
    </row>
    <row r="156" spans="1:24" x14ac:dyDescent="0.35">
      <c r="A156" s="127" t="s">
        <v>9551</v>
      </c>
      <c r="B156" s="129">
        <v>1</v>
      </c>
      <c r="C156" s="127" t="s">
        <v>9664</v>
      </c>
      <c r="D156" s="21">
        <v>33714</v>
      </c>
      <c r="E156" s="127"/>
      <c r="F156" s="127"/>
      <c r="G156" s="106"/>
      <c r="H156" s="106">
        <v>0</v>
      </c>
      <c r="I156" s="106"/>
      <c r="J156" s="106"/>
      <c r="K156" s="106"/>
      <c r="L156" s="106"/>
      <c r="M156" s="106"/>
      <c r="N156" s="106"/>
      <c r="O156" s="106"/>
      <c r="P156" s="106"/>
      <c r="Q156" s="106"/>
      <c r="R156" s="106"/>
      <c r="S156" s="106"/>
      <c r="T156" s="106"/>
      <c r="U156" s="106"/>
      <c r="V156" s="127"/>
      <c r="W156" s="106"/>
      <c r="X156" s="127"/>
    </row>
    <row r="157" spans="1:24" x14ac:dyDescent="0.35">
      <c r="A157" s="127" t="s">
        <v>9551</v>
      </c>
      <c r="B157" s="129">
        <v>2</v>
      </c>
      <c r="C157" s="127" t="s">
        <v>9665</v>
      </c>
      <c r="D157" s="21">
        <v>33714</v>
      </c>
      <c r="E157" s="127" t="s">
        <v>734</v>
      </c>
      <c r="F157" s="127"/>
      <c r="G157" s="106"/>
      <c r="H157" s="106">
        <v>90</v>
      </c>
      <c r="I157" s="106">
        <v>90</v>
      </c>
      <c r="J157" s="106"/>
      <c r="K157" s="106"/>
      <c r="L157" s="106"/>
      <c r="M157" s="106"/>
      <c r="N157" s="106"/>
      <c r="O157" s="106"/>
      <c r="P157" s="106"/>
      <c r="Q157" s="106"/>
      <c r="R157" s="106"/>
      <c r="S157" s="106"/>
      <c r="T157" s="106"/>
      <c r="U157" s="106"/>
      <c r="V157" s="127"/>
      <c r="W157" s="106"/>
      <c r="X157" s="127"/>
    </row>
    <row r="158" spans="1:24" x14ac:dyDescent="0.35">
      <c r="A158" s="127" t="s">
        <v>9551</v>
      </c>
      <c r="B158" s="129">
        <v>3</v>
      </c>
      <c r="C158" s="127" t="s">
        <v>9666</v>
      </c>
      <c r="D158" s="21">
        <v>33714</v>
      </c>
      <c r="E158" s="127" t="s">
        <v>734</v>
      </c>
      <c r="F158" s="127"/>
      <c r="G158" s="106"/>
      <c r="H158" s="106">
        <v>90</v>
      </c>
      <c r="I158" s="106">
        <v>90</v>
      </c>
      <c r="J158" s="106"/>
      <c r="K158" s="106"/>
      <c r="L158" s="106"/>
      <c r="M158" s="106"/>
      <c r="N158" s="106"/>
      <c r="O158" s="106"/>
      <c r="P158" s="106"/>
      <c r="Q158" s="106"/>
      <c r="R158" s="106"/>
      <c r="S158" s="106"/>
      <c r="T158" s="106"/>
      <c r="U158" s="106"/>
      <c r="V158" s="127"/>
      <c r="W158" s="106"/>
      <c r="X158" s="127"/>
    </row>
    <row r="159" spans="1:24" x14ac:dyDescent="0.35">
      <c r="A159" s="127" t="s">
        <v>9551</v>
      </c>
      <c r="B159" s="129">
        <v>3</v>
      </c>
      <c r="C159" s="127" t="s">
        <v>9666</v>
      </c>
      <c r="D159" s="21">
        <v>33894</v>
      </c>
      <c r="E159" s="127"/>
      <c r="F159" s="127"/>
      <c r="G159" s="106"/>
      <c r="H159" s="106">
        <v>30</v>
      </c>
      <c r="I159" s="106">
        <v>30</v>
      </c>
      <c r="J159" s="106" cm="1">
        <f t="array" aca="1" ref="J159" ca="1">J159:N159</f>
        <v>0</v>
      </c>
      <c r="K159" s="106"/>
      <c r="L159" s="106"/>
      <c r="M159" s="106"/>
      <c r="N159" s="106"/>
      <c r="O159" s="106"/>
      <c r="P159" s="106"/>
      <c r="Q159" s="106"/>
      <c r="R159" s="106"/>
      <c r="S159" s="106"/>
      <c r="T159" s="106"/>
      <c r="U159" s="106"/>
      <c r="V159" s="127"/>
      <c r="W159" s="106"/>
      <c r="X159" s="127" t="s">
        <v>9668</v>
      </c>
    </row>
    <row r="160" spans="1:24" x14ac:dyDescent="0.35">
      <c r="A160" s="127" t="s">
        <v>9551</v>
      </c>
      <c r="B160" s="129">
        <v>4</v>
      </c>
      <c r="C160" s="127" t="s">
        <v>9667</v>
      </c>
      <c r="D160" s="21">
        <v>33714</v>
      </c>
      <c r="E160" s="127" t="s">
        <v>734</v>
      </c>
      <c r="F160" s="127"/>
      <c r="G160" s="106"/>
      <c r="H160" s="106">
        <v>90</v>
      </c>
      <c r="I160" s="106">
        <v>90</v>
      </c>
      <c r="J160" s="106"/>
      <c r="K160" s="106"/>
      <c r="L160" s="106"/>
      <c r="M160" s="106"/>
      <c r="N160" s="106"/>
      <c r="O160" s="106"/>
      <c r="P160" s="106"/>
      <c r="Q160" s="106"/>
      <c r="R160" s="106"/>
      <c r="S160" s="106"/>
      <c r="T160" s="106"/>
      <c r="U160" s="106"/>
      <c r="V160" s="127"/>
      <c r="W160" s="106"/>
      <c r="X160" s="127"/>
    </row>
    <row r="161" spans="1:24" x14ac:dyDescent="0.35">
      <c r="A161" s="127" t="s">
        <v>9551</v>
      </c>
      <c r="B161" s="129">
        <v>4</v>
      </c>
      <c r="C161" s="127" t="s">
        <v>9667</v>
      </c>
      <c r="D161" s="21">
        <v>33714</v>
      </c>
      <c r="E161" s="127" t="s">
        <v>1192</v>
      </c>
      <c r="F161" s="127"/>
      <c r="G161" s="106"/>
      <c r="H161" s="106">
        <v>40</v>
      </c>
      <c r="I161" s="106">
        <v>40</v>
      </c>
      <c r="J161" s="106"/>
      <c r="K161" s="106"/>
      <c r="L161" s="106"/>
      <c r="M161" s="106"/>
      <c r="N161" s="106"/>
      <c r="O161" s="106"/>
      <c r="P161" s="106"/>
      <c r="Q161" s="106"/>
      <c r="R161" s="106"/>
      <c r="S161" s="106"/>
      <c r="T161" s="106"/>
      <c r="U161" s="106"/>
      <c r="V161" s="127"/>
      <c r="W161" s="106"/>
      <c r="X161" s="127"/>
    </row>
    <row r="162" spans="1:24" x14ac:dyDescent="0.35">
      <c r="A162" s="127" t="s">
        <v>9783</v>
      </c>
      <c r="B162" s="129">
        <v>1</v>
      </c>
      <c r="C162" s="127" t="s">
        <v>9832</v>
      </c>
      <c r="D162" s="21"/>
      <c r="E162" s="127" t="s">
        <v>1069</v>
      </c>
      <c r="F162" s="127" t="s">
        <v>736</v>
      </c>
      <c r="G162" s="106"/>
      <c r="H162" s="106">
        <v>300</v>
      </c>
      <c r="I162" s="106"/>
      <c r="J162" s="106"/>
      <c r="K162" s="106"/>
      <c r="L162" s="106"/>
      <c r="M162" s="106">
        <v>300</v>
      </c>
      <c r="N162" s="106"/>
      <c r="O162" s="106"/>
      <c r="P162" s="106"/>
      <c r="Q162" s="106"/>
      <c r="R162" s="106"/>
      <c r="S162" s="106"/>
      <c r="T162" s="106"/>
      <c r="U162" s="106"/>
      <c r="V162" s="127"/>
      <c r="W162" s="106"/>
      <c r="X162" s="127" t="s">
        <v>9833</v>
      </c>
    </row>
    <row r="163" spans="1:24" x14ac:dyDescent="0.35">
      <c r="A163" s="127" t="s">
        <v>9783</v>
      </c>
      <c r="B163" s="129">
        <v>1</v>
      </c>
      <c r="C163" s="127" t="s">
        <v>9832</v>
      </c>
      <c r="D163" s="21"/>
      <c r="E163" s="127" t="s">
        <v>734</v>
      </c>
      <c r="F163" s="127" t="s">
        <v>736</v>
      </c>
      <c r="G163" s="106"/>
      <c r="H163" s="106">
        <v>150</v>
      </c>
      <c r="I163" s="106">
        <v>150</v>
      </c>
      <c r="J163" s="106"/>
      <c r="K163" s="106"/>
      <c r="L163" s="106"/>
      <c r="M163" s="106"/>
      <c r="N163" s="106"/>
      <c r="O163" s="106"/>
      <c r="P163" s="106"/>
      <c r="Q163" s="106"/>
      <c r="R163" s="106"/>
      <c r="S163" s="106"/>
      <c r="T163" s="106"/>
      <c r="U163" s="106"/>
      <c r="V163" s="127"/>
      <c r="W163" s="106"/>
      <c r="X163" s="127" t="s">
        <v>9833</v>
      </c>
    </row>
    <row r="164" spans="1:24" x14ac:dyDescent="0.35">
      <c r="A164" s="127" t="s">
        <v>9923</v>
      </c>
      <c r="B164" s="129">
        <v>1</v>
      </c>
      <c r="C164" s="127" t="s">
        <v>9931</v>
      </c>
      <c r="D164" s="21"/>
      <c r="E164" s="127" t="s">
        <v>760</v>
      </c>
      <c r="F164" s="127"/>
      <c r="G164" s="106"/>
      <c r="H164" s="106">
        <v>25</v>
      </c>
      <c r="I164" s="106">
        <v>25</v>
      </c>
      <c r="J164" s="106"/>
      <c r="K164" s="106"/>
      <c r="L164" s="106"/>
      <c r="M164" s="106"/>
      <c r="N164" s="106"/>
      <c r="O164" s="106"/>
      <c r="P164" s="106"/>
      <c r="Q164" s="106"/>
      <c r="R164" s="106"/>
      <c r="S164" s="106"/>
      <c r="T164" s="106"/>
      <c r="U164" s="106"/>
      <c r="V164" s="127"/>
      <c r="W164" s="106"/>
      <c r="X164" s="127" t="s">
        <v>9933</v>
      </c>
    </row>
    <row r="165" spans="1:24" x14ac:dyDescent="0.35">
      <c r="A165" s="127" t="s">
        <v>9923</v>
      </c>
      <c r="B165" s="129">
        <v>1</v>
      </c>
      <c r="C165" s="127" t="s">
        <v>9931</v>
      </c>
      <c r="D165" s="21"/>
      <c r="E165" s="127" t="s">
        <v>734</v>
      </c>
      <c r="F165" s="127"/>
      <c r="G165" s="106"/>
      <c r="H165" s="106">
        <v>65</v>
      </c>
      <c r="I165" s="106">
        <v>65</v>
      </c>
      <c r="J165" s="106"/>
      <c r="K165" s="106"/>
      <c r="L165" s="106"/>
      <c r="M165" s="106"/>
      <c r="N165" s="106"/>
      <c r="O165" s="106"/>
      <c r="P165" s="106"/>
      <c r="Q165" s="106"/>
      <c r="R165" s="106"/>
      <c r="S165" s="106"/>
      <c r="T165" s="106"/>
      <c r="U165" s="106"/>
      <c r="V165" s="127"/>
      <c r="W165" s="106"/>
      <c r="X165" s="127" t="s">
        <v>9933</v>
      </c>
    </row>
    <row r="166" spans="1:24" x14ac:dyDescent="0.35">
      <c r="A166" s="127"/>
      <c r="B166" s="128"/>
      <c r="C166" s="127"/>
      <c r="D166" s="21"/>
      <c r="E166" s="127"/>
      <c r="F166" s="127"/>
      <c r="G166" s="106"/>
      <c r="H166" s="106"/>
      <c r="I166" s="106"/>
      <c r="J166" s="106"/>
      <c r="K166" s="106"/>
      <c r="L166" s="106"/>
      <c r="M166" s="106"/>
      <c r="N166" s="106"/>
      <c r="O166" s="106"/>
      <c r="P166" s="106"/>
      <c r="Q166" s="106"/>
      <c r="R166" s="106"/>
      <c r="S166" s="106"/>
      <c r="T166" s="106"/>
      <c r="U166" s="106"/>
      <c r="V166" s="127"/>
      <c r="W166" s="106"/>
      <c r="X166" s="127"/>
    </row>
  </sheetData>
  <mergeCells count="1">
    <mergeCell ref="A1:H1"/>
  </mergeCells>
  <phoneticPr fontId="23" type="noConversion"/>
  <dataValidations count="3">
    <dataValidation allowBlank="1" showDropDown="1" showInputMessage="1" showErrorMessage="1" sqref="C5:D11 D12:D13 D17 D15" xr:uid="{EE10E536-EC9C-4C3A-B7D9-49D088D871CC}"/>
    <dataValidation allowBlank="1" showInputMessage="1" showErrorMessage="1" sqref="C12" xr:uid="{7520899B-4F51-47F3-9D97-055E3B07B30B}"/>
    <dataValidation type="list" allowBlank="1" showInputMessage="1" showErrorMessage="1" sqref="A78:A166" xr:uid="{865D3E7A-2A2E-408A-A006-9239E252046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B5:B11 B20:B165</xm:sqref>
        </x14:dataValidation>
        <x14:dataValidation type="list" allowBlank="1" showInputMessage="1" showErrorMessage="1" xr:uid="{CF59DE57-71A9-4810-A6AE-F2311CEE2D8C}">
          <x14:formula1>
            <xm:f>_xlfn.ANCHORARRAY(ddlFertilizers!$A$2)</xm:f>
          </x14:formula1>
          <xm:sqref>A5:A77</xm:sqref>
        </x14:dataValidation>
        <x14:dataValidation type="list" allowBlank="1" showInputMessage="1" showErrorMessage="1" xr:uid="{1B0E04B9-11B9-42DD-BAFE-C8142EB8792C}">
          <x14:formula1>
            <xm:f>DropDown!$BK$3:$BK$22</xm:f>
          </x14:formula1>
          <xm:sqref>G58 F5:F166</xm:sqref>
        </x14:dataValidation>
        <x14:dataValidation type="list" allowBlank="1" showInputMessage="1" showErrorMessage="1" xr:uid="{D28DBDAD-96EF-4924-81BF-8FF6EA3723B1}">
          <x14:formula1>
            <xm:f>DropDown!$BH$3:$BH$143</xm:f>
          </x14:formula1>
          <xm:sqref>E5:E166</xm:sqref>
        </x14:dataValidation>
        <x14:dataValidation type="list" allowBlank="1" showInputMessage="1" showErrorMessage="1" xr:uid="{EC53DF54-EA76-4427-BC07-2ECC4EFD5306}">
          <x14:formula1>
            <xm:f>DropDown!$BN$3:$BN$10</xm:f>
          </x14:formula1>
          <xm:sqref>V5:V166</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3"/>
  <sheetViews>
    <sheetView zoomScaleNormal="100" workbookViewId="0">
      <pane ySplit="4" topLeftCell="A10" activePane="bottomLeft" state="frozen"/>
      <selection pane="bottomLeft" activeCell="D3" sqref="D3"/>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92" t="s">
        <v>6643</v>
      </c>
      <c r="B1" s="192"/>
      <c r="C1" s="192"/>
      <c r="D1" s="192"/>
      <c r="E1" s="192"/>
      <c r="F1" s="192"/>
      <c r="G1" s="192"/>
      <c r="H1" s="192"/>
    </row>
    <row r="2" spans="1:14" ht="28.5" customHeight="1" x14ac:dyDescent="0.35">
      <c r="A2" s="30"/>
      <c r="B2" s="30"/>
    </row>
    <row r="3" spans="1:14" s="81" customFormat="1" ht="32.25" customHeight="1" x14ac:dyDescent="0.35">
      <c r="A3" s="15" t="s">
        <v>1923</v>
      </c>
      <c r="B3" s="15" t="s">
        <v>1922</v>
      </c>
      <c r="C3" s="15" t="s">
        <v>6435</v>
      </c>
      <c r="D3" s="15" t="s">
        <v>1895</v>
      </c>
      <c r="E3" s="15"/>
      <c r="F3" s="15"/>
      <c r="G3" s="15"/>
      <c r="H3" s="15"/>
      <c r="I3" s="15"/>
      <c r="J3" s="16"/>
      <c r="K3" s="15"/>
      <c r="M3" s="16"/>
      <c r="N3" s="15"/>
    </row>
    <row r="4" spans="1:14" x14ac:dyDescent="0.35">
      <c r="A4" s="4" t="s">
        <v>93</v>
      </c>
      <c r="B4" s="17" t="s">
        <v>126</v>
      </c>
      <c r="C4" s="18" t="s">
        <v>2037</v>
      </c>
      <c r="D4" s="18" t="s">
        <v>7679</v>
      </c>
    </row>
    <row r="5" spans="1:14" x14ac:dyDescent="0.35">
      <c r="A5" t="s">
        <v>6400</v>
      </c>
      <c r="B5" cm="1">
        <f t="array" ref="B5">IF(ROW() &lt; ROW(INDEX(chemicals[experiment_ID],ROWS(chemicals[experiment_ID]))), COUNTIF(INDEX(chemicals[experiment_ID],1):chemicals[[#This Row],[experiment_ID]],chemicals[[#This Row],[experiment_ID]]), "")</f>
        <v>1</v>
      </c>
      <c r="C5" t="s">
        <v>6410</v>
      </c>
    </row>
    <row r="6" spans="1:14" x14ac:dyDescent="0.35">
      <c r="A6" t="s">
        <v>6400</v>
      </c>
      <c r="B6" cm="1">
        <f t="array" ref="B6">IF(ROW() &lt; ROW(INDEX(chemicals[experiment_ID],ROWS(chemicals[experiment_ID]))), COUNTIF(INDEX(chemicals[experiment_ID],1):chemicals[[#This Row],[experiment_ID]],chemicals[[#This Row],[experiment_ID]]), "")</f>
        <v>2</v>
      </c>
      <c r="C6" t="s">
        <v>6411</v>
      </c>
    </row>
    <row r="7" spans="1:14" x14ac:dyDescent="0.3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35">
      <c r="A8" t="s">
        <v>7537</v>
      </c>
      <c r="B8" cm="1">
        <f t="array" ref="B8">IF(ROW() &lt; ROW(INDEX(chemicals[experiment_ID],ROWS(chemicals[experiment_ID]))), COUNTIF(INDEX(chemicals[experiment_ID],1):chemicals[[#This Row],[experiment_ID]],chemicals[[#This Row],[experiment_ID]]), "")</f>
        <v>1</v>
      </c>
      <c r="C8" t="s">
        <v>7622</v>
      </c>
      <c r="D8" t="s">
        <v>7623</v>
      </c>
    </row>
    <row r="9" spans="1:14" x14ac:dyDescent="0.35">
      <c r="A9" t="s">
        <v>8767</v>
      </c>
      <c r="B9" cm="1">
        <f t="array" ref="B9">IF(ROW() &lt; ROW(INDEX(chemicals[experiment_ID],ROWS(chemicals[experiment_ID]))), COUNTIF(INDEX(chemicals[experiment_ID],1):chemicals[[#This Row],[experiment_ID]],chemicals[[#This Row],[experiment_ID]]), "")</f>
        <v>1</v>
      </c>
      <c r="C9" t="s">
        <v>8896</v>
      </c>
    </row>
    <row r="10" spans="1:14" x14ac:dyDescent="0.35">
      <c r="A10" t="s">
        <v>8972</v>
      </c>
      <c r="B10" cm="1">
        <f t="array" ref="B10">IF(ROW() &lt; ROW(INDEX(chemicals[experiment_ID],ROWS(chemicals[experiment_ID]))), COUNTIF(INDEX(chemicals[experiment_ID],1):chemicals[[#This Row],[experiment_ID]],chemicals[[#This Row],[experiment_ID]]), "")</f>
        <v>1</v>
      </c>
      <c r="D10" t="s">
        <v>9303</v>
      </c>
    </row>
    <row r="11" spans="1:14" x14ac:dyDescent="0.35">
      <c r="A11" t="s">
        <v>9031</v>
      </c>
      <c r="B11" cm="1">
        <f t="array" ref="B11">IF(ROW() &lt; ROW(INDEX(chemicals[experiment_ID],ROWS(chemicals[experiment_ID]))), COUNTIF(INDEX(chemicals[experiment_ID],1):chemicals[[#This Row],[experiment_ID]],chemicals[[#This Row],[experiment_ID]]), "")</f>
        <v>1</v>
      </c>
      <c r="C11" t="s">
        <v>9301</v>
      </c>
      <c r="D11" t="s">
        <v>9302</v>
      </c>
    </row>
    <row r="12" spans="1:14" x14ac:dyDescent="0.35">
      <c r="A12" t="s">
        <v>9275</v>
      </c>
      <c r="B12" cm="1">
        <f t="array" ref="B12">IF(ROW() &lt; ROW(INDEX(chemicals[experiment_ID],ROWS(chemicals[experiment_ID]))), COUNTIF(INDEX(chemicals[experiment_ID],1):chemicals[[#This Row],[experiment_ID]],chemicals[[#This Row],[experiment_ID]]), "")</f>
        <v>1</v>
      </c>
      <c r="C12" t="s">
        <v>9299</v>
      </c>
      <c r="D12" t="s">
        <v>9300</v>
      </c>
    </row>
    <row r="13" spans="1:14" x14ac:dyDescent="0.35">
      <c r="A13" t="s">
        <v>9923</v>
      </c>
      <c r="B13" t="str" cm="1">
        <f t="array" ref="B13">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type="list" allowBlank="1" showInputMessage="1" showErrorMessage="1" sqref="A5:A13" xr:uid="{F652F8D0-2858-420D-B99B-C727360FC135}">
      <formula1>ddl_experiments</formula1>
    </dataValidation>
    <dataValidation allowBlank="1" showDropDown="1" showInputMessage="1" showErrorMessage="1" sqref="C5:D10 C12:D13"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19" activePane="bottomLeft" state="frozen"/>
      <selection pane="bottomLeft" activeCell="D19" sqref="D19"/>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92" t="s">
        <v>6644</v>
      </c>
      <c r="B1" s="192"/>
      <c r="C1" s="192"/>
      <c r="D1" s="192"/>
      <c r="E1" s="192"/>
      <c r="F1" s="192"/>
      <c r="G1" s="29"/>
    </row>
    <row r="2" spans="1:14" ht="28.5" customHeight="1" x14ac:dyDescent="0.35">
      <c r="A2" s="30"/>
      <c r="B2" s="30"/>
    </row>
    <row r="3" spans="1:14" s="81" customFormat="1" ht="48" customHeight="1" x14ac:dyDescent="0.35">
      <c r="A3" s="15" t="s">
        <v>1923</v>
      </c>
      <c r="B3" s="15" t="s">
        <v>1950</v>
      </c>
      <c r="C3" s="15" t="s">
        <v>2056</v>
      </c>
      <c r="D3" s="15" t="s">
        <v>7572</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t="s">
        <v>6400</v>
      </c>
      <c r="B5" s="128">
        <v>1</v>
      </c>
      <c r="C5" s="21">
        <v>45388</v>
      </c>
      <c r="D5" s="127"/>
      <c r="E5" s="127"/>
      <c r="F5" s="106"/>
      <c r="G5" s="106"/>
      <c r="H5" s="127"/>
      <c r="I5" s="127"/>
    </row>
    <row r="6" spans="1:14" x14ac:dyDescent="0.35">
      <c r="A6" s="127" t="s">
        <v>6400</v>
      </c>
      <c r="B6" s="128">
        <v>1</v>
      </c>
      <c r="C6" s="21">
        <v>45394</v>
      </c>
      <c r="D6" s="127"/>
      <c r="E6" s="127"/>
      <c r="F6" s="106"/>
      <c r="G6" s="106"/>
      <c r="H6" s="127"/>
      <c r="I6" s="127"/>
    </row>
    <row r="7" spans="1:14" x14ac:dyDescent="0.35">
      <c r="A7" s="127" t="s">
        <v>6400</v>
      </c>
      <c r="B7" s="128">
        <v>1</v>
      </c>
      <c r="C7" s="21">
        <v>45394</v>
      </c>
      <c r="D7" s="127"/>
      <c r="E7" s="127"/>
      <c r="F7" s="106"/>
      <c r="G7" s="106"/>
      <c r="H7" s="127"/>
      <c r="I7" s="127"/>
    </row>
    <row r="8" spans="1:14" x14ac:dyDescent="0.35">
      <c r="A8" s="127" t="s">
        <v>6400</v>
      </c>
      <c r="B8" s="128">
        <v>1</v>
      </c>
      <c r="C8" s="21">
        <v>45394</v>
      </c>
      <c r="D8" s="127"/>
      <c r="E8" s="127"/>
      <c r="F8" s="106"/>
      <c r="G8" s="106"/>
      <c r="H8" s="127"/>
      <c r="I8" s="127"/>
    </row>
    <row r="9" spans="1:14" x14ac:dyDescent="0.35">
      <c r="A9" s="127" t="s">
        <v>6400</v>
      </c>
      <c r="B9" s="128">
        <v>1</v>
      </c>
      <c r="C9" s="21">
        <v>45448</v>
      </c>
      <c r="D9" s="127"/>
      <c r="E9" s="127"/>
      <c r="F9" s="106"/>
      <c r="G9" s="106"/>
      <c r="H9" s="127"/>
      <c r="I9" s="127"/>
    </row>
    <row r="10" spans="1:14" x14ac:dyDescent="0.35">
      <c r="A10" s="127" t="s">
        <v>6400</v>
      </c>
      <c r="B10" s="128">
        <v>1</v>
      </c>
      <c r="C10" s="21">
        <v>45448</v>
      </c>
      <c r="D10" s="127"/>
      <c r="E10" s="127"/>
      <c r="F10" s="106"/>
      <c r="G10" s="106"/>
      <c r="H10" s="127"/>
      <c r="I10" s="127"/>
    </row>
    <row r="11" spans="1:14" x14ac:dyDescent="0.35">
      <c r="A11" s="127" t="s">
        <v>6400</v>
      </c>
      <c r="B11" s="128">
        <v>1</v>
      </c>
      <c r="C11" s="21">
        <v>45448</v>
      </c>
      <c r="D11" s="127"/>
      <c r="E11" s="127"/>
      <c r="F11" s="106"/>
      <c r="G11" s="106"/>
      <c r="H11" s="127"/>
      <c r="I11" s="127"/>
    </row>
    <row r="12" spans="1:14" x14ac:dyDescent="0.35">
      <c r="A12" s="127" t="s">
        <v>6400</v>
      </c>
      <c r="B12" s="128">
        <v>2</v>
      </c>
      <c r="C12" s="21">
        <v>45394</v>
      </c>
      <c r="D12" s="127"/>
      <c r="E12" s="127"/>
      <c r="F12" s="106"/>
      <c r="G12" s="106"/>
      <c r="H12" s="127"/>
      <c r="I12" s="127"/>
    </row>
    <row r="13" spans="1:14" x14ac:dyDescent="0.35">
      <c r="A13" s="127" t="s">
        <v>6400</v>
      </c>
      <c r="B13" s="128">
        <v>2</v>
      </c>
      <c r="C13" s="21">
        <v>45394</v>
      </c>
      <c r="D13" s="127"/>
      <c r="E13" s="127"/>
      <c r="F13" s="106"/>
      <c r="G13" s="106"/>
      <c r="H13" s="127"/>
      <c r="I13" s="127"/>
    </row>
    <row r="14" spans="1:14" x14ac:dyDescent="0.35">
      <c r="A14" s="127" t="s">
        <v>6400</v>
      </c>
      <c r="B14" s="128">
        <v>2</v>
      </c>
      <c r="C14" s="21">
        <v>45394</v>
      </c>
      <c r="D14" s="127"/>
      <c r="E14" s="127"/>
      <c r="F14" s="106"/>
      <c r="G14" s="106"/>
      <c r="H14" s="127"/>
      <c r="I14" s="127"/>
    </row>
    <row r="15" spans="1:14" x14ac:dyDescent="0.35">
      <c r="A15" s="127" t="s">
        <v>6400</v>
      </c>
      <c r="B15" s="128">
        <v>2</v>
      </c>
      <c r="C15" s="21">
        <v>45448</v>
      </c>
      <c r="D15" s="127"/>
      <c r="E15" s="127"/>
      <c r="F15" s="106"/>
      <c r="G15" s="106"/>
      <c r="H15" s="127"/>
      <c r="I15" s="127"/>
    </row>
    <row r="16" spans="1:14" x14ac:dyDescent="0.35">
      <c r="A16" s="127" t="s">
        <v>6400</v>
      </c>
      <c r="B16" s="128">
        <v>2</v>
      </c>
      <c r="C16" s="21">
        <v>45448</v>
      </c>
      <c r="D16" s="127"/>
      <c r="E16" s="127"/>
      <c r="F16" s="106"/>
      <c r="G16" s="106"/>
      <c r="H16" s="127"/>
      <c r="I16" s="127"/>
    </row>
    <row r="17" spans="1:9" x14ac:dyDescent="0.35">
      <c r="A17" s="127" t="s">
        <v>6400</v>
      </c>
      <c r="B17" s="128">
        <v>2</v>
      </c>
      <c r="C17" s="21">
        <v>45448</v>
      </c>
      <c r="D17" s="127"/>
      <c r="E17" s="127"/>
      <c r="F17" s="106"/>
      <c r="G17" s="106"/>
      <c r="H17" s="127"/>
      <c r="I17" s="127"/>
    </row>
    <row r="18" spans="1:9" x14ac:dyDescent="0.35">
      <c r="A18" s="127" t="s">
        <v>7537</v>
      </c>
      <c r="B18" s="128">
        <v>1</v>
      </c>
      <c r="C18" s="21">
        <v>28306</v>
      </c>
      <c r="D18" s="127" t="s">
        <v>7624</v>
      </c>
      <c r="E18" s="127" t="s">
        <v>762</v>
      </c>
      <c r="F18" s="106"/>
      <c r="G18" s="106">
        <v>0.5</v>
      </c>
      <c r="H18" s="127" t="s">
        <v>7628</v>
      </c>
      <c r="I18" s="127"/>
    </row>
    <row r="19" spans="1:9" x14ac:dyDescent="0.35">
      <c r="A19" s="127" t="s">
        <v>7537</v>
      </c>
      <c r="B19" s="128">
        <v>1</v>
      </c>
      <c r="C19" s="21">
        <v>28282</v>
      </c>
      <c r="D19" s="127" t="s">
        <v>7625</v>
      </c>
      <c r="E19" s="127" t="s">
        <v>762</v>
      </c>
      <c r="F19" s="106"/>
      <c r="G19" s="106">
        <v>5</v>
      </c>
      <c r="H19" s="127" t="s">
        <v>7628</v>
      </c>
      <c r="I19" s="127"/>
    </row>
    <row r="20" spans="1:9" x14ac:dyDescent="0.35">
      <c r="A20" s="127" t="s">
        <v>7537</v>
      </c>
      <c r="B20" s="128">
        <v>1</v>
      </c>
      <c r="C20" s="21">
        <v>28300</v>
      </c>
      <c r="D20" s="127" t="s">
        <v>7625</v>
      </c>
      <c r="E20" s="127" t="s">
        <v>762</v>
      </c>
      <c r="F20" s="106"/>
      <c r="G20" s="106">
        <v>5</v>
      </c>
      <c r="H20" s="127" t="s">
        <v>7628</v>
      </c>
      <c r="I20" s="127"/>
    </row>
    <row r="21" spans="1:9" x14ac:dyDescent="0.35">
      <c r="A21" s="127" t="s">
        <v>7537</v>
      </c>
      <c r="B21" s="128">
        <v>1</v>
      </c>
      <c r="C21" s="21">
        <v>28256</v>
      </c>
      <c r="D21" s="127" t="s">
        <v>7625</v>
      </c>
      <c r="E21" s="127" t="s">
        <v>762</v>
      </c>
      <c r="F21" s="106"/>
      <c r="G21" s="106">
        <v>5</v>
      </c>
      <c r="H21" s="127" t="s">
        <v>7628</v>
      </c>
      <c r="I21" s="127"/>
    </row>
    <row r="22" spans="1:9" x14ac:dyDescent="0.35">
      <c r="A22" s="127" t="s">
        <v>7537</v>
      </c>
      <c r="B22" s="128">
        <v>1</v>
      </c>
      <c r="C22" s="21">
        <v>28256</v>
      </c>
      <c r="D22" s="127" t="s">
        <v>7626</v>
      </c>
      <c r="E22" s="127" t="s">
        <v>762</v>
      </c>
      <c r="F22" s="106"/>
      <c r="G22" s="106">
        <v>4</v>
      </c>
      <c r="H22" s="127" t="s">
        <v>7628</v>
      </c>
      <c r="I22" s="127"/>
    </row>
    <row r="23" spans="1:9" x14ac:dyDescent="0.35">
      <c r="A23" s="127" t="s">
        <v>7537</v>
      </c>
      <c r="B23" s="128">
        <v>1</v>
      </c>
      <c r="C23" s="21">
        <v>28282</v>
      </c>
      <c r="D23" s="127" t="s">
        <v>7626</v>
      </c>
      <c r="E23" s="127" t="s">
        <v>762</v>
      </c>
      <c r="F23" s="106"/>
      <c r="G23" s="106">
        <v>4</v>
      </c>
      <c r="H23" s="127" t="s">
        <v>7628</v>
      </c>
      <c r="I23" s="127"/>
    </row>
    <row r="24" spans="1:9" x14ac:dyDescent="0.35">
      <c r="A24" s="127" t="s">
        <v>7537</v>
      </c>
      <c r="B24" s="128">
        <v>1</v>
      </c>
      <c r="C24" s="21">
        <v>28300</v>
      </c>
      <c r="D24" s="127" t="s">
        <v>7627</v>
      </c>
      <c r="E24" s="127" t="s">
        <v>762</v>
      </c>
      <c r="F24" s="106"/>
      <c r="G24" s="106">
        <v>0.5</v>
      </c>
      <c r="H24" s="127" t="s">
        <v>7629</v>
      </c>
      <c r="I24" s="127"/>
    </row>
    <row r="25" spans="1:9" x14ac:dyDescent="0.35">
      <c r="A25" s="127" t="s">
        <v>7537</v>
      </c>
      <c r="B25" s="128">
        <v>1</v>
      </c>
      <c r="C25" s="21">
        <v>28283</v>
      </c>
      <c r="D25" s="127" t="s">
        <v>3454</v>
      </c>
      <c r="E25" s="127" t="s">
        <v>762</v>
      </c>
      <c r="F25" s="106"/>
      <c r="G25" s="106">
        <v>0.5</v>
      </c>
      <c r="H25" s="127" t="s">
        <v>7629</v>
      </c>
      <c r="I25" s="127"/>
    </row>
    <row r="26" spans="1:9" x14ac:dyDescent="0.3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A5:A26</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2" t="s">
        <v>7559</v>
      </c>
      <c r="B1" s="192"/>
      <c r="C1" s="192"/>
      <c r="D1" s="192"/>
      <c r="E1" s="192"/>
      <c r="F1" s="192"/>
      <c r="G1" s="192"/>
      <c r="H1" s="192"/>
    </row>
    <row r="2" spans="1:9" ht="28.5" customHeight="1" x14ac:dyDescent="0.35">
      <c r="A2" s="30"/>
      <c r="B2" s="30"/>
    </row>
    <row r="3" spans="1:9" s="75" customFormat="1" ht="32.25" customHeight="1" x14ac:dyDescent="0.35">
      <c r="A3" s="15" t="s">
        <v>1923</v>
      </c>
      <c r="B3" s="15" t="s">
        <v>1922</v>
      </c>
      <c r="C3" s="15" t="s">
        <v>6422</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39"/>
  <sheetViews>
    <sheetView zoomScaleNormal="100" workbookViewId="0">
      <pane ySplit="4" topLeftCell="A35" activePane="bottomLeft" state="frozen"/>
      <selection pane="bottomLeft" activeCell="C39" sqref="C3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2" t="s">
        <v>6645</v>
      </c>
      <c r="B1" s="192"/>
      <c r="C1" s="192"/>
      <c r="D1" s="192"/>
      <c r="E1" s="192"/>
      <c r="F1" s="192"/>
      <c r="G1" s="192"/>
      <c r="H1" s="192"/>
    </row>
    <row r="2" spans="1:14" ht="28.5" customHeight="1" x14ac:dyDescent="0.35">
      <c r="A2" s="30"/>
      <c r="B2" s="30"/>
    </row>
    <row r="3" spans="1:14" s="81" customFormat="1" ht="32.25" customHeight="1" x14ac:dyDescent="0.35">
      <c r="A3" s="15" t="s">
        <v>1923</v>
      </c>
      <c r="B3" s="15" t="s">
        <v>1922</v>
      </c>
      <c r="C3" s="15" t="s">
        <v>6418</v>
      </c>
      <c r="D3" s="15" t="s">
        <v>3272</v>
      </c>
      <c r="E3" s="15"/>
      <c r="F3" s="15"/>
      <c r="G3" s="15"/>
      <c r="H3" s="15"/>
      <c r="I3" s="15"/>
      <c r="J3" s="16"/>
      <c r="K3" s="15"/>
      <c r="M3" s="16"/>
      <c r="N3" s="15"/>
    </row>
    <row r="4" spans="1:14" x14ac:dyDescent="0.35">
      <c r="A4" s="4" t="s">
        <v>93</v>
      </c>
      <c r="B4" s="12" t="s">
        <v>129</v>
      </c>
      <c r="C4" s="83" t="s">
        <v>193</v>
      </c>
      <c r="D4" s="83" t="s">
        <v>2783</v>
      </c>
      <c r="E4" s="4"/>
      <c r="F4" s="4"/>
      <c r="G4" s="4"/>
      <c r="H4" s="4"/>
    </row>
    <row r="5" spans="1:14" x14ac:dyDescent="0.35">
      <c r="A5" t="s">
        <v>6400</v>
      </c>
      <c r="B5" cm="1">
        <f t="array" ref="B5">IF(ROW() &lt; ROW(INDEX(harvest[experiment_ID],ROWS(harvest[experiment_ID]))), COUNTIF(INDEX(harvest[experiment_ID],1):harvest[[#This Row],[experiment_ID]],harvest[[#This Row],[experiment_ID]]), "")</f>
        <v>1</v>
      </c>
      <c r="C5" t="s">
        <v>6412</v>
      </c>
    </row>
    <row r="6" spans="1:14" x14ac:dyDescent="0.35">
      <c r="A6" t="s">
        <v>6881</v>
      </c>
      <c r="B6" cm="1">
        <f t="array" ref="B6">IF(ROW() &lt; ROW(INDEX(harvest[experiment_ID],ROWS(harvest[experiment_ID]))), COUNTIF(INDEX(harvest[experiment_ID],1):harvest[[#This Row],[experiment_ID]],harvest[[#This Row],[experiment_ID]]), "")</f>
        <v>1</v>
      </c>
      <c r="C6" t="s">
        <v>6909</v>
      </c>
    </row>
    <row r="7" spans="1:14" x14ac:dyDescent="0.35">
      <c r="A7" t="s">
        <v>7537</v>
      </c>
      <c r="B7" cm="1">
        <f t="array" ref="B7">IF(ROW() &lt; ROW(INDEX(harvest[experiment_ID],ROWS(harvest[experiment_ID]))), COUNTIF(INDEX(harvest[experiment_ID],1):harvest[[#This Row],[experiment_ID]],harvest[[#This Row],[experiment_ID]]), "")</f>
        <v>1</v>
      </c>
      <c r="C7" t="s">
        <v>6909</v>
      </c>
    </row>
    <row r="8" spans="1:14" x14ac:dyDescent="0.35">
      <c r="A8" t="s">
        <v>8767</v>
      </c>
      <c r="B8" cm="1">
        <f t="array" ref="B8">IF(ROW() &lt; ROW(INDEX(harvest[experiment_ID],ROWS(harvest[experiment_ID]))), COUNTIF(INDEX(harvest[experiment_ID],1):harvest[[#This Row],[experiment_ID]],harvest[[#This Row],[experiment_ID]]), "")</f>
        <v>1</v>
      </c>
      <c r="C8" t="s">
        <v>8897</v>
      </c>
      <c r="D8" t="s">
        <v>8901</v>
      </c>
    </row>
    <row r="9" spans="1:14" x14ac:dyDescent="0.35">
      <c r="A9" t="s">
        <v>8767</v>
      </c>
      <c r="B9" cm="1">
        <f t="array" ref="B9">IF(ROW() &lt; ROW(INDEX(harvest[experiment_ID],ROWS(harvest[experiment_ID]))), COUNTIF(INDEX(harvest[experiment_ID],1):harvest[[#This Row],[experiment_ID]],harvest[[#This Row],[experiment_ID]]), "")</f>
        <v>2</v>
      </c>
      <c r="C9" t="s">
        <v>8898</v>
      </c>
      <c r="D9" t="s">
        <v>8901</v>
      </c>
    </row>
    <row r="10" spans="1:14" x14ac:dyDescent="0.35">
      <c r="A10" t="s">
        <v>8767</v>
      </c>
      <c r="B10" cm="1">
        <f t="array" ref="B10">IF(ROW() &lt; ROW(INDEX(harvest[experiment_ID],ROWS(harvest[experiment_ID]))), COUNTIF(INDEX(harvest[experiment_ID],1):harvest[[#This Row],[experiment_ID]],harvest[[#This Row],[experiment_ID]]), "")</f>
        <v>3</v>
      </c>
      <c r="C10" t="s">
        <v>8899</v>
      </c>
      <c r="D10" t="s">
        <v>8900</v>
      </c>
    </row>
    <row r="11" spans="1:14" x14ac:dyDescent="0.35">
      <c r="A11" t="s">
        <v>8907</v>
      </c>
      <c r="B11" cm="1">
        <f t="array" ref="B11">IF(ROW() &lt; ROW(INDEX(harvest[experiment_ID],ROWS(harvest[experiment_ID]))), COUNTIF(INDEX(harvest[experiment_ID],1):harvest[[#This Row],[experiment_ID]],harvest[[#This Row],[experiment_ID]]), "")</f>
        <v>1</v>
      </c>
      <c r="C11" t="s">
        <v>8944</v>
      </c>
    </row>
    <row r="12" spans="1:14" x14ac:dyDescent="0.35">
      <c r="A12" t="s">
        <v>8907</v>
      </c>
      <c r="B12" cm="1">
        <f t="array" ref="B12">IF(ROW() &lt; ROW(INDEX(harvest[experiment_ID],ROWS(harvest[experiment_ID]))), COUNTIF(INDEX(harvest[experiment_ID],1):harvest[[#This Row],[experiment_ID]],harvest[[#This Row],[experiment_ID]]), "")</f>
        <v>2</v>
      </c>
      <c r="C12" t="s">
        <v>8945</v>
      </c>
    </row>
    <row r="13" spans="1:14" x14ac:dyDescent="0.35">
      <c r="A13" t="s">
        <v>8972</v>
      </c>
      <c r="B13" cm="1">
        <f t="array" ref="B13">IF(ROW() &lt; ROW(INDEX(harvest[experiment_ID],ROWS(harvest[experiment_ID]))), COUNTIF(INDEX(harvest[experiment_ID],1):harvest[[#This Row],[experiment_ID]],harvest[[#This Row],[experiment_ID]]), "")</f>
        <v>1</v>
      </c>
      <c r="C13" t="s">
        <v>9003</v>
      </c>
      <c r="D13" t="s">
        <v>9005</v>
      </c>
    </row>
    <row r="14" spans="1:14" x14ac:dyDescent="0.35">
      <c r="A14" t="s">
        <v>8972</v>
      </c>
      <c r="B14" cm="1">
        <f t="array" ref="B14">IF(ROW() &lt; ROW(INDEX(harvest[experiment_ID],ROWS(harvest[experiment_ID]))), COUNTIF(INDEX(harvest[experiment_ID],1):harvest[[#This Row],[experiment_ID]],harvest[[#This Row],[experiment_ID]]), "")</f>
        <v>2</v>
      </c>
      <c r="C14" t="s">
        <v>9004</v>
      </c>
      <c r="D14" t="s">
        <v>9005</v>
      </c>
    </row>
    <row r="15" spans="1:14" x14ac:dyDescent="0.35">
      <c r="A15" t="s">
        <v>9275</v>
      </c>
      <c r="B15" cm="1">
        <f t="array" ref="B15">IF(ROW() &lt; ROW(INDEX(harvest[experiment_ID],ROWS(harvest[experiment_ID]))), COUNTIF(INDEX(harvest[experiment_ID],1):harvest[[#This Row],[experiment_ID]],harvest[[#This Row],[experiment_ID]]), "")</f>
        <v>1</v>
      </c>
      <c r="C15" t="s">
        <v>9342</v>
      </c>
    </row>
    <row r="16" spans="1:14" x14ac:dyDescent="0.35">
      <c r="A16" t="s">
        <v>9418</v>
      </c>
      <c r="B16" cm="1">
        <f t="array" ref="B16">IF(ROW() &lt; ROW(INDEX(harvest[experiment_ID],ROWS(harvest[experiment_ID]))), COUNTIF(INDEX(harvest[experiment_ID],1):harvest[[#This Row],[experiment_ID]],harvest[[#This Row],[experiment_ID]]), "")</f>
        <v>1</v>
      </c>
      <c r="C16" t="s">
        <v>9444</v>
      </c>
    </row>
    <row r="17" spans="1:3" x14ac:dyDescent="0.35">
      <c r="A17" t="s">
        <v>9418</v>
      </c>
      <c r="B17" cm="1">
        <f t="array" ref="B17">IF(ROW() &lt; ROW(INDEX(harvest[experiment_ID],ROWS(harvest[experiment_ID]))), COUNTIF(INDEX(harvest[experiment_ID],1):harvest[[#This Row],[experiment_ID]],harvest[[#This Row],[experiment_ID]]), "")</f>
        <v>2</v>
      </c>
      <c r="C17" t="s">
        <v>9445</v>
      </c>
    </row>
    <row r="18" spans="1:3" x14ac:dyDescent="0.35">
      <c r="A18" t="s">
        <v>9418</v>
      </c>
      <c r="B18" cm="1">
        <f t="array" ref="B18">IF(ROW() &lt; ROW(INDEX(harvest[experiment_ID],ROWS(harvest[experiment_ID]))), COUNTIF(INDEX(harvest[experiment_ID],1):harvest[[#This Row],[experiment_ID]],harvest[[#This Row],[experiment_ID]]), "")</f>
        <v>3</v>
      </c>
      <c r="C18" t="s">
        <v>9446</v>
      </c>
    </row>
    <row r="19" spans="1:3" x14ac:dyDescent="0.35">
      <c r="A19" t="s">
        <v>9418</v>
      </c>
      <c r="B19" cm="1">
        <f t="array" ref="B19">IF(ROW() &lt; ROW(INDEX(harvest[experiment_ID],ROWS(harvest[experiment_ID]))), COUNTIF(INDEX(harvest[experiment_ID],1):harvest[[#This Row],[experiment_ID]],harvest[[#This Row],[experiment_ID]]), "")</f>
        <v>4</v>
      </c>
      <c r="C19" t="s">
        <v>9447</v>
      </c>
    </row>
    <row r="20" spans="1:3" x14ac:dyDescent="0.35">
      <c r="A20" t="s">
        <v>9418</v>
      </c>
      <c r="B20" cm="1">
        <f t="array" ref="B20">IF(ROW() &lt; ROW(INDEX(harvest[experiment_ID],ROWS(harvest[experiment_ID]))), COUNTIF(INDEX(harvest[experiment_ID],1):harvest[[#This Row],[experiment_ID]],harvest[[#This Row],[experiment_ID]]), "")</f>
        <v>5</v>
      </c>
      <c r="C20" t="s">
        <v>9448</v>
      </c>
    </row>
    <row r="21" spans="1:3" x14ac:dyDescent="0.35">
      <c r="A21" t="s">
        <v>9418</v>
      </c>
      <c r="B21" cm="1">
        <f t="array" ref="B21">IF(ROW() &lt; ROW(INDEX(harvest[experiment_ID],ROWS(harvest[experiment_ID]))), COUNTIF(INDEX(harvest[experiment_ID],1):harvest[[#This Row],[experiment_ID]],harvest[[#This Row],[experiment_ID]]), "")</f>
        <v>6</v>
      </c>
      <c r="C21" t="s">
        <v>9449</v>
      </c>
    </row>
    <row r="22" spans="1:3" x14ac:dyDescent="0.35">
      <c r="A22" t="s">
        <v>9551</v>
      </c>
      <c r="B22" cm="1">
        <f t="array" ref="B22">IF(ROW() &lt; ROW(INDEX(harvest[experiment_ID],ROWS(harvest[experiment_ID]))), COUNTIF(INDEX(harvest[experiment_ID],1):harvest[[#This Row],[experiment_ID]],harvest[[#This Row],[experiment_ID]]), "")</f>
        <v>1</v>
      </c>
      <c r="C22" t="s">
        <v>9669</v>
      </c>
    </row>
    <row r="23" spans="1:3" x14ac:dyDescent="0.35">
      <c r="A23" t="s">
        <v>9551</v>
      </c>
      <c r="B23" cm="1">
        <f t="array" ref="B23">IF(ROW() &lt; ROW(INDEX(harvest[experiment_ID],ROWS(harvest[experiment_ID]))), COUNTIF(INDEX(harvest[experiment_ID],1):harvest[[#This Row],[experiment_ID]],harvest[[#This Row],[experiment_ID]]), "")</f>
        <v>2</v>
      </c>
      <c r="C23" t="s">
        <v>9670</v>
      </c>
    </row>
    <row r="24" spans="1:3" x14ac:dyDescent="0.35">
      <c r="A24" t="s">
        <v>9551</v>
      </c>
      <c r="B24" cm="1">
        <f t="array" ref="B24">IF(ROW() &lt; ROW(INDEX(harvest[experiment_ID],ROWS(harvest[experiment_ID]))), COUNTIF(INDEX(harvest[experiment_ID],1):harvest[[#This Row],[experiment_ID]],harvest[[#This Row],[experiment_ID]]), "")</f>
        <v>3</v>
      </c>
      <c r="C24" t="s">
        <v>9671</v>
      </c>
    </row>
    <row r="25" spans="1:3" x14ac:dyDescent="0.35">
      <c r="A25" t="s">
        <v>9551</v>
      </c>
      <c r="B25" cm="1">
        <f t="array" ref="B25">IF(ROW() &lt; ROW(INDEX(harvest[experiment_ID],ROWS(harvest[experiment_ID]))), COUNTIF(INDEX(harvest[experiment_ID],1):harvest[[#This Row],[experiment_ID]],harvest[[#This Row],[experiment_ID]]), "")</f>
        <v>4</v>
      </c>
      <c r="C25" t="s">
        <v>9672</v>
      </c>
    </row>
    <row r="26" spans="1:3" x14ac:dyDescent="0.35">
      <c r="A26" t="s">
        <v>9551</v>
      </c>
      <c r="B26" cm="1">
        <f t="array" ref="B26">IF(ROW() &lt; ROW(INDEX(harvest[experiment_ID],ROWS(harvest[experiment_ID]))), COUNTIF(INDEX(harvest[experiment_ID],1):harvest[[#This Row],[experiment_ID]],harvest[[#This Row],[experiment_ID]]), "")</f>
        <v>5</v>
      </c>
      <c r="C26" t="s">
        <v>9673</v>
      </c>
    </row>
    <row r="27" spans="1:3" x14ac:dyDescent="0.35">
      <c r="A27" t="s">
        <v>9551</v>
      </c>
      <c r="B27" cm="1">
        <f t="array" ref="B27">IF(ROW() &lt; ROW(INDEX(harvest[experiment_ID],ROWS(harvest[experiment_ID]))), COUNTIF(INDEX(harvest[experiment_ID],1):harvest[[#This Row],[experiment_ID]],harvest[[#This Row],[experiment_ID]]), "")</f>
        <v>6</v>
      </c>
      <c r="C27" t="s">
        <v>9674</v>
      </c>
    </row>
    <row r="28" spans="1:3" x14ac:dyDescent="0.35">
      <c r="A28" t="s">
        <v>9551</v>
      </c>
      <c r="B28" cm="1">
        <f t="array" ref="B28">IF(ROW() &lt; ROW(INDEX(harvest[experiment_ID],ROWS(harvest[experiment_ID]))), COUNTIF(INDEX(harvest[experiment_ID],1):harvest[[#This Row],[experiment_ID]],harvest[[#This Row],[experiment_ID]]), "")</f>
        <v>7</v>
      </c>
      <c r="C28" t="s">
        <v>9675</v>
      </c>
    </row>
    <row r="29" spans="1:3" x14ac:dyDescent="0.35">
      <c r="A29" t="s">
        <v>9551</v>
      </c>
      <c r="B29" cm="1">
        <f t="array" ref="B29">IF(ROW() &lt; ROW(INDEX(harvest[experiment_ID],ROWS(harvest[experiment_ID]))), COUNTIF(INDEX(harvest[experiment_ID],1):harvest[[#This Row],[experiment_ID]],harvest[[#This Row],[experiment_ID]]), "")</f>
        <v>8</v>
      </c>
      <c r="C29" t="s">
        <v>9676</v>
      </c>
    </row>
    <row r="30" spans="1:3" x14ac:dyDescent="0.35">
      <c r="A30" t="s">
        <v>9551</v>
      </c>
      <c r="B30" cm="1">
        <f t="array" ref="B30">IF(ROW() &lt; ROW(INDEX(harvest[experiment_ID],ROWS(harvest[experiment_ID]))), COUNTIF(INDEX(harvest[experiment_ID],1):harvest[[#This Row],[experiment_ID]],harvest[[#This Row],[experiment_ID]]), "")</f>
        <v>9</v>
      </c>
      <c r="C30" t="s">
        <v>9677</v>
      </c>
    </row>
    <row r="31" spans="1:3" x14ac:dyDescent="0.35">
      <c r="A31" t="s">
        <v>9551</v>
      </c>
      <c r="B31" cm="1">
        <f t="array" ref="B31">IF(ROW() &lt; ROW(INDEX(harvest[experiment_ID],ROWS(harvest[experiment_ID]))), COUNTIF(INDEX(harvest[experiment_ID],1):harvest[[#This Row],[experiment_ID]],harvest[[#This Row],[experiment_ID]]), "")</f>
        <v>10</v>
      </c>
      <c r="C31" t="s">
        <v>9678</v>
      </c>
    </row>
    <row r="32" spans="1:3" x14ac:dyDescent="0.35">
      <c r="A32" t="s">
        <v>9551</v>
      </c>
      <c r="B32" cm="1">
        <f t="array" ref="B32">IF(ROW() &lt; ROW(INDEX(harvest[experiment_ID],ROWS(harvest[experiment_ID]))), COUNTIF(INDEX(harvest[experiment_ID],1):harvest[[#This Row],[experiment_ID]],harvest[[#This Row],[experiment_ID]]), "")</f>
        <v>11</v>
      </c>
      <c r="C32" t="s">
        <v>9679</v>
      </c>
    </row>
    <row r="33" spans="1:3" x14ac:dyDescent="0.35">
      <c r="A33" t="s">
        <v>9551</v>
      </c>
      <c r="B33" cm="1">
        <f t="array" ref="B33">IF(ROW() &lt; ROW(INDEX(harvest[experiment_ID],ROWS(harvest[experiment_ID]))), COUNTIF(INDEX(harvest[experiment_ID],1):harvest[[#This Row],[experiment_ID]],harvest[[#This Row],[experiment_ID]]), "")</f>
        <v>12</v>
      </c>
      <c r="C33" t="s">
        <v>9680</v>
      </c>
    </row>
    <row r="34" spans="1:3" x14ac:dyDescent="0.35">
      <c r="A34" t="s">
        <v>9551</v>
      </c>
      <c r="B34" cm="1">
        <f t="array" ref="B34">IF(ROW() &lt; ROW(INDEX(harvest[experiment_ID],ROWS(harvest[experiment_ID]))), COUNTIF(INDEX(harvest[experiment_ID],1):harvest[[#This Row],[experiment_ID]],harvest[[#This Row],[experiment_ID]]), "")</f>
        <v>13</v>
      </c>
      <c r="C34" t="s">
        <v>9681</v>
      </c>
    </row>
    <row r="35" spans="1:3" x14ac:dyDescent="0.35">
      <c r="A35" t="s">
        <v>9551</v>
      </c>
      <c r="B35" cm="1">
        <f t="array" ref="B35">IF(ROW() &lt; ROW(INDEX(harvest[experiment_ID],ROWS(harvest[experiment_ID]))), COUNTIF(INDEX(harvest[experiment_ID],1):harvest[[#This Row],[experiment_ID]],harvest[[#This Row],[experiment_ID]]), "")</f>
        <v>14</v>
      </c>
      <c r="C35" t="s">
        <v>9682</v>
      </c>
    </row>
    <row r="36" spans="1:3" x14ac:dyDescent="0.35">
      <c r="A36" t="s">
        <v>9783</v>
      </c>
      <c r="B36" cm="1">
        <f t="array" ref="B36">IF(ROW() &lt; ROW(INDEX(harvest[experiment_ID],ROWS(harvest[experiment_ID]))), COUNTIF(INDEX(harvest[experiment_ID],1):harvest[[#This Row],[experiment_ID]],harvest[[#This Row],[experiment_ID]]), "")</f>
        <v>1</v>
      </c>
      <c r="C36" t="s">
        <v>9834</v>
      </c>
    </row>
    <row r="37" spans="1:3" x14ac:dyDescent="0.35">
      <c r="A37" t="s">
        <v>9783</v>
      </c>
      <c r="B37" cm="1">
        <f t="array" ref="B37">IF(ROW() &lt; ROW(INDEX(harvest[experiment_ID],ROWS(harvest[experiment_ID]))), COUNTIF(INDEX(harvest[experiment_ID],1):harvest[[#This Row],[experiment_ID]],harvest[[#This Row],[experiment_ID]]), "")</f>
        <v>2</v>
      </c>
      <c r="C37" t="s">
        <v>9835</v>
      </c>
    </row>
    <row r="38" spans="1:3" x14ac:dyDescent="0.35">
      <c r="A38" t="s">
        <v>9783</v>
      </c>
      <c r="B38" cm="1">
        <f t="array" ref="B38">IF(ROW() &lt; ROW(INDEX(harvest[experiment_ID],ROWS(harvest[experiment_ID]))), COUNTIF(INDEX(harvest[experiment_ID],1):harvest[[#This Row],[experiment_ID]],harvest[[#This Row],[experiment_ID]]), "")</f>
        <v>3</v>
      </c>
      <c r="C38" t="s">
        <v>9836</v>
      </c>
    </row>
    <row r="39" spans="1:3" x14ac:dyDescent="0.35">
      <c r="B39" t="str" cm="1">
        <f t="array" ref="B39">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39" xr:uid="{2333A7C1-9AE1-4353-915D-F3359B5564B7}">
      <formula1>ddl_experiments</formula1>
    </dataValidation>
    <dataValidation allowBlank="1" showDropDown="1" showInputMessage="1" showErrorMessage="1" sqref="F5:H6 C5:D39"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36"/>
  <sheetViews>
    <sheetView zoomScaleNormal="100" workbookViewId="0">
      <pane ySplit="4" topLeftCell="A33" activePane="bottomLeft" state="frozen"/>
      <selection pane="bottomLeft" activeCell="F2" sqref="F2"/>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2" t="s">
        <v>6646</v>
      </c>
      <c r="B1" s="192"/>
      <c r="C1" s="192"/>
      <c r="D1" s="192"/>
      <c r="E1" s="192"/>
      <c r="F1" s="192"/>
      <c r="G1" s="192"/>
      <c r="H1" s="192"/>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7681</v>
      </c>
    </row>
    <row r="5" spans="1:14" x14ac:dyDescent="0.35">
      <c r="A5" s="127" t="s">
        <v>6400</v>
      </c>
      <c r="B5" s="128">
        <v>1</v>
      </c>
      <c r="C5" s="21">
        <v>45503</v>
      </c>
      <c r="D5" s="127" t="s">
        <v>615</v>
      </c>
      <c r="E5" s="127" t="s">
        <v>788</v>
      </c>
      <c r="F5" s="127"/>
      <c r="G5" s="106"/>
      <c r="H5" s="106"/>
      <c r="I5" s="127"/>
      <c r="J5" s="127"/>
    </row>
    <row r="6" spans="1:14" x14ac:dyDescent="0.35">
      <c r="A6" s="127" t="s">
        <v>6881</v>
      </c>
      <c r="B6" s="128">
        <v>1</v>
      </c>
      <c r="C6" s="21">
        <v>28334</v>
      </c>
      <c r="D6" s="127" t="s">
        <v>615</v>
      </c>
      <c r="E6" s="127" t="s">
        <v>788</v>
      </c>
      <c r="F6" s="127"/>
      <c r="G6" s="106"/>
      <c r="H6" s="106"/>
      <c r="I6" s="127"/>
      <c r="J6" s="127"/>
    </row>
    <row r="7" spans="1:14" x14ac:dyDescent="0.35">
      <c r="A7" s="127" t="s">
        <v>7537</v>
      </c>
      <c r="B7" s="128">
        <v>1</v>
      </c>
      <c r="C7" s="21">
        <v>28361</v>
      </c>
      <c r="D7" s="127" t="s">
        <v>615</v>
      </c>
      <c r="E7" s="127" t="s">
        <v>788</v>
      </c>
      <c r="F7" s="127"/>
      <c r="G7" s="106"/>
      <c r="H7" s="106"/>
      <c r="I7" s="127"/>
      <c r="J7" s="127"/>
    </row>
    <row r="8" spans="1:14" x14ac:dyDescent="0.35">
      <c r="A8" t="s">
        <v>8767</v>
      </c>
      <c r="B8" s="128"/>
      <c r="C8" s="21"/>
      <c r="D8" s="127"/>
      <c r="E8" s="127"/>
      <c r="F8" s="127"/>
      <c r="G8" s="106"/>
      <c r="H8" s="106"/>
      <c r="I8" s="127"/>
      <c r="J8" s="127"/>
    </row>
    <row r="9" spans="1:14" x14ac:dyDescent="0.35">
      <c r="A9" t="s">
        <v>8907</v>
      </c>
      <c r="B9" s="128">
        <v>1</v>
      </c>
      <c r="C9" s="21">
        <v>44354</v>
      </c>
      <c r="D9" s="127"/>
      <c r="E9" s="127" t="s">
        <v>788</v>
      </c>
      <c r="F9" s="127"/>
      <c r="G9" s="106"/>
      <c r="H9" s="106"/>
      <c r="I9" s="127"/>
      <c r="J9" s="127"/>
    </row>
    <row r="10" spans="1:14" x14ac:dyDescent="0.35">
      <c r="A10" t="s">
        <v>8907</v>
      </c>
      <c r="B10" s="128">
        <v>2</v>
      </c>
      <c r="C10" s="21">
        <v>44720</v>
      </c>
      <c r="D10" s="127"/>
      <c r="E10" s="127" t="s">
        <v>788</v>
      </c>
      <c r="F10" s="127"/>
      <c r="G10" s="106"/>
      <c r="H10" s="106"/>
      <c r="I10" s="127"/>
      <c r="J10" s="127"/>
    </row>
    <row r="11" spans="1:14" x14ac:dyDescent="0.35">
      <c r="A11" s="127" t="s">
        <v>8972</v>
      </c>
      <c r="B11" s="128">
        <v>1</v>
      </c>
      <c r="C11" s="21"/>
      <c r="D11" s="127"/>
      <c r="E11" s="127"/>
      <c r="F11" s="127"/>
      <c r="G11" s="106"/>
      <c r="H11" s="106"/>
      <c r="I11" s="127"/>
      <c r="J11" s="127" t="s">
        <v>9006</v>
      </c>
    </row>
    <row r="12" spans="1:14" x14ac:dyDescent="0.35">
      <c r="A12" s="127" t="s">
        <v>8972</v>
      </c>
      <c r="B12" s="128">
        <v>2</v>
      </c>
      <c r="C12" s="21">
        <v>34486</v>
      </c>
      <c r="D12" s="127"/>
      <c r="E12" s="127" t="s">
        <v>788</v>
      </c>
      <c r="F12" s="127"/>
      <c r="G12" s="106"/>
      <c r="H12" s="106"/>
      <c r="I12" s="127"/>
      <c r="J12" s="127"/>
    </row>
    <row r="13" spans="1:14" x14ac:dyDescent="0.35">
      <c r="A13" s="127" t="s">
        <v>9275</v>
      </c>
      <c r="B13" s="128">
        <v>1</v>
      </c>
      <c r="C13" s="21"/>
      <c r="D13" s="127"/>
      <c r="E13" s="127"/>
      <c r="F13" s="127"/>
      <c r="G13" s="106"/>
      <c r="H13" s="106"/>
      <c r="I13" s="127"/>
      <c r="J13" s="127" t="s">
        <v>9343</v>
      </c>
    </row>
    <row r="14" spans="1:14" x14ac:dyDescent="0.35">
      <c r="A14" s="127" t="s">
        <v>9418</v>
      </c>
      <c r="B14" s="128">
        <v>1</v>
      </c>
      <c r="C14" s="21">
        <v>39428</v>
      </c>
      <c r="D14" s="127"/>
      <c r="E14" s="127"/>
      <c r="F14" s="127"/>
      <c r="G14" s="106"/>
      <c r="H14" s="106"/>
      <c r="I14" s="127"/>
      <c r="J14" s="127"/>
    </row>
    <row r="15" spans="1:14" x14ac:dyDescent="0.35">
      <c r="A15" s="127" t="s">
        <v>9418</v>
      </c>
      <c r="B15" s="128">
        <v>2</v>
      </c>
      <c r="C15" s="21">
        <v>39449</v>
      </c>
      <c r="D15" s="127"/>
      <c r="E15" s="127"/>
      <c r="F15" s="127"/>
      <c r="G15" s="106"/>
      <c r="H15" s="106"/>
      <c r="I15" s="127"/>
      <c r="J15" s="127"/>
    </row>
    <row r="16" spans="1:14" x14ac:dyDescent="0.35">
      <c r="A16" s="127" t="s">
        <v>9418</v>
      </c>
      <c r="B16" s="128">
        <v>3</v>
      </c>
      <c r="C16" s="21">
        <v>39790</v>
      </c>
      <c r="D16" s="127"/>
      <c r="E16" s="127"/>
      <c r="F16" s="127"/>
      <c r="G16" s="106"/>
      <c r="H16" s="106"/>
      <c r="I16" s="127"/>
      <c r="J16" s="127"/>
    </row>
    <row r="17" spans="1:10" x14ac:dyDescent="0.35">
      <c r="A17" s="127" t="s">
        <v>9418</v>
      </c>
      <c r="B17" s="128">
        <v>4</v>
      </c>
      <c r="C17" s="21">
        <v>39797</v>
      </c>
      <c r="D17" s="127"/>
      <c r="E17" s="127"/>
      <c r="F17" s="127"/>
      <c r="G17" s="106"/>
      <c r="H17" s="106"/>
      <c r="I17" s="127"/>
      <c r="J17" s="127"/>
    </row>
    <row r="18" spans="1:10" x14ac:dyDescent="0.35">
      <c r="A18" s="127" t="s">
        <v>9418</v>
      </c>
      <c r="B18" s="128">
        <v>5</v>
      </c>
      <c r="C18" s="21">
        <v>40151</v>
      </c>
      <c r="D18" s="127"/>
      <c r="E18" s="127"/>
      <c r="F18" s="127"/>
      <c r="G18" s="106"/>
      <c r="H18" s="106"/>
      <c r="I18" s="127"/>
      <c r="J18" s="127"/>
    </row>
    <row r="19" spans="1:10" x14ac:dyDescent="0.35">
      <c r="A19" s="127" t="s">
        <v>9418</v>
      </c>
      <c r="B19" s="128">
        <v>6</v>
      </c>
      <c r="C19" s="21">
        <v>40162</v>
      </c>
      <c r="D19" s="127"/>
      <c r="E19" s="127"/>
      <c r="F19" s="127"/>
      <c r="G19" s="106"/>
      <c r="H19" s="106"/>
      <c r="I19" s="127"/>
      <c r="J19" s="127"/>
    </row>
    <row r="20" spans="1:10" x14ac:dyDescent="0.35">
      <c r="A20" s="127" t="s">
        <v>9551</v>
      </c>
      <c r="B20" s="128">
        <v>1</v>
      </c>
      <c r="C20" s="21">
        <v>29128</v>
      </c>
      <c r="D20" s="127"/>
      <c r="E20" s="127"/>
      <c r="F20" s="127"/>
      <c r="G20" s="106"/>
      <c r="H20" s="106"/>
      <c r="I20" s="127"/>
      <c r="J20" s="127"/>
    </row>
    <row r="21" spans="1:10" x14ac:dyDescent="0.35">
      <c r="A21" s="127" t="s">
        <v>9551</v>
      </c>
      <c r="B21" s="128">
        <v>2</v>
      </c>
      <c r="C21" s="21">
        <v>29498</v>
      </c>
      <c r="D21" s="127"/>
      <c r="E21" s="127"/>
      <c r="F21" s="127"/>
      <c r="G21" s="106"/>
      <c r="H21" s="106"/>
      <c r="I21" s="127"/>
      <c r="J21" s="127"/>
    </row>
    <row r="22" spans="1:10" x14ac:dyDescent="0.35">
      <c r="A22" s="127" t="s">
        <v>9551</v>
      </c>
      <c r="B22" s="128">
        <v>3</v>
      </c>
      <c r="C22" s="21">
        <v>29768</v>
      </c>
      <c r="D22" s="127"/>
      <c r="E22" s="127"/>
      <c r="F22" s="127"/>
      <c r="G22" s="106"/>
      <c r="H22" s="106"/>
      <c r="I22" s="127"/>
      <c r="J22" s="127"/>
    </row>
    <row r="23" spans="1:10" x14ac:dyDescent="0.35">
      <c r="A23" s="127" t="s">
        <v>9551</v>
      </c>
      <c r="B23" s="128">
        <v>4</v>
      </c>
      <c r="C23" s="21">
        <v>30136</v>
      </c>
      <c r="D23" s="127"/>
      <c r="E23" s="127"/>
      <c r="F23" s="127"/>
      <c r="G23" s="106"/>
      <c r="H23" s="106"/>
      <c r="I23" s="127"/>
      <c r="J23" s="127"/>
    </row>
    <row r="24" spans="1:10" x14ac:dyDescent="0.35">
      <c r="A24" s="127" t="s">
        <v>9551</v>
      </c>
      <c r="B24" s="128">
        <v>5</v>
      </c>
      <c r="C24" s="21">
        <v>30506</v>
      </c>
      <c r="D24" s="127"/>
      <c r="E24" s="127"/>
      <c r="F24" s="127"/>
      <c r="G24" s="106"/>
      <c r="H24" s="106"/>
      <c r="I24" s="127"/>
      <c r="J24" s="127"/>
    </row>
    <row r="25" spans="1:10" x14ac:dyDescent="0.35">
      <c r="A25" s="127" t="s">
        <v>9551</v>
      </c>
      <c r="B25" s="128">
        <v>6</v>
      </c>
      <c r="C25" s="21">
        <v>30866</v>
      </c>
      <c r="D25" s="127"/>
      <c r="E25" s="127"/>
      <c r="F25" s="127"/>
      <c r="G25" s="106"/>
      <c r="H25" s="106"/>
      <c r="I25" s="127"/>
      <c r="J25" s="127"/>
    </row>
    <row r="26" spans="1:10" x14ac:dyDescent="0.35">
      <c r="A26" s="127" t="s">
        <v>9551</v>
      </c>
      <c r="B26" s="128">
        <v>7</v>
      </c>
      <c r="C26" s="21">
        <v>31320</v>
      </c>
      <c r="D26" s="127"/>
      <c r="E26" s="127"/>
      <c r="F26" s="127"/>
      <c r="G26" s="106"/>
      <c r="H26" s="106"/>
      <c r="I26" s="127"/>
      <c r="J26" s="127"/>
    </row>
    <row r="27" spans="1:10" x14ac:dyDescent="0.35">
      <c r="A27" s="127" t="s">
        <v>9551</v>
      </c>
      <c r="B27" s="128">
        <v>8</v>
      </c>
      <c r="C27" s="21">
        <v>31685</v>
      </c>
      <c r="D27" s="127"/>
      <c r="E27" s="127"/>
      <c r="F27" s="127"/>
      <c r="G27" s="106"/>
      <c r="H27" s="106"/>
      <c r="I27" s="127"/>
      <c r="J27" s="127"/>
    </row>
    <row r="28" spans="1:10" x14ac:dyDescent="0.35">
      <c r="A28" s="127" t="s">
        <v>9551</v>
      </c>
      <c r="B28" s="128">
        <v>9</v>
      </c>
      <c r="C28" s="21">
        <v>31988</v>
      </c>
      <c r="D28" s="127"/>
      <c r="E28" s="127"/>
      <c r="F28" s="127"/>
      <c r="G28" s="106"/>
      <c r="H28" s="106"/>
      <c r="I28" s="127"/>
      <c r="J28" s="127"/>
    </row>
    <row r="29" spans="1:10" x14ac:dyDescent="0.35">
      <c r="A29" s="127" t="s">
        <v>9551</v>
      </c>
      <c r="B29" s="128">
        <v>10</v>
      </c>
      <c r="C29" s="21">
        <v>32354</v>
      </c>
      <c r="D29" s="127"/>
      <c r="E29" s="127"/>
      <c r="F29" s="127"/>
      <c r="G29" s="106"/>
      <c r="H29" s="106"/>
      <c r="I29" s="127"/>
      <c r="J29" s="127"/>
    </row>
    <row r="30" spans="1:10" x14ac:dyDescent="0.35">
      <c r="A30" s="127" t="s">
        <v>9551</v>
      </c>
      <c r="B30" s="128">
        <v>11</v>
      </c>
      <c r="C30" s="21">
        <v>32719</v>
      </c>
      <c r="D30" s="127"/>
      <c r="E30" s="127"/>
      <c r="F30" s="127"/>
      <c r="G30" s="106"/>
      <c r="H30" s="106"/>
      <c r="I30" s="127"/>
      <c r="J30" s="127"/>
    </row>
    <row r="31" spans="1:10" x14ac:dyDescent="0.35">
      <c r="A31" s="127" t="s">
        <v>9551</v>
      </c>
      <c r="B31" s="128">
        <v>12</v>
      </c>
      <c r="C31" s="21">
        <v>33084</v>
      </c>
      <c r="D31" s="127"/>
      <c r="E31" s="127"/>
      <c r="F31" s="127"/>
      <c r="G31" s="106"/>
      <c r="H31" s="106"/>
      <c r="I31" s="127"/>
      <c r="J31" s="127"/>
    </row>
    <row r="32" spans="1:10" x14ac:dyDescent="0.35">
      <c r="A32" s="127" t="s">
        <v>9551</v>
      </c>
      <c r="B32" s="128">
        <v>13</v>
      </c>
      <c r="C32" s="21">
        <v>33511</v>
      </c>
      <c r="D32" s="127"/>
      <c r="E32" s="127"/>
      <c r="F32" s="127"/>
      <c r="G32" s="106"/>
      <c r="H32" s="106"/>
      <c r="I32" s="127"/>
      <c r="J32" s="127"/>
    </row>
    <row r="33" spans="1:10" x14ac:dyDescent="0.35">
      <c r="A33" s="127" t="s">
        <v>9551</v>
      </c>
      <c r="B33" s="128">
        <v>14</v>
      </c>
      <c r="C33" s="21">
        <v>33893</v>
      </c>
      <c r="D33" s="127"/>
      <c r="E33" s="127"/>
      <c r="F33" s="127"/>
      <c r="G33" s="106"/>
      <c r="H33" s="106"/>
      <c r="I33" s="127"/>
      <c r="J33" s="127"/>
    </row>
    <row r="34" spans="1:10" x14ac:dyDescent="0.35">
      <c r="A34" s="127" t="s">
        <v>9783</v>
      </c>
      <c r="B34" s="128">
        <v>1</v>
      </c>
      <c r="C34" s="21">
        <v>36321</v>
      </c>
      <c r="D34" s="127"/>
      <c r="E34" s="127"/>
      <c r="F34" s="127"/>
      <c r="G34" s="106"/>
      <c r="H34" s="106"/>
      <c r="I34" s="127"/>
      <c r="J34" s="127"/>
    </row>
    <row r="35" spans="1:10" x14ac:dyDescent="0.35">
      <c r="A35" s="127" t="s">
        <v>9783</v>
      </c>
      <c r="B35" s="128">
        <v>2</v>
      </c>
      <c r="C35" s="21">
        <v>36687</v>
      </c>
      <c r="D35" s="127"/>
      <c r="E35" s="127"/>
      <c r="F35" s="127"/>
      <c r="G35" s="106"/>
      <c r="H35" s="106"/>
      <c r="I35" s="127"/>
      <c r="J35" s="127"/>
    </row>
    <row r="36" spans="1:10" x14ac:dyDescent="0.35">
      <c r="A36" s="127" t="s">
        <v>9783</v>
      </c>
      <c r="B36" s="128">
        <v>3</v>
      </c>
      <c r="C36" s="21">
        <v>37052</v>
      </c>
      <c r="D36" s="127"/>
      <c r="E36" s="127" t="s">
        <v>651</v>
      </c>
      <c r="F36" s="127"/>
      <c r="G36" s="106"/>
      <c r="H36" s="106"/>
      <c r="I36" s="127"/>
      <c r="J36" s="127"/>
    </row>
  </sheetData>
  <mergeCells count="1">
    <mergeCell ref="A1:H1"/>
  </mergeCells>
  <dataValidations count="2">
    <dataValidation type="list" allowBlank="1" showInputMessage="1" showErrorMessage="1" sqref="A9:A36" xr:uid="{957649ED-397B-41CC-83E2-EC765E55DE24}">
      <formula1>ddl_experiments</formula1>
    </dataValidation>
    <dataValidation allowBlank="1" showDropDown="1" showInputMessage="1" showErrorMessage="1" sqref="C5:C12 C14:C34"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A5:A8</xm:sqref>
        </x14:dataValidation>
        <x14:dataValidation type="list" allowBlank="1" showInputMessage="1" showErrorMessage="1" xr:uid="{ECE393B1-00BB-47D2-85E5-FDC6CB9F1CA1}">
          <x14:formula1>
            <xm:f>_xlfn.ANCHORARRAY(_xlfn.XLOOKUP($A5,ddlHarvests!$A$2:$A$500,ddlHarvests!$DQ$2:$DQ$500))</xm:f>
          </x14:formula1>
          <xm:sqref>B5:B36</xm:sqref>
        </x14:dataValidation>
        <x14:dataValidation type="list" allowBlank="1" showInputMessage="1" showErrorMessage="1" xr:uid="{271563A5-202B-4B18-8335-F98151F1D444}">
          <x14:formula1>
            <xm:f>DropDown!$CE$3:$CE$11</xm:f>
          </x14:formula1>
          <xm:sqref>D5:D36</xm:sqref>
        </x14:dataValidation>
        <x14:dataValidation type="list" allowBlank="1" showInputMessage="1" showErrorMessage="1" xr:uid="{07051DFB-ED85-4AE6-95F9-4F31C98503DE}">
          <x14:formula1>
            <xm:f>DropDown!$CH$3:$CH$9</xm:f>
          </x14:formula1>
          <xm:sqref>E5:E36</xm:sqref>
        </x14:dataValidation>
        <x14:dataValidation type="list" allowBlank="1" showInputMessage="1" showErrorMessage="1" xr:uid="{1ECB5CED-0299-4965-8D01-D80B02513095}">
          <x14:formula1>
            <xm:f>DropDown!$CI$3:$CI$6</xm:f>
          </x14:formula1>
          <xm:sqref>I5:I36</xm:sqref>
        </x14:dataValidation>
        <x14:dataValidation type="list" allowBlank="1" showInputMessage="1" showErrorMessage="1" xr:uid="{98455FF6-343D-40F6-A77D-22DC99DA6C1F}">
          <x14:formula1>
            <xm:f>DropDown!$BZ$3:$BZ$12</xm:f>
          </x14:formula1>
          <xm:sqref>F5:F36</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322"/>
  <sheetViews>
    <sheetView zoomScaleNormal="100" workbookViewId="0">
      <pane ySplit="4" topLeftCell="A300" activePane="bottomLeft" state="frozen"/>
      <selection pane="bottomLeft" activeCell="C300" sqref="C300"/>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77.75" customHeight="1" x14ac:dyDescent="0.35">
      <c r="A1" s="192" t="s">
        <v>6647</v>
      </c>
      <c r="B1" s="192"/>
      <c r="C1" s="192"/>
      <c r="D1" s="192"/>
      <c r="E1" s="192"/>
      <c r="F1" s="192"/>
      <c r="G1" s="192"/>
      <c r="H1" s="192"/>
      <c r="I1" s="29"/>
      <c r="J1" s="29"/>
    </row>
    <row r="2" spans="1:17" ht="28"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3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3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3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3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6926</v>
      </c>
      <c r="P9" s="13"/>
      <c r="Q9" s="13"/>
    </row>
    <row r="10" spans="1:17" x14ac:dyDescent="0.3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9304</v>
      </c>
      <c r="P10" s="13"/>
      <c r="Q10" s="13"/>
    </row>
    <row r="11" spans="1:17" x14ac:dyDescent="0.3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9305</v>
      </c>
      <c r="P11" s="13"/>
      <c r="Q11" s="13"/>
    </row>
    <row r="12" spans="1:17" x14ac:dyDescent="0.3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9354</v>
      </c>
      <c r="P12" s="13"/>
      <c r="Q12" s="13"/>
    </row>
    <row r="13" spans="1:17" x14ac:dyDescent="0.3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9355</v>
      </c>
      <c r="P13" s="13"/>
      <c r="Q13" s="13"/>
    </row>
    <row r="14" spans="1:17" x14ac:dyDescent="0.3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9356</v>
      </c>
      <c r="P14" s="13"/>
      <c r="Q14" s="13"/>
    </row>
    <row r="15" spans="1:17" x14ac:dyDescent="0.3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9357</v>
      </c>
      <c r="P15" s="13"/>
      <c r="Q15" s="13"/>
    </row>
    <row r="16" spans="1:17" x14ac:dyDescent="0.35">
      <c r="A16" t="s">
        <v>7537</v>
      </c>
      <c r="B16" cm="1">
        <f t="array" ref="B16">IF(ROW() &lt; ROW(INDEX(treatments[experiment_ID],ROWS(treatments[experiment_ID]))), COUNTIF(INDEX(treatments[experiment_ID],1):treatments[[#This Row],[experiment_ID]],treatments[[#This Row],[experiment_ID]]), "")</f>
        <v>1</v>
      </c>
      <c r="C16" t="s">
        <v>7630</v>
      </c>
      <c r="D16" s="13" t="s">
        <v>7637</v>
      </c>
      <c r="E16" s="13" t="s">
        <v>2502</v>
      </c>
      <c r="F16" s="13"/>
      <c r="G16" s="13" t="s">
        <v>7639</v>
      </c>
      <c r="H16" s="13" t="s">
        <v>7640</v>
      </c>
      <c r="I16" s="13" t="s">
        <v>6444</v>
      </c>
      <c r="J16" s="13" t="s">
        <v>7641</v>
      </c>
      <c r="K16" s="13"/>
      <c r="L16" s="13" t="s">
        <v>7645</v>
      </c>
      <c r="M16" s="13"/>
      <c r="N16" s="13"/>
      <c r="O16" s="13" t="s">
        <v>6926</v>
      </c>
      <c r="P16" s="13"/>
      <c r="Q16" s="13"/>
    </row>
    <row r="17" spans="1:17" x14ac:dyDescent="0.35">
      <c r="A17" t="s">
        <v>7537</v>
      </c>
      <c r="B17" cm="1">
        <f t="array" ref="B17">IF(ROW() &lt; ROW(INDEX(treatments[experiment_ID],ROWS(treatments[experiment_ID]))), COUNTIF(INDEX(treatments[experiment_ID],1):treatments[[#This Row],[experiment_ID]],treatments[[#This Row],[experiment_ID]]), "")</f>
        <v>2</v>
      </c>
      <c r="C17" t="s">
        <v>7631</v>
      </c>
      <c r="D17" s="13" t="s">
        <v>7637</v>
      </c>
      <c r="E17" s="13" t="s">
        <v>2502</v>
      </c>
      <c r="F17" s="13"/>
      <c r="G17" s="13" t="s">
        <v>7639</v>
      </c>
      <c r="H17" s="13" t="s">
        <v>7640</v>
      </c>
      <c r="I17" s="13" t="s">
        <v>6444</v>
      </c>
      <c r="J17" s="13" t="s">
        <v>7642</v>
      </c>
      <c r="K17" s="13"/>
      <c r="L17" s="13" t="s">
        <v>7645</v>
      </c>
      <c r="M17" s="13"/>
      <c r="N17" s="13"/>
      <c r="O17" s="13" t="s">
        <v>6926</v>
      </c>
      <c r="P17" s="13"/>
      <c r="Q17" s="13"/>
    </row>
    <row r="18" spans="1:17" x14ac:dyDescent="0.35">
      <c r="A18" t="s">
        <v>7537</v>
      </c>
      <c r="B18" cm="1">
        <f t="array" ref="B18">IF(ROW() &lt; ROW(INDEX(treatments[experiment_ID],ROWS(treatments[experiment_ID]))), COUNTIF(INDEX(treatments[experiment_ID],1):treatments[[#This Row],[experiment_ID]],treatments[[#This Row],[experiment_ID]]), "")</f>
        <v>3</v>
      </c>
      <c r="C18" t="s">
        <v>7632</v>
      </c>
      <c r="D18" s="13" t="s">
        <v>7637</v>
      </c>
      <c r="E18" s="13" t="s">
        <v>2502</v>
      </c>
      <c r="F18" s="13"/>
      <c r="G18" s="13" t="s">
        <v>7639</v>
      </c>
      <c r="H18" s="13" t="s">
        <v>7640</v>
      </c>
      <c r="I18" s="13" t="s">
        <v>6444</v>
      </c>
      <c r="J18" s="13" t="s">
        <v>7643</v>
      </c>
      <c r="K18" s="13"/>
      <c r="L18" s="13" t="s">
        <v>7645</v>
      </c>
      <c r="M18" s="13"/>
      <c r="N18" s="13"/>
      <c r="O18" s="13" t="s">
        <v>6926</v>
      </c>
      <c r="P18" s="13"/>
      <c r="Q18" s="13"/>
    </row>
    <row r="19" spans="1:17" x14ac:dyDescent="0.35">
      <c r="A19" t="s">
        <v>7537</v>
      </c>
      <c r="B19" cm="1">
        <f t="array" ref="B19">IF(ROW() &lt; ROW(INDEX(treatments[experiment_ID],ROWS(treatments[experiment_ID]))), COUNTIF(INDEX(treatments[experiment_ID],1):treatments[[#This Row],[experiment_ID]],treatments[[#This Row],[experiment_ID]]), "")</f>
        <v>4</v>
      </c>
      <c r="C19" t="s">
        <v>7633</v>
      </c>
      <c r="D19" s="13" t="s">
        <v>7637</v>
      </c>
      <c r="E19" s="13" t="s">
        <v>2502</v>
      </c>
      <c r="F19" s="13"/>
      <c r="G19" s="13" t="s">
        <v>7639</v>
      </c>
      <c r="H19" s="13" t="s">
        <v>7640</v>
      </c>
      <c r="I19" s="13" t="s">
        <v>6444</v>
      </c>
      <c r="J19" s="13" t="s">
        <v>7644</v>
      </c>
      <c r="K19" s="13"/>
      <c r="L19" s="13" t="s">
        <v>7645</v>
      </c>
      <c r="M19" s="13"/>
      <c r="N19" s="13"/>
      <c r="O19" s="13" t="s">
        <v>6926</v>
      </c>
      <c r="P19" s="13"/>
      <c r="Q19" s="13"/>
    </row>
    <row r="20" spans="1:17" x14ac:dyDescent="0.35">
      <c r="A20" t="s">
        <v>7537</v>
      </c>
      <c r="B20" cm="1">
        <f t="array" ref="B20">IF(ROW() &lt; ROW(INDEX(treatments[experiment_ID],ROWS(treatments[experiment_ID]))), COUNTIF(INDEX(treatments[experiment_ID],1):treatments[[#This Row],[experiment_ID]],treatments[[#This Row],[experiment_ID]]), "")</f>
        <v>5</v>
      </c>
      <c r="C20" t="s">
        <v>7634</v>
      </c>
      <c r="D20" s="13" t="s">
        <v>7638</v>
      </c>
      <c r="E20" s="13" t="s">
        <v>2502</v>
      </c>
      <c r="F20" s="13"/>
      <c r="G20" s="13" t="s">
        <v>7639</v>
      </c>
      <c r="H20" s="13" t="s">
        <v>7640</v>
      </c>
      <c r="I20" s="13" t="s">
        <v>6444</v>
      </c>
      <c r="J20" s="13" t="s">
        <v>7642</v>
      </c>
      <c r="K20" s="13"/>
      <c r="L20" s="13" t="s">
        <v>7645</v>
      </c>
      <c r="M20" s="13"/>
      <c r="N20" s="13"/>
      <c r="O20" s="13" t="s">
        <v>6926</v>
      </c>
      <c r="P20" s="13"/>
      <c r="Q20" s="13"/>
    </row>
    <row r="21" spans="1:17" x14ac:dyDescent="0.35">
      <c r="A21" t="s">
        <v>7537</v>
      </c>
      <c r="B21" cm="1">
        <f t="array" ref="B21">IF(ROW() &lt; ROW(INDEX(treatments[experiment_ID],ROWS(treatments[experiment_ID]))), COUNTIF(INDEX(treatments[experiment_ID],1):treatments[[#This Row],[experiment_ID]],treatments[[#This Row],[experiment_ID]]), "")</f>
        <v>6</v>
      </c>
      <c r="C21" t="s">
        <v>7635</v>
      </c>
      <c r="D21" s="13" t="s">
        <v>7638</v>
      </c>
      <c r="E21" s="13" t="s">
        <v>2502</v>
      </c>
      <c r="F21" s="13"/>
      <c r="G21" s="13" t="s">
        <v>7639</v>
      </c>
      <c r="H21" s="13" t="s">
        <v>7640</v>
      </c>
      <c r="I21" s="13" t="s">
        <v>6444</v>
      </c>
      <c r="J21" s="13" t="s">
        <v>7643</v>
      </c>
      <c r="K21" s="13"/>
      <c r="L21" s="13" t="s">
        <v>7645</v>
      </c>
      <c r="M21" s="13"/>
      <c r="N21" s="13"/>
      <c r="O21" s="13" t="s">
        <v>6926</v>
      </c>
      <c r="P21" s="13"/>
      <c r="Q21" s="13"/>
    </row>
    <row r="22" spans="1:17" x14ac:dyDescent="0.35">
      <c r="A22" t="s">
        <v>7537</v>
      </c>
      <c r="B22" cm="1">
        <f t="array" ref="B22">IF(ROW() &lt; ROW(INDEX(treatments[experiment_ID],ROWS(treatments[experiment_ID]))), COUNTIF(INDEX(treatments[experiment_ID],1):treatments[[#This Row],[experiment_ID]],treatments[[#This Row],[experiment_ID]]), "")</f>
        <v>7</v>
      </c>
      <c r="C22" t="s">
        <v>7636</v>
      </c>
      <c r="D22" s="13" t="s">
        <v>7638</v>
      </c>
      <c r="E22" s="13" t="s">
        <v>2502</v>
      </c>
      <c r="F22" s="13"/>
      <c r="G22" s="13" t="s">
        <v>7639</v>
      </c>
      <c r="H22" s="13" t="s">
        <v>7640</v>
      </c>
      <c r="I22" s="13" t="s">
        <v>6444</v>
      </c>
      <c r="J22" s="13" t="s">
        <v>7644</v>
      </c>
      <c r="K22" s="13"/>
      <c r="L22" s="13" t="s">
        <v>7645</v>
      </c>
      <c r="M22" s="13"/>
      <c r="N22" s="13"/>
      <c r="O22" s="13" t="s">
        <v>6926</v>
      </c>
      <c r="P22" s="13"/>
      <c r="Q22" s="13"/>
    </row>
    <row r="23" spans="1:17" x14ac:dyDescent="0.35">
      <c r="A23" t="s">
        <v>8907</v>
      </c>
      <c r="B23">
        <v>1</v>
      </c>
      <c r="C23" t="s">
        <v>8946</v>
      </c>
      <c r="D23" s="13" t="s">
        <v>8948</v>
      </c>
      <c r="E23" s="13" t="s">
        <v>2502</v>
      </c>
      <c r="F23" s="13"/>
      <c r="G23" s="13"/>
      <c r="H23" s="13" t="s">
        <v>9022</v>
      </c>
      <c r="I23" s="13" t="s">
        <v>8951</v>
      </c>
      <c r="J23" s="13" t="s">
        <v>8953</v>
      </c>
      <c r="K23" s="13"/>
      <c r="L23" s="13"/>
      <c r="M23" s="13"/>
      <c r="N23" s="13"/>
      <c r="O23" s="13" t="s">
        <v>9307</v>
      </c>
      <c r="P23" s="13"/>
      <c r="Q23" s="13"/>
    </row>
    <row r="24" spans="1:17" x14ac:dyDescent="0.35">
      <c r="A24" t="s">
        <v>8907</v>
      </c>
      <c r="B24">
        <v>2</v>
      </c>
      <c r="C24" t="s">
        <v>8947</v>
      </c>
      <c r="D24" s="13" t="s">
        <v>8948</v>
      </c>
      <c r="E24" s="13" t="s">
        <v>2502</v>
      </c>
      <c r="F24" s="13"/>
      <c r="G24" s="13"/>
      <c r="H24" s="13" t="s">
        <v>9023</v>
      </c>
      <c r="I24" s="13" t="s">
        <v>8952</v>
      </c>
      <c r="J24" s="13" t="s">
        <v>8954</v>
      </c>
      <c r="K24" s="13"/>
      <c r="L24" s="13"/>
      <c r="M24" s="13"/>
      <c r="N24" s="13"/>
      <c r="O24" s="13" t="s">
        <v>9306</v>
      </c>
      <c r="P24" s="13"/>
      <c r="Q24" s="13"/>
    </row>
    <row r="25" spans="1:17" x14ac:dyDescent="0.35">
      <c r="A25" t="s">
        <v>8907</v>
      </c>
      <c r="B25">
        <v>3</v>
      </c>
      <c r="C25" t="s">
        <v>8955</v>
      </c>
      <c r="D25" s="13" t="s">
        <v>8948</v>
      </c>
      <c r="E25" s="13" t="s">
        <v>2502</v>
      </c>
      <c r="F25" s="13"/>
      <c r="G25" s="13"/>
      <c r="H25" s="13" t="s">
        <v>9022</v>
      </c>
      <c r="I25" s="13" t="s">
        <v>8951</v>
      </c>
      <c r="J25" s="13" t="s">
        <v>8963</v>
      </c>
      <c r="K25" s="13"/>
      <c r="L25" s="13"/>
      <c r="M25" s="13"/>
      <c r="N25" s="13"/>
      <c r="O25" s="13" t="s">
        <v>9307</v>
      </c>
      <c r="P25" s="13"/>
      <c r="Q25" s="13"/>
    </row>
    <row r="26" spans="1:17" x14ac:dyDescent="0.35">
      <c r="A26" t="s">
        <v>8907</v>
      </c>
      <c r="B26">
        <v>4</v>
      </c>
      <c r="C26" t="s">
        <v>8957</v>
      </c>
      <c r="D26" s="13" t="s">
        <v>8948</v>
      </c>
      <c r="E26" s="13" t="s">
        <v>2502</v>
      </c>
      <c r="F26" s="13"/>
      <c r="G26" s="13"/>
      <c r="H26" s="13" t="s">
        <v>9023</v>
      </c>
      <c r="I26" s="13" t="s">
        <v>8952</v>
      </c>
      <c r="J26" s="13" t="s">
        <v>8964</v>
      </c>
      <c r="K26" s="13"/>
      <c r="L26" s="13"/>
      <c r="M26" s="13"/>
      <c r="N26" s="13"/>
      <c r="O26" s="13" t="s">
        <v>9306</v>
      </c>
      <c r="P26" s="13"/>
      <c r="Q26" s="13"/>
    </row>
    <row r="27" spans="1:17" x14ac:dyDescent="0.35">
      <c r="A27" t="s">
        <v>8907</v>
      </c>
      <c r="B27" cm="1">
        <f t="array" ref="B27">IF(ROW() &lt; ROW(INDEX(treatments[experiment_ID],ROWS(treatments[experiment_ID]))), COUNTIF(INDEX(treatments[experiment_ID],1):treatments[[#This Row],[experiment_ID]],treatments[[#This Row],[experiment_ID]]), "")</f>
        <v>5</v>
      </c>
      <c r="C27" t="s">
        <v>8956</v>
      </c>
      <c r="D27" s="13" t="s">
        <v>8948</v>
      </c>
      <c r="E27" s="13" t="s">
        <v>2502</v>
      </c>
      <c r="F27" s="13"/>
      <c r="G27" s="13"/>
      <c r="H27" s="13" t="s">
        <v>9022</v>
      </c>
      <c r="I27" s="13" t="s">
        <v>8951</v>
      </c>
      <c r="J27" s="13" t="s">
        <v>8965</v>
      </c>
      <c r="K27" s="13"/>
      <c r="L27" s="13"/>
      <c r="M27" s="13"/>
      <c r="N27" s="13"/>
      <c r="O27" s="13" t="s">
        <v>9307</v>
      </c>
      <c r="P27" s="13"/>
      <c r="Q27" s="13"/>
    </row>
    <row r="28" spans="1:17" x14ac:dyDescent="0.35">
      <c r="A28" t="s">
        <v>8907</v>
      </c>
      <c r="B28">
        <v>6</v>
      </c>
      <c r="C28" t="s">
        <v>8958</v>
      </c>
      <c r="D28" s="13" t="s">
        <v>8948</v>
      </c>
      <c r="E28" s="13" t="s">
        <v>2502</v>
      </c>
      <c r="F28" s="13"/>
      <c r="G28" s="13"/>
      <c r="H28" s="13" t="s">
        <v>9023</v>
      </c>
      <c r="I28" s="13" t="s">
        <v>8952</v>
      </c>
      <c r="J28" s="13" t="s">
        <v>8966</v>
      </c>
      <c r="K28" s="13"/>
      <c r="L28" s="13"/>
      <c r="M28" s="13"/>
      <c r="N28" s="13"/>
      <c r="O28" s="13" t="s">
        <v>9306</v>
      </c>
      <c r="P28" s="13"/>
      <c r="Q28" s="13"/>
    </row>
    <row r="29" spans="1:17" x14ac:dyDescent="0.35">
      <c r="A29" t="s">
        <v>8907</v>
      </c>
      <c r="B29" cm="1">
        <f t="array" ref="B29">IF(ROW() &lt; ROW(INDEX(treatments[experiment_ID],ROWS(treatments[experiment_ID]))), COUNTIF(INDEX(treatments[experiment_ID],1):treatments[[#This Row],[experiment_ID]],treatments[[#This Row],[experiment_ID]]), "")</f>
        <v>7</v>
      </c>
      <c r="C29" t="s">
        <v>8959</v>
      </c>
      <c r="D29" s="13" t="s">
        <v>8948</v>
      </c>
      <c r="E29" s="13" t="s">
        <v>2502</v>
      </c>
      <c r="F29" s="13"/>
      <c r="G29" s="13"/>
      <c r="H29" s="13" t="s">
        <v>9022</v>
      </c>
      <c r="I29" s="13" t="s">
        <v>8951</v>
      </c>
      <c r="J29" s="13" t="s">
        <v>8967</v>
      </c>
      <c r="K29" s="13"/>
      <c r="L29" s="13"/>
      <c r="M29" s="13"/>
      <c r="N29" s="13"/>
      <c r="O29" s="13" t="s">
        <v>9307</v>
      </c>
      <c r="P29" s="13"/>
      <c r="Q29" s="13"/>
    </row>
    <row r="30" spans="1:17" x14ac:dyDescent="0.35">
      <c r="A30" t="s">
        <v>8907</v>
      </c>
      <c r="B30" cm="1">
        <f t="array" ref="B30">IF(ROW() &lt; ROW(INDEX(treatments[experiment_ID],ROWS(treatments[experiment_ID]))), COUNTIF(INDEX(treatments[experiment_ID],1):treatments[[#This Row],[experiment_ID]],treatments[[#This Row],[experiment_ID]]), "")</f>
        <v>8</v>
      </c>
      <c r="C30" t="s">
        <v>8960</v>
      </c>
      <c r="D30" s="13" t="s">
        <v>8948</v>
      </c>
      <c r="E30" s="13" t="s">
        <v>2502</v>
      </c>
      <c r="F30" s="13"/>
      <c r="G30" s="13"/>
      <c r="H30" s="13" t="s">
        <v>9023</v>
      </c>
      <c r="I30" s="13" t="s">
        <v>8952</v>
      </c>
      <c r="J30" s="13" t="s">
        <v>8968</v>
      </c>
      <c r="K30" s="13"/>
      <c r="L30" s="13"/>
      <c r="M30" s="13"/>
      <c r="N30" s="13"/>
      <c r="O30" s="13" t="s">
        <v>9306</v>
      </c>
      <c r="P30" s="13"/>
      <c r="Q30" s="13"/>
    </row>
    <row r="31" spans="1:17" x14ac:dyDescent="0.35">
      <c r="A31" t="s">
        <v>8907</v>
      </c>
      <c r="B31" cm="1">
        <f t="array" ref="B31">IF(ROW() &lt; ROW(INDEX(treatments[experiment_ID],ROWS(treatments[experiment_ID]))), COUNTIF(INDEX(treatments[experiment_ID],1):treatments[[#This Row],[experiment_ID]],treatments[[#This Row],[experiment_ID]]), "")</f>
        <v>9</v>
      </c>
      <c r="C31" t="s">
        <v>8961</v>
      </c>
      <c r="D31" s="13" t="s">
        <v>8948</v>
      </c>
      <c r="E31" s="13" t="s">
        <v>2502</v>
      </c>
      <c r="F31" s="13"/>
      <c r="G31" s="13"/>
      <c r="H31" s="13" t="s">
        <v>9022</v>
      </c>
      <c r="I31" s="13" t="s">
        <v>8951</v>
      </c>
      <c r="J31" s="13" t="s">
        <v>8969</v>
      </c>
      <c r="K31" s="13"/>
      <c r="L31" s="13"/>
      <c r="M31" s="13"/>
      <c r="N31" s="13"/>
      <c r="O31" s="13" t="s">
        <v>9307</v>
      </c>
      <c r="P31" s="13"/>
      <c r="Q31" s="13"/>
    </row>
    <row r="32" spans="1:17" x14ac:dyDescent="0.35">
      <c r="A32" t="s">
        <v>8907</v>
      </c>
      <c r="B32">
        <v>10</v>
      </c>
      <c r="C32" t="s">
        <v>8962</v>
      </c>
      <c r="D32" s="13" t="s">
        <v>8948</v>
      </c>
      <c r="E32" s="13" t="s">
        <v>2502</v>
      </c>
      <c r="F32" s="13"/>
      <c r="G32" s="13"/>
      <c r="H32" s="13" t="s">
        <v>9023</v>
      </c>
      <c r="I32" s="13" t="s">
        <v>8952</v>
      </c>
      <c r="J32" s="185" t="s">
        <v>9012</v>
      </c>
      <c r="K32" s="13"/>
      <c r="L32" s="13"/>
      <c r="M32" s="13"/>
      <c r="N32" s="13"/>
      <c r="O32" s="13" t="s">
        <v>9306</v>
      </c>
      <c r="P32" s="13"/>
      <c r="Q32" s="13"/>
    </row>
    <row r="33" spans="1:17" x14ac:dyDescent="0.35">
      <c r="A33" t="s">
        <v>8972</v>
      </c>
      <c r="B33" cm="1">
        <f t="array" ref="B33">IF(ROW() &lt; ROW(INDEX(treatments[experiment_ID],ROWS(treatments[experiment_ID]))), COUNTIF(INDEX(treatments[experiment_ID],1):treatments[[#This Row],[experiment_ID]],treatments[[#This Row],[experiment_ID]]), "")</f>
        <v>1</v>
      </c>
      <c r="C33" t="s">
        <v>9014</v>
      </c>
      <c r="D33" s="13" t="s">
        <v>9007</v>
      </c>
      <c r="E33" s="13" t="s">
        <v>2502</v>
      </c>
      <c r="F33" s="13"/>
      <c r="G33" s="13"/>
      <c r="H33" s="13" t="s">
        <v>9220</v>
      </c>
      <c r="I33" s="13" t="s">
        <v>9009</v>
      </c>
      <c r="J33" s="13" t="s">
        <v>9011</v>
      </c>
      <c r="K33" s="13"/>
      <c r="L33" s="13" t="s">
        <v>2502</v>
      </c>
      <c r="M33" s="13"/>
      <c r="N33" s="13"/>
      <c r="O33" s="13" t="s">
        <v>9351</v>
      </c>
      <c r="P33" s="13"/>
      <c r="Q33" s="13"/>
    </row>
    <row r="34" spans="1:17" x14ac:dyDescent="0.35">
      <c r="A34" t="s">
        <v>8972</v>
      </c>
      <c r="B34" cm="1">
        <f t="array" ref="B34">IF(ROW() &lt; ROW(INDEX(treatments[experiment_ID],ROWS(treatments[experiment_ID]))), COUNTIF(INDEX(treatments[experiment_ID],1):treatments[[#This Row],[experiment_ID]],treatments[[#This Row],[experiment_ID]]), "")</f>
        <v>2</v>
      </c>
      <c r="C34" t="s">
        <v>9024</v>
      </c>
      <c r="D34" s="13" t="s">
        <v>9007</v>
      </c>
      <c r="E34" s="13" t="s">
        <v>2502</v>
      </c>
      <c r="F34" s="13"/>
      <c r="G34" s="13"/>
      <c r="H34" s="13" t="s">
        <v>9220</v>
      </c>
      <c r="I34" s="13" t="s">
        <v>9025</v>
      </c>
      <c r="J34" s="13" t="s">
        <v>9011</v>
      </c>
      <c r="K34" s="13"/>
      <c r="L34" s="13" t="s">
        <v>2502</v>
      </c>
      <c r="M34" s="13"/>
      <c r="N34" s="13"/>
      <c r="O34" s="13" t="s">
        <v>9352</v>
      </c>
      <c r="P34" s="13"/>
      <c r="Q34" s="13"/>
    </row>
    <row r="35" spans="1:17" x14ac:dyDescent="0.35">
      <c r="A35" t="s">
        <v>8972</v>
      </c>
      <c r="B35" cm="1">
        <f t="array" ref="B35">IF(ROW() &lt; ROW(INDEX(treatments[experiment_ID],ROWS(treatments[experiment_ID]))), COUNTIF(INDEX(treatments[experiment_ID],1):treatments[[#This Row],[experiment_ID]],treatments[[#This Row],[experiment_ID]]), "")</f>
        <v>3</v>
      </c>
      <c r="C35" t="s">
        <v>9026</v>
      </c>
      <c r="D35" s="13" t="s">
        <v>9007</v>
      </c>
      <c r="E35" s="13" t="s">
        <v>2502</v>
      </c>
      <c r="F35" s="13"/>
      <c r="G35" s="13"/>
      <c r="H35" s="13" t="s">
        <v>9221</v>
      </c>
      <c r="I35" s="13" t="s">
        <v>9028</v>
      </c>
      <c r="J35" s="13" t="s">
        <v>9030</v>
      </c>
      <c r="K35" s="13"/>
      <c r="L35" s="13" t="s">
        <v>2502</v>
      </c>
      <c r="M35" s="13"/>
      <c r="N35" s="13"/>
      <c r="O35" s="13" t="s">
        <v>9351</v>
      </c>
      <c r="P35" s="13"/>
      <c r="Q35" s="13"/>
    </row>
    <row r="36" spans="1:17" x14ac:dyDescent="0.35">
      <c r="A36" t="s">
        <v>8972</v>
      </c>
      <c r="B36" cm="1">
        <f t="array" ref="B36">IF(ROW() &lt; ROW(INDEX(treatments[experiment_ID],ROWS(treatments[experiment_ID]))), COUNTIF(INDEX(treatments[experiment_ID],1):treatments[[#This Row],[experiment_ID]],treatments[[#This Row],[experiment_ID]]), "")</f>
        <v>4</v>
      </c>
      <c r="C36" t="s">
        <v>9027</v>
      </c>
      <c r="D36" s="13" t="s">
        <v>9007</v>
      </c>
      <c r="E36" s="13" t="s">
        <v>2502</v>
      </c>
      <c r="F36" s="13"/>
      <c r="G36" s="13"/>
      <c r="H36" s="13" t="s">
        <v>9221</v>
      </c>
      <c r="I36" s="13" t="s">
        <v>9029</v>
      </c>
      <c r="J36" s="13" t="s">
        <v>9030</v>
      </c>
      <c r="K36" s="13"/>
      <c r="L36" s="13" t="s">
        <v>2502</v>
      </c>
      <c r="M36" s="13"/>
      <c r="N36" s="13"/>
      <c r="O36" s="13" t="s">
        <v>9351</v>
      </c>
      <c r="P36" s="13"/>
      <c r="Q36" s="13"/>
    </row>
    <row r="37" spans="1:17" x14ac:dyDescent="0.35">
      <c r="A37" t="s">
        <v>9031</v>
      </c>
      <c r="B37" cm="1">
        <f t="array" ref="B37">IF(ROW() &lt; ROW(INDEX(treatments[experiment_ID],ROWS(treatments[experiment_ID]))), COUNTIF(INDEX(treatments[experiment_ID],1):treatments[[#This Row],[experiment_ID]],treatments[[#This Row],[experiment_ID]]), "")</f>
        <v>1</v>
      </c>
      <c r="C37" t="s">
        <v>9063</v>
      </c>
      <c r="D37" s="13" t="s">
        <v>2502</v>
      </c>
      <c r="E37" s="13" t="s">
        <v>2502</v>
      </c>
      <c r="F37" s="13"/>
      <c r="G37" s="13"/>
      <c r="H37" s="13" t="s">
        <v>9218</v>
      </c>
      <c r="I37" s="13" t="s">
        <v>9064</v>
      </c>
      <c r="J37" s="13" t="s">
        <v>9065</v>
      </c>
      <c r="K37" s="13"/>
      <c r="L37" s="13" t="s">
        <v>9308</v>
      </c>
      <c r="M37" s="13"/>
      <c r="N37" s="13"/>
      <c r="O37" s="13"/>
      <c r="P37" s="13"/>
      <c r="Q37" s="13"/>
    </row>
    <row r="38" spans="1:17" x14ac:dyDescent="0.35">
      <c r="A38" t="s">
        <v>9031</v>
      </c>
      <c r="B38" cm="1">
        <f t="array" ref="B38">IF(ROW() &lt; ROW(INDEX(treatments[experiment_ID],ROWS(treatments[experiment_ID]))), COUNTIF(INDEX(treatments[experiment_ID],1):treatments[[#This Row],[experiment_ID]],treatments[[#This Row],[experiment_ID]]), "")</f>
        <v>2</v>
      </c>
      <c r="C38" t="s">
        <v>9066</v>
      </c>
      <c r="D38" s="13" t="s">
        <v>9067</v>
      </c>
      <c r="E38" s="13" t="s">
        <v>2502</v>
      </c>
      <c r="F38" s="13"/>
      <c r="G38" s="13"/>
      <c r="H38" s="13" t="s">
        <v>9218</v>
      </c>
      <c r="I38" s="13" t="s">
        <v>9064</v>
      </c>
      <c r="J38" s="13" t="s">
        <v>9065</v>
      </c>
      <c r="K38" s="13"/>
      <c r="L38" s="13" t="s">
        <v>9308</v>
      </c>
      <c r="M38" s="13"/>
      <c r="N38" s="13"/>
      <c r="O38" s="13"/>
      <c r="P38" s="13"/>
      <c r="Q38" s="13"/>
    </row>
    <row r="39" spans="1:17" x14ac:dyDescent="0.35">
      <c r="A39" t="s">
        <v>9031</v>
      </c>
      <c r="B39" cm="1">
        <f t="array" ref="B39">IF(ROW() &lt; ROW(INDEX(treatments[experiment_ID],ROWS(treatments[experiment_ID]))), COUNTIF(INDEX(treatments[experiment_ID],1):treatments[[#This Row],[experiment_ID]],treatments[[#This Row],[experiment_ID]]), "")</f>
        <v>3</v>
      </c>
      <c r="C39" t="s">
        <v>9068</v>
      </c>
      <c r="D39" s="13" t="s">
        <v>2502</v>
      </c>
      <c r="E39" s="13" t="s">
        <v>2502</v>
      </c>
      <c r="F39" s="13"/>
      <c r="G39" s="13"/>
      <c r="H39" s="13" t="s">
        <v>9222</v>
      </c>
      <c r="I39" s="13" t="s">
        <v>9064</v>
      </c>
      <c r="J39" s="13" t="s">
        <v>9065</v>
      </c>
      <c r="K39" s="13"/>
      <c r="L39" s="13" t="s">
        <v>9308</v>
      </c>
      <c r="M39" s="13"/>
      <c r="N39" s="13"/>
      <c r="O39" s="13"/>
      <c r="P39" s="13"/>
      <c r="Q39" s="13"/>
    </row>
    <row r="40" spans="1:17" x14ac:dyDescent="0.35">
      <c r="A40" t="s">
        <v>9031</v>
      </c>
      <c r="B40" cm="1">
        <f t="array" ref="B40">IF(ROW() &lt; ROW(INDEX(treatments[experiment_ID],ROWS(treatments[experiment_ID]))), COUNTIF(INDEX(treatments[experiment_ID],1):treatments[[#This Row],[experiment_ID]],treatments[[#This Row],[experiment_ID]]), "")</f>
        <v>4</v>
      </c>
      <c r="C40" t="s">
        <v>9069</v>
      </c>
      <c r="D40" s="13" t="s">
        <v>9067</v>
      </c>
      <c r="E40" s="13" t="s">
        <v>2502</v>
      </c>
      <c r="F40" s="13"/>
      <c r="G40" s="13"/>
      <c r="H40" s="13" t="s">
        <v>9222</v>
      </c>
      <c r="I40" s="13" t="s">
        <v>9064</v>
      </c>
      <c r="J40" s="13" t="s">
        <v>9065</v>
      </c>
      <c r="K40" s="13"/>
      <c r="L40" s="13" t="s">
        <v>9308</v>
      </c>
      <c r="M40" s="13"/>
      <c r="N40" s="13"/>
      <c r="O40" s="13"/>
      <c r="P40" s="13"/>
      <c r="Q40" s="13"/>
    </row>
    <row r="41" spans="1:17" x14ac:dyDescent="0.35">
      <c r="A41" t="s">
        <v>9031</v>
      </c>
      <c r="B41" cm="1">
        <f t="array" ref="B41">IF(ROW() &lt; ROW(INDEX(treatments[experiment_ID],ROWS(treatments[experiment_ID]))), COUNTIF(INDEX(treatments[experiment_ID],1):treatments[[#This Row],[experiment_ID]],treatments[[#This Row],[experiment_ID]]), "")</f>
        <v>5</v>
      </c>
      <c r="C41" t="s">
        <v>9070</v>
      </c>
      <c r="D41" s="13" t="s">
        <v>9078</v>
      </c>
      <c r="E41" s="13" t="s">
        <v>2502</v>
      </c>
      <c r="F41" s="13"/>
      <c r="G41" s="13"/>
      <c r="H41" s="13" t="s">
        <v>9223</v>
      </c>
      <c r="I41" s="13" t="s">
        <v>9064</v>
      </c>
      <c r="J41" s="13" t="s">
        <v>9082</v>
      </c>
      <c r="K41" s="13"/>
      <c r="L41" s="13" t="s">
        <v>9308</v>
      </c>
      <c r="M41" s="13"/>
      <c r="N41" s="13"/>
      <c r="O41" s="13"/>
      <c r="P41" s="13"/>
      <c r="Q41" s="13"/>
    </row>
    <row r="42" spans="1:17" x14ac:dyDescent="0.35">
      <c r="A42" t="s">
        <v>9031</v>
      </c>
      <c r="B42" cm="1">
        <f t="array" ref="B42">IF(ROW() &lt; ROW(INDEX(treatments[experiment_ID],ROWS(treatments[experiment_ID]))), COUNTIF(INDEX(treatments[experiment_ID],1):treatments[[#This Row],[experiment_ID]],treatments[[#This Row],[experiment_ID]]), "")</f>
        <v>6</v>
      </c>
      <c r="C42" t="s">
        <v>9071</v>
      </c>
      <c r="D42" s="13" t="s">
        <v>9078</v>
      </c>
      <c r="E42" s="13" t="s">
        <v>2502</v>
      </c>
      <c r="F42" s="13"/>
      <c r="G42" s="13"/>
      <c r="H42" s="13" t="s">
        <v>9219</v>
      </c>
      <c r="I42" s="13" t="s">
        <v>9064</v>
      </c>
      <c r="J42" s="13" t="s">
        <v>9082</v>
      </c>
      <c r="K42" s="13"/>
      <c r="L42" s="13" t="s">
        <v>9308</v>
      </c>
      <c r="M42" s="13"/>
      <c r="N42" s="13"/>
      <c r="O42" s="13"/>
      <c r="P42" s="13"/>
      <c r="Q42" s="13"/>
    </row>
    <row r="43" spans="1:17" x14ac:dyDescent="0.35">
      <c r="A43" t="s">
        <v>9031</v>
      </c>
      <c r="B43" cm="1">
        <f t="array" ref="B43">IF(ROW() &lt; ROW(INDEX(treatments[experiment_ID],ROWS(treatments[experiment_ID]))), COUNTIF(INDEX(treatments[experiment_ID],1):treatments[[#This Row],[experiment_ID]],treatments[[#This Row],[experiment_ID]]), "")</f>
        <v>7</v>
      </c>
      <c r="C43" t="s">
        <v>9072</v>
      </c>
      <c r="D43" s="13" t="s">
        <v>9079</v>
      </c>
      <c r="E43" s="13" t="s">
        <v>2502</v>
      </c>
      <c r="F43" s="13"/>
      <c r="G43" s="13"/>
      <c r="H43" s="13" t="s">
        <v>9223</v>
      </c>
      <c r="I43" s="13" t="s">
        <v>9064</v>
      </c>
      <c r="J43" s="13" t="s">
        <v>9082</v>
      </c>
      <c r="K43" s="13"/>
      <c r="L43" s="13" t="s">
        <v>9308</v>
      </c>
      <c r="M43" s="13"/>
      <c r="N43" s="13"/>
      <c r="O43" s="13"/>
      <c r="P43" s="13"/>
      <c r="Q43" s="13"/>
    </row>
    <row r="44" spans="1:17" x14ac:dyDescent="0.35">
      <c r="A44" t="s">
        <v>9031</v>
      </c>
      <c r="B44" cm="1">
        <f t="array" ref="B44">IF(ROW() &lt; ROW(INDEX(treatments[experiment_ID],ROWS(treatments[experiment_ID]))), COUNTIF(INDEX(treatments[experiment_ID],1):treatments[[#This Row],[experiment_ID]],treatments[[#This Row],[experiment_ID]]), "")</f>
        <v>8</v>
      </c>
      <c r="C44" t="s">
        <v>9073</v>
      </c>
      <c r="D44" s="13" t="s">
        <v>9079</v>
      </c>
      <c r="E44" s="13" t="s">
        <v>2502</v>
      </c>
      <c r="F44" s="13"/>
      <c r="G44" s="13"/>
      <c r="H44" s="13" t="s">
        <v>9219</v>
      </c>
      <c r="I44" s="13" t="s">
        <v>9064</v>
      </c>
      <c r="J44" s="13" t="s">
        <v>9082</v>
      </c>
      <c r="K44" s="13"/>
      <c r="L44" s="13" t="s">
        <v>9308</v>
      </c>
      <c r="M44" s="13"/>
      <c r="N44" s="13"/>
      <c r="O44" s="13"/>
      <c r="P44" s="13"/>
      <c r="Q44" s="13"/>
    </row>
    <row r="45" spans="1:17" x14ac:dyDescent="0.35">
      <c r="A45" t="s">
        <v>9031</v>
      </c>
      <c r="B45" cm="1">
        <f t="array" ref="B45">IF(ROW() &lt; ROW(INDEX(treatments[experiment_ID],ROWS(treatments[experiment_ID]))), COUNTIF(INDEX(treatments[experiment_ID],1):treatments[[#This Row],[experiment_ID]],treatments[[#This Row],[experiment_ID]]), "")</f>
        <v>9</v>
      </c>
      <c r="C45" t="s">
        <v>9074</v>
      </c>
      <c r="D45" s="13" t="s">
        <v>9080</v>
      </c>
      <c r="E45" s="13" t="s">
        <v>2502</v>
      </c>
      <c r="F45" s="13"/>
      <c r="G45" s="13"/>
      <c r="H45" s="13" t="s">
        <v>9223</v>
      </c>
      <c r="I45" s="13" t="s">
        <v>9064</v>
      </c>
      <c r="J45" s="13" t="s">
        <v>9082</v>
      </c>
      <c r="K45" s="13"/>
      <c r="L45" s="13" t="s">
        <v>9308</v>
      </c>
      <c r="M45" s="13"/>
      <c r="N45" s="13"/>
      <c r="O45" s="13"/>
      <c r="P45" s="13"/>
      <c r="Q45" s="13"/>
    </row>
    <row r="46" spans="1:17" x14ac:dyDescent="0.35">
      <c r="A46" t="s">
        <v>9031</v>
      </c>
      <c r="B46" cm="1">
        <f t="array" ref="B46">IF(ROW() &lt; ROW(INDEX(treatments[experiment_ID],ROWS(treatments[experiment_ID]))), COUNTIF(INDEX(treatments[experiment_ID],1):treatments[[#This Row],[experiment_ID]],treatments[[#This Row],[experiment_ID]]), "")</f>
        <v>10</v>
      </c>
      <c r="C46" t="s">
        <v>9075</v>
      </c>
      <c r="D46" s="13" t="s">
        <v>9080</v>
      </c>
      <c r="E46" s="13" t="s">
        <v>2502</v>
      </c>
      <c r="F46" s="13"/>
      <c r="G46" s="13"/>
      <c r="H46" s="13" t="s">
        <v>9219</v>
      </c>
      <c r="I46" s="13" t="s">
        <v>9064</v>
      </c>
      <c r="J46" s="13" t="s">
        <v>9082</v>
      </c>
      <c r="K46" s="13"/>
      <c r="L46" s="13" t="s">
        <v>9308</v>
      </c>
      <c r="M46" s="13"/>
      <c r="N46" s="13"/>
      <c r="O46" s="13"/>
      <c r="P46" s="13"/>
      <c r="Q46" s="13"/>
    </row>
    <row r="47" spans="1:17" x14ac:dyDescent="0.35">
      <c r="A47" t="s">
        <v>9031</v>
      </c>
      <c r="B47" cm="1">
        <f t="array" ref="B47">IF(ROW() &lt; ROW(INDEX(treatments[experiment_ID],ROWS(treatments[experiment_ID]))), COUNTIF(INDEX(treatments[experiment_ID],1):treatments[[#This Row],[experiment_ID]],treatments[[#This Row],[experiment_ID]]), "")</f>
        <v>11</v>
      </c>
      <c r="C47" t="s">
        <v>9077</v>
      </c>
      <c r="D47" s="13" t="s">
        <v>9081</v>
      </c>
      <c r="E47" s="13" t="s">
        <v>2502</v>
      </c>
      <c r="F47" s="13"/>
      <c r="G47" s="13"/>
      <c r="H47" s="13" t="s">
        <v>9223</v>
      </c>
      <c r="I47" s="13" t="s">
        <v>9064</v>
      </c>
      <c r="J47" s="13" t="s">
        <v>9082</v>
      </c>
      <c r="K47" s="13"/>
      <c r="L47" s="13" t="s">
        <v>9308</v>
      </c>
      <c r="M47" s="13"/>
      <c r="N47" s="13"/>
      <c r="O47" s="13"/>
      <c r="P47" s="13"/>
      <c r="Q47" s="13"/>
    </row>
    <row r="48" spans="1:17" x14ac:dyDescent="0.35">
      <c r="A48" t="s">
        <v>9031</v>
      </c>
      <c r="B48" cm="1">
        <f t="array" ref="B48">IF(ROW() &lt; ROW(INDEX(treatments[experiment_ID],ROWS(treatments[experiment_ID]))), COUNTIF(INDEX(treatments[experiment_ID],1):treatments[[#This Row],[experiment_ID]],treatments[[#This Row],[experiment_ID]]), "")</f>
        <v>12</v>
      </c>
      <c r="C48" t="s">
        <v>9076</v>
      </c>
      <c r="D48" s="13" t="s">
        <v>9081</v>
      </c>
      <c r="E48" s="13" t="s">
        <v>2502</v>
      </c>
      <c r="F48" s="13"/>
      <c r="G48" s="13"/>
      <c r="H48" s="13" t="s">
        <v>9219</v>
      </c>
      <c r="I48" s="13" t="s">
        <v>9064</v>
      </c>
      <c r="J48" s="13" t="s">
        <v>9082</v>
      </c>
      <c r="K48" s="13"/>
      <c r="L48" s="13" t="s">
        <v>9308</v>
      </c>
      <c r="M48" s="13"/>
      <c r="N48" s="13"/>
      <c r="O48" s="13"/>
      <c r="P48" s="13"/>
      <c r="Q48" s="13"/>
    </row>
    <row r="49" spans="1:17" x14ac:dyDescent="0.35">
      <c r="A49" t="s">
        <v>9083</v>
      </c>
      <c r="B49" cm="1">
        <f t="array" ref="B49">IF(ROW() &lt; ROW(INDEX(treatments[experiment_ID],ROWS(treatments[experiment_ID]))), COUNTIF(INDEX(treatments[experiment_ID],1):treatments[[#This Row],[experiment_ID]],treatments[[#This Row],[experiment_ID]]), "")</f>
        <v>1</v>
      </c>
      <c r="C49" t="s">
        <v>9167</v>
      </c>
      <c r="D49" s="13" t="s">
        <v>2502</v>
      </c>
      <c r="E49" s="13" t="s">
        <v>2502</v>
      </c>
      <c r="F49" s="13"/>
      <c r="G49" s="13"/>
      <c r="H49" s="13" t="s">
        <v>9215</v>
      </c>
      <c r="I49" s="13" t="s">
        <v>9155</v>
      </c>
      <c r="J49" s="13" t="s">
        <v>9156</v>
      </c>
      <c r="K49" s="13"/>
      <c r="L49" s="13"/>
      <c r="M49" s="13" t="s">
        <v>9309</v>
      </c>
      <c r="N49" s="13"/>
      <c r="O49" s="13"/>
      <c r="P49" s="13"/>
      <c r="Q49" s="13"/>
    </row>
    <row r="50" spans="1:17" x14ac:dyDescent="0.35">
      <c r="A50" t="s">
        <v>9083</v>
      </c>
      <c r="B50" cm="1">
        <f t="array" ref="B50">IF(ROW() &lt; ROW(INDEX(treatments[experiment_ID],ROWS(treatments[experiment_ID]))), COUNTIF(INDEX(treatments[experiment_ID],1):treatments[[#This Row],[experiment_ID]],treatments[[#This Row],[experiment_ID]]), "")</f>
        <v>2</v>
      </c>
      <c r="C50" t="s">
        <v>9168</v>
      </c>
      <c r="D50" s="13" t="s">
        <v>2502</v>
      </c>
      <c r="E50" s="13" t="s">
        <v>9015</v>
      </c>
      <c r="F50" s="13"/>
      <c r="G50" s="13"/>
      <c r="H50" s="13" t="s">
        <v>9215</v>
      </c>
      <c r="I50" s="13" t="s">
        <v>9155</v>
      </c>
      <c r="J50" s="13" t="s">
        <v>9156</v>
      </c>
      <c r="K50" s="13"/>
      <c r="L50" s="13"/>
      <c r="M50" s="13" t="s">
        <v>9309</v>
      </c>
      <c r="N50" s="13"/>
      <c r="O50" s="13"/>
      <c r="P50" s="13"/>
      <c r="Q50" s="13"/>
    </row>
    <row r="51" spans="1:17" x14ac:dyDescent="0.35">
      <c r="A51" t="s">
        <v>9083</v>
      </c>
      <c r="B51" cm="1">
        <f t="array" ref="B51">IF(ROW() &lt; ROW(INDEX(treatments[experiment_ID],ROWS(treatments[experiment_ID]))), COUNTIF(INDEX(treatments[experiment_ID],1):treatments[[#This Row],[experiment_ID]],treatments[[#This Row],[experiment_ID]]), "")</f>
        <v>3</v>
      </c>
      <c r="C51" t="s">
        <v>9169</v>
      </c>
      <c r="D51" s="13" t="s">
        <v>2502</v>
      </c>
      <c r="E51" s="13" t="s">
        <v>9016</v>
      </c>
      <c r="F51" s="13"/>
      <c r="G51" s="13"/>
      <c r="H51" s="13" t="s">
        <v>9215</v>
      </c>
      <c r="I51" s="13" t="s">
        <v>9155</v>
      </c>
      <c r="J51" s="13" t="s">
        <v>9156</v>
      </c>
      <c r="K51" s="13"/>
      <c r="L51" s="13"/>
      <c r="M51" s="13" t="s">
        <v>9309</v>
      </c>
      <c r="N51" s="13"/>
      <c r="O51" s="13"/>
      <c r="P51" s="13"/>
      <c r="Q51" s="13"/>
    </row>
    <row r="52" spans="1:17" x14ac:dyDescent="0.35">
      <c r="A52" t="s">
        <v>9083</v>
      </c>
      <c r="B52" cm="1">
        <f t="array" ref="B52">IF(ROW() &lt; ROW(INDEX(treatments[experiment_ID],ROWS(treatments[experiment_ID]))), COUNTIF(INDEX(treatments[experiment_ID],1):treatments[[#This Row],[experiment_ID]],treatments[[#This Row],[experiment_ID]]), "")</f>
        <v>4</v>
      </c>
      <c r="C52" t="s">
        <v>9170</v>
      </c>
      <c r="D52" s="13" t="s">
        <v>2502</v>
      </c>
      <c r="E52" s="13" t="s">
        <v>9017</v>
      </c>
      <c r="F52" s="13"/>
      <c r="G52" s="13"/>
      <c r="H52" s="13" t="s">
        <v>9215</v>
      </c>
      <c r="I52" s="13" t="s">
        <v>9155</v>
      </c>
      <c r="J52" s="13" t="s">
        <v>9156</v>
      </c>
      <c r="K52" s="13"/>
      <c r="L52" s="13"/>
      <c r="M52" s="13" t="s">
        <v>9309</v>
      </c>
      <c r="N52" s="13"/>
      <c r="O52" s="13"/>
      <c r="P52" s="13"/>
      <c r="Q52" s="13"/>
    </row>
    <row r="53" spans="1:17" x14ac:dyDescent="0.35">
      <c r="A53" t="s">
        <v>9083</v>
      </c>
      <c r="B53" cm="1">
        <f t="array" ref="B53">IF(ROW() &lt; ROW(INDEX(treatments[experiment_ID],ROWS(treatments[experiment_ID]))), COUNTIF(INDEX(treatments[experiment_ID],1):treatments[[#This Row],[experiment_ID]],treatments[[#This Row],[experiment_ID]]), "")</f>
        <v>5</v>
      </c>
      <c r="C53" t="s">
        <v>9171</v>
      </c>
      <c r="D53" s="13" t="s">
        <v>2502</v>
      </c>
      <c r="E53" s="13" t="s">
        <v>9018</v>
      </c>
      <c r="F53" s="13"/>
      <c r="G53" s="13"/>
      <c r="H53" s="13" t="s">
        <v>9215</v>
      </c>
      <c r="I53" s="13" t="s">
        <v>9155</v>
      </c>
      <c r="J53" s="13" t="s">
        <v>9156</v>
      </c>
      <c r="K53" s="13"/>
      <c r="L53" s="13"/>
      <c r="M53" s="13" t="s">
        <v>9309</v>
      </c>
      <c r="N53" s="13"/>
      <c r="O53" s="13"/>
      <c r="P53" s="13"/>
      <c r="Q53" s="13"/>
    </row>
    <row r="54" spans="1:17" x14ac:dyDescent="0.35">
      <c r="A54" t="s">
        <v>9083</v>
      </c>
      <c r="B54" cm="1">
        <f t="array" ref="B54">IF(ROW() &lt; ROW(INDEX(treatments[experiment_ID],ROWS(treatments[experiment_ID]))), COUNTIF(INDEX(treatments[experiment_ID],1):treatments[[#This Row],[experiment_ID]],treatments[[#This Row],[experiment_ID]]), "")</f>
        <v>6</v>
      </c>
      <c r="C54" t="s">
        <v>9172</v>
      </c>
      <c r="D54" s="13" t="s">
        <v>2502</v>
      </c>
      <c r="E54" s="13" t="s">
        <v>9019</v>
      </c>
      <c r="F54" s="13"/>
      <c r="G54" s="13"/>
      <c r="H54" s="13" t="s">
        <v>9215</v>
      </c>
      <c r="I54" s="13" t="s">
        <v>9155</v>
      </c>
      <c r="J54" s="13" t="s">
        <v>9156</v>
      </c>
      <c r="K54" s="13"/>
      <c r="L54" s="13"/>
      <c r="M54" s="13" t="s">
        <v>9309</v>
      </c>
      <c r="N54" s="13"/>
      <c r="O54" s="13"/>
      <c r="P54" s="13"/>
      <c r="Q54" s="13"/>
    </row>
    <row r="55" spans="1:17" x14ac:dyDescent="0.35">
      <c r="A55" t="s">
        <v>9083</v>
      </c>
      <c r="B55" cm="1">
        <f t="array" ref="B55">IF(ROW() &lt; ROW(INDEX(treatments[experiment_ID],ROWS(treatments[experiment_ID]))), COUNTIF(INDEX(treatments[experiment_ID],1):treatments[[#This Row],[experiment_ID]],treatments[[#This Row],[experiment_ID]]), "")</f>
        <v>7</v>
      </c>
      <c r="C55" t="s">
        <v>9173</v>
      </c>
      <c r="D55" s="13" t="s">
        <v>2502</v>
      </c>
      <c r="E55" s="13" t="s">
        <v>9020</v>
      </c>
      <c r="F55" s="13"/>
      <c r="G55" s="13"/>
      <c r="H55" s="13" t="s">
        <v>9215</v>
      </c>
      <c r="I55" s="13" t="s">
        <v>9155</v>
      </c>
      <c r="J55" s="13" t="s">
        <v>9156</v>
      </c>
      <c r="K55" s="13"/>
      <c r="L55" s="13"/>
      <c r="M55" s="13" t="s">
        <v>9309</v>
      </c>
      <c r="N55" s="13"/>
      <c r="O55" s="13"/>
      <c r="P55" s="13"/>
      <c r="Q55" s="13"/>
    </row>
    <row r="56" spans="1:17" x14ac:dyDescent="0.35">
      <c r="A56" t="s">
        <v>9083</v>
      </c>
      <c r="B56" cm="1">
        <f t="array" ref="B56">IF(ROW() &lt; ROW(INDEX(treatments[experiment_ID],ROWS(treatments[experiment_ID]))), COUNTIF(INDEX(treatments[experiment_ID],1):treatments[[#This Row],[experiment_ID]],treatments[[#This Row],[experiment_ID]]), "")</f>
        <v>8</v>
      </c>
      <c r="C56" t="s">
        <v>9174</v>
      </c>
      <c r="D56" s="13" t="s">
        <v>2502</v>
      </c>
      <c r="E56" s="13" t="s">
        <v>9021</v>
      </c>
      <c r="F56" s="13"/>
      <c r="G56" s="13"/>
      <c r="H56" s="13" t="s">
        <v>9215</v>
      </c>
      <c r="I56" s="13" t="s">
        <v>9155</v>
      </c>
      <c r="J56" s="13" t="s">
        <v>9156</v>
      </c>
      <c r="K56" s="13"/>
      <c r="L56" s="13"/>
      <c r="M56" s="13" t="s">
        <v>9309</v>
      </c>
      <c r="N56" s="13"/>
      <c r="O56" s="13"/>
      <c r="P56" s="13"/>
      <c r="Q56" s="13"/>
    </row>
    <row r="57" spans="1:17" x14ac:dyDescent="0.35">
      <c r="A57" t="s">
        <v>9083</v>
      </c>
      <c r="B57" cm="1">
        <f t="array" ref="B57">IF(ROW() &lt; ROW(INDEX(treatments[experiment_ID],ROWS(treatments[experiment_ID]))), COUNTIF(INDEX(treatments[experiment_ID],1):treatments[[#This Row],[experiment_ID]],treatments[[#This Row],[experiment_ID]]), "")</f>
        <v>9</v>
      </c>
      <c r="C57" t="s">
        <v>9175</v>
      </c>
      <c r="D57" s="13" t="s">
        <v>2502</v>
      </c>
      <c r="E57" s="13" t="s">
        <v>2502</v>
      </c>
      <c r="F57" s="13"/>
      <c r="G57" s="13"/>
      <c r="H57" s="13" t="s">
        <v>9215</v>
      </c>
      <c r="I57" s="13" t="s">
        <v>9155</v>
      </c>
      <c r="J57" s="13" t="s">
        <v>9157</v>
      </c>
      <c r="K57" s="13"/>
      <c r="L57" s="13"/>
      <c r="M57" s="13" t="s">
        <v>9309</v>
      </c>
      <c r="N57" s="13"/>
      <c r="O57" s="13"/>
      <c r="P57" s="13"/>
      <c r="Q57" s="13"/>
    </row>
    <row r="58" spans="1:17" x14ac:dyDescent="0.35">
      <c r="A58" t="s">
        <v>9083</v>
      </c>
      <c r="B58" cm="1">
        <f t="array" ref="B58">IF(ROW() &lt; ROW(INDEX(treatments[experiment_ID],ROWS(treatments[experiment_ID]))), COUNTIF(INDEX(treatments[experiment_ID],1):treatments[[#This Row],[experiment_ID]],treatments[[#This Row],[experiment_ID]]), "")</f>
        <v>10</v>
      </c>
      <c r="C58" t="s">
        <v>9176</v>
      </c>
      <c r="D58" s="13" t="s">
        <v>2502</v>
      </c>
      <c r="E58" s="13" t="s">
        <v>9015</v>
      </c>
      <c r="F58" s="13"/>
      <c r="G58" s="13"/>
      <c r="H58" s="13" t="s">
        <v>9215</v>
      </c>
      <c r="I58" s="13" t="s">
        <v>9155</v>
      </c>
      <c r="J58" s="13" t="s">
        <v>9157</v>
      </c>
      <c r="K58" s="13"/>
      <c r="L58" s="13"/>
      <c r="M58" s="13" t="s">
        <v>9309</v>
      </c>
      <c r="N58" s="13"/>
      <c r="O58" s="13"/>
      <c r="P58" s="13"/>
      <c r="Q58" s="13"/>
    </row>
    <row r="59" spans="1:17" x14ac:dyDescent="0.35">
      <c r="A59" t="s">
        <v>9083</v>
      </c>
      <c r="B59" cm="1">
        <f t="array" ref="B59">IF(ROW() &lt; ROW(INDEX(treatments[experiment_ID],ROWS(treatments[experiment_ID]))), COUNTIF(INDEX(treatments[experiment_ID],1):treatments[[#This Row],[experiment_ID]],treatments[[#This Row],[experiment_ID]]), "")</f>
        <v>11</v>
      </c>
      <c r="C59" t="s">
        <v>9177</v>
      </c>
      <c r="D59" s="13" t="s">
        <v>2502</v>
      </c>
      <c r="E59" s="13" t="s">
        <v>9016</v>
      </c>
      <c r="F59" s="13"/>
      <c r="G59" s="13"/>
      <c r="H59" s="13" t="s">
        <v>9215</v>
      </c>
      <c r="I59" s="13" t="s">
        <v>9155</v>
      </c>
      <c r="J59" s="13" t="s">
        <v>9157</v>
      </c>
      <c r="K59" s="13"/>
      <c r="L59" s="13"/>
      <c r="M59" s="13" t="s">
        <v>9309</v>
      </c>
      <c r="N59" s="13"/>
      <c r="O59" s="13"/>
      <c r="P59" s="13"/>
      <c r="Q59" s="13"/>
    </row>
    <row r="60" spans="1:17" x14ac:dyDescent="0.35">
      <c r="A60" t="s">
        <v>9083</v>
      </c>
      <c r="B60" cm="1">
        <f t="array" ref="B60">IF(ROW() &lt; ROW(INDEX(treatments[experiment_ID],ROWS(treatments[experiment_ID]))), COUNTIF(INDEX(treatments[experiment_ID],1):treatments[[#This Row],[experiment_ID]],treatments[[#This Row],[experiment_ID]]), "")</f>
        <v>12</v>
      </c>
      <c r="C60" t="s">
        <v>9178</v>
      </c>
      <c r="D60" s="13" t="s">
        <v>2502</v>
      </c>
      <c r="E60" s="13" t="s">
        <v>9017</v>
      </c>
      <c r="F60" s="13"/>
      <c r="G60" s="13"/>
      <c r="H60" s="13" t="s">
        <v>9215</v>
      </c>
      <c r="I60" s="13" t="s">
        <v>9155</v>
      </c>
      <c r="J60" s="13" t="s">
        <v>9157</v>
      </c>
      <c r="K60" s="13"/>
      <c r="L60" s="13"/>
      <c r="M60" s="13" t="s">
        <v>9309</v>
      </c>
      <c r="N60" s="13"/>
      <c r="O60" s="13"/>
      <c r="P60" s="13"/>
      <c r="Q60" s="13"/>
    </row>
    <row r="61" spans="1:17" x14ac:dyDescent="0.35">
      <c r="A61" t="s">
        <v>9083</v>
      </c>
      <c r="B61" cm="1">
        <f t="array" ref="B61">IF(ROW() &lt; ROW(INDEX(treatments[experiment_ID],ROWS(treatments[experiment_ID]))), COUNTIF(INDEX(treatments[experiment_ID],1):treatments[[#This Row],[experiment_ID]],treatments[[#This Row],[experiment_ID]]), "")</f>
        <v>13</v>
      </c>
      <c r="C61" t="s">
        <v>9179</v>
      </c>
      <c r="D61" s="13" t="s">
        <v>2502</v>
      </c>
      <c r="E61" s="13" t="s">
        <v>9018</v>
      </c>
      <c r="F61" s="13"/>
      <c r="G61" s="13"/>
      <c r="H61" s="13" t="s">
        <v>9215</v>
      </c>
      <c r="I61" s="13" t="s">
        <v>9155</v>
      </c>
      <c r="J61" s="13" t="s">
        <v>9157</v>
      </c>
      <c r="K61" s="13"/>
      <c r="L61" s="13"/>
      <c r="M61" s="13" t="s">
        <v>9309</v>
      </c>
      <c r="N61" s="13"/>
      <c r="O61" s="13"/>
      <c r="P61" s="13"/>
      <c r="Q61" s="13"/>
    </row>
    <row r="62" spans="1:17" x14ac:dyDescent="0.35">
      <c r="A62" t="s">
        <v>9083</v>
      </c>
      <c r="B62" cm="1">
        <f t="array" ref="B62">IF(ROW() &lt; ROW(INDEX(treatments[experiment_ID],ROWS(treatments[experiment_ID]))), COUNTIF(INDEX(treatments[experiment_ID],1):treatments[[#This Row],[experiment_ID]],treatments[[#This Row],[experiment_ID]]), "")</f>
        <v>14</v>
      </c>
      <c r="C62" t="s">
        <v>9180</v>
      </c>
      <c r="D62" s="13" t="s">
        <v>2502</v>
      </c>
      <c r="E62" s="13" t="s">
        <v>9019</v>
      </c>
      <c r="F62" s="13"/>
      <c r="G62" s="13"/>
      <c r="H62" s="13" t="s">
        <v>9215</v>
      </c>
      <c r="I62" s="13" t="s">
        <v>9155</v>
      </c>
      <c r="J62" s="13" t="s">
        <v>9157</v>
      </c>
      <c r="K62" s="13"/>
      <c r="L62" s="13"/>
      <c r="M62" s="13" t="s">
        <v>9309</v>
      </c>
      <c r="N62" s="13"/>
      <c r="O62" s="13"/>
      <c r="P62" s="13"/>
      <c r="Q62" s="13"/>
    </row>
    <row r="63" spans="1:17" x14ac:dyDescent="0.35">
      <c r="A63" t="s">
        <v>9083</v>
      </c>
      <c r="B63" cm="1">
        <f t="array" ref="B63">IF(ROW() &lt; ROW(INDEX(treatments[experiment_ID],ROWS(treatments[experiment_ID]))), COUNTIF(INDEX(treatments[experiment_ID],1):treatments[[#This Row],[experiment_ID]],treatments[[#This Row],[experiment_ID]]), "")</f>
        <v>15</v>
      </c>
      <c r="C63" t="s">
        <v>9181</v>
      </c>
      <c r="D63" s="13" t="s">
        <v>2502</v>
      </c>
      <c r="E63" s="13" t="s">
        <v>9020</v>
      </c>
      <c r="F63" s="13"/>
      <c r="G63" s="13"/>
      <c r="H63" s="13" t="s">
        <v>9215</v>
      </c>
      <c r="I63" s="13" t="s">
        <v>9155</v>
      </c>
      <c r="J63" s="13" t="s">
        <v>9157</v>
      </c>
      <c r="K63" s="13"/>
      <c r="L63" s="13"/>
      <c r="M63" s="13" t="s">
        <v>9309</v>
      </c>
      <c r="N63" s="13"/>
      <c r="O63" s="13"/>
      <c r="P63" s="13"/>
      <c r="Q63" s="13"/>
    </row>
    <row r="64" spans="1:17" x14ac:dyDescent="0.35">
      <c r="A64" t="s">
        <v>9083</v>
      </c>
      <c r="B64" cm="1">
        <f t="array" ref="B64">IF(ROW() &lt; ROW(INDEX(treatments[experiment_ID],ROWS(treatments[experiment_ID]))), COUNTIF(INDEX(treatments[experiment_ID],1):treatments[[#This Row],[experiment_ID]],treatments[[#This Row],[experiment_ID]]), "")</f>
        <v>16</v>
      </c>
      <c r="C64" t="s">
        <v>9182</v>
      </c>
      <c r="D64" s="13" t="s">
        <v>2502</v>
      </c>
      <c r="E64" s="13" t="s">
        <v>9021</v>
      </c>
      <c r="F64" s="13"/>
      <c r="G64" s="13"/>
      <c r="H64" s="13" t="s">
        <v>9215</v>
      </c>
      <c r="I64" s="13" t="s">
        <v>9155</v>
      </c>
      <c r="J64" s="13" t="s">
        <v>9157</v>
      </c>
      <c r="K64" s="13"/>
      <c r="L64" s="13"/>
      <c r="M64" s="13" t="s">
        <v>9309</v>
      </c>
      <c r="N64" s="13"/>
      <c r="O64" s="13"/>
      <c r="P64" s="13"/>
      <c r="Q64" s="13"/>
    </row>
    <row r="65" spans="1:17" x14ac:dyDescent="0.35">
      <c r="A65" t="s">
        <v>9083</v>
      </c>
      <c r="B65" cm="1">
        <f t="array" ref="B65">IF(ROW() &lt; ROW(INDEX(treatments[experiment_ID],ROWS(treatments[experiment_ID]))), COUNTIF(INDEX(treatments[experiment_ID],1):treatments[[#This Row],[experiment_ID]],treatments[[#This Row],[experiment_ID]]), "")</f>
        <v>17</v>
      </c>
      <c r="C65" t="s">
        <v>9183</v>
      </c>
      <c r="D65" s="13" t="s">
        <v>2502</v>
      </c>
      <c r="E65" s="13" t="s">
        <v>2502</v>
      </c>
      <c r="F65" s="13"/>
      <c r="G65" s="13"/>
      <c r="H65" s="13" t="s">
        <v>9215</v>
      </c>
      <c r="I65" s="13" t="s">
        <v>9155</v>
      </c>
      <c r="J65" s="13" t="s">
        <v>9161</v>
      </c>
      <c r="K65" s="13"/>
      <c r="L65" s="13"/>
      <c r="M65" s="13" t="s">
        <v>9309</v>
      </c>
      <c r="N65" s="13"/>
      <c r="O65" s="13"/>
      <c r="P65" s="13"/>
      <c r="Q65" s="13"/>
    </row>
    <row r="66" spans="1:17" x14ac:dyDescent="0.35">
      <c r="A66" t="s">
        <v>9083</v>
      </c>
      <c r="B66" cm="1">
        <f t="array" ref="B66">IF(ROW() &lt; ROW(INDEX(treatments[experiment_ID],ROWS(treatments[experiment_ID]))), COUNTIF(INDEX(treatments[experiment_ID],1):treatments[[#This Row],[experiment_ID]],treatments[[#This Row],[experiment_ID]]), "")</f>
        <v>18</v>
      </c>
      <c r="C66" t="s">
        <v>9184</v>
      </c>
      <c r="D66" s="13" t="s">
        <v>2502</v>
      </c>
      <c r="E66" s="13" t="s">
        <v>9015</v>
      </c>
      <c r="F66" s="13"/>
      <c r="G66" s="13"/>
      <c r="H66" s="13" t="s">
        <v>9215</v>
      </c>
      <c r="I66" s="13" t="s">
        <v>9155</v>
      </c>
      <c r="J66" s="13" t="s">
        <v>9161</v>
      </c>
      <c r="K66" s="13"/>
      <c r="L66" s="13"/>
      <c r="M66" s="13" t="s">
        <v>9309</v>
      </c>
      <c r="N66" s="13"/>
      <c r="O66" s="13"/>
      <c r="P66" s="13"/>
      <c r="Q66" s="13"/>
    </row>
    <row r="67" spans="1:17" x14ac:dyDescent="0.35">
      <c r="A67" t="s">
        <v>9083</v>
      </c>
      <c r="B67" cm="1">
        <f t="array" ref="B67">IF(ROW() &lt; ROW(INDEX(treatments[experiment_ID],ROWS(treatments[experiment_ID]))), COUNTIF(INDEX(treatments[experiment_ID],1):treatments[[#This Row],[experiment_ID]],treatments[[#This Row],[experiment_ID]]), "")</f>
        <v>19</v>
      </c>
      <c r="C67" t="s">
        <v>9185</v>
      </c>
      <c r="D67" s="13" t="s">
        <v>2502</v>
      </c>
      <c r="E67" s="13" t="s">
        <v>9016</v>
      </c>
      <c r="F67" s="13"/>
      <c r="G67" s="13"/>
      <c r="H67" s="13" t="s">
        <v>9215</v>
      </c>
      <c r="I67" s="13" t="s">
        <v>9155</v>
      </c>
      <c r="J67" s="13" t="s">
        <v>9161</v>
      </c>
      <c r="K67" s="13"/>
      <c r="L67" s="13"/>
      <c r="M67" s="13" t="s">
        <v>9309</v>
      </c>
      <c r="N67" s="13"/>
      <c r="O67" s="13"/>
      <c r="P67" s="13"/>
      <c r="Q67" s="13"/>
    </row>
    <row r="68" spans="1:17" x14ac:dyDescent="0.35">
      <c r="A68" t="s">
        <v>9083</v>
      </c>
      <c r="B68" cm="1">
        <f t="array" ref="B68">IF(ROW() &lt; ROW(INDEX(treatments[experiment_ID],ROWS(treatments[experiment_ID]))), COUNTIF(INDEX(treatments[experiment_ID],1):treatments[[#This Row],[experiment_ID]],treatments[[#This Row],[experiment_ID]]), "")</f>
        <v>20</v>
      </c>
      <c r="C68" t="s">
        <v>9186</v>
      </c>
      <c r="D68" s="13" t="s">
        <v>2502</v>
      </c>
      <c r="E68" s="13" t="s">
        <v>9017</v>
      </c>
      <c r="F68" s="13"/>
      <c r="G68" s="13"/>
      <c r="H68" s="13" t="s">
        <v>9215</v>
      </c>
      <c r="I68" s="13" t="s">
        <v>9155</v>
      </c>
      <c r="J68" s="13" t="s">
        <v>9161</v>
      </c>
      <c r="K68" s="13"/>
      <c r="L68" s="13"/>
      <c r="M68" s="13" t="s">
        <v>9309</v>
      </c>
      <c r="N68" s="13"/>
      <c r="O68" s="13"/>
      <c r="P68" s="13"/>
      <c r="Q68" s="13"/>
    </row>
    <row r="69" spans="1:17" x14ac:dyDescent="0.35">
      <c r="A69" t="s">
        <v>9083</v>
      </c>
      <c r="B69" cm="1">
        <f t="array" ref="B69">IF(ROW() &lt; ROW(INDEX(treatments[experiment_ID],ROWS(treatments[experiment_ID]))), COUNTIF(INDEX(treatments[experiment_ID],1):treatments[[#This Row],[experiment_ID]],treatments[[#This Row],[experiment_ID]]), "")</f>
        <v>21</v>
      </c>
      <c r="C69" t="s">
        <v>9187</v>
      </c>
      <c r="D69" s="13" t="s">
        <v>2502</v>
      </c>
      <c r="E69" s="13" t="s">
        <v>9018</v>
      </c>
      <c r="F69" s="13"/>
      <c r="G69" s="13"/>
      <c r="H69" s="13" t="s">
        <v>9215</v>
      </c>
      <c r="I69" s="13" t="s">
        <v>9155</v>
      </c>
      <c r="J69" s="13" t="s">
        <v>9161</v>
      </c>
      <c r="K69" s="13"/>
      <c r="L69" s="13"/>
      <c r="M69" s="13" t="s">
        <v>9309</v>
      </c>
      <c r="N69" s="13"/>
      <c r="O69" s="13"/>
      <c r="P69" s="13"/>
      <c r="Q69" s="13"/>
    </row>
    <row r="70" spans="1:17" x14ac:dyDescent="0.35">
      <c r="A70" t="s">
        <v>9083</v>
      </c>
      <c r="B70" cm="1">
        <f t="array" ref="B70">IF(ROW() &lt; ROW(INDEX(treatments[experiment_ID],ROWS(treatments[experiment_ID]))), COUNTIF(INDEX(treatments[experiment_ID],1):treatments[[#This Row],[experiment_ID]],treatments[[#This Row],[experiment_ID]]), "")</f>
        <v>22</v>
      </c>
      <c r="C70" t="s">
        <v>9188</v>
      </c>
      <c r="D70" s="13" t="s">
        <v>2502</v>
      </c>
      <c r="E70" s="13" t="s">
        <v>9019</v>
      </c>
      <c r="F70" s="13"/>
      <c r="G70" s="13"/>
      <c r="H70" s="13" t="s">
        <v>9215</v>
      </c>
      <c r="I70" s="13" t="s">
        <v>9155</v>
      </c>
      <c r="J70" s="13" t="s">
        <v>9161</v>
      </c>
      <c r="K70" s="13"/>
      <c r="L70" s="13"/>
      <c r="M70" s="13" t="s">
        <v>9309</v>
      </c>
      <c r="N70" s="13"/>
      <c r="O70" s="13"/>
      <c r="P70" s="13"/>
      <c r="Q70" s="13"/>
    </row>
    <row r="71" spans="1:17" x14ac:dyDescent="0.35">
      <c r="A71" t="s">
        <v>9083</v>
      </c>
      <c r="B71" cm="1">
        <f t="array" ref="B71">IF(ROW() &lt; ROW(INDEX(treatments[experiment_ID],ROWS(treatments[experiment_ID]))), COUNTIF(INDEX(treatments[experiment_ID],1):treatments[[#This Row],[experiment_ID]],treatments[[#This Row],[experiment_ID]]), "")</f>
        <v>23</v>
      </c>
      <c r="C71" t="s">
        <v>9189</v>
      </c>
      <c r="D71" s="13" t="s">
        <v>2502</v>
      </c>
      <c r="E71" s="13" t="s">
        <v>9020</v>
      </c>
      <c r="F71" s="13"/>
      <c r="G71" s="13"/>
      <c r="H71" s="13" t="s">
        <v>9215</v>
      </c>
      <c r="I71" s="13" t="s">
        <v>9155</v>
      </c>
      <c r="J71" s="13" t="s">
        <v>9161</v>
      </c>
      <c r="K71" s="13"/>
      <c r="L71" s="13"/>
      <c r="M71" s="13" t="s">
        <v>9309</v>
      </c>
      <c r="N71" s="13"/>
      <c r="O71" s="13"/>
      <c r="P71" s="13"/>
      <c r="Q71" s="13"/>
    </row>
    <row r="72" spans="1:17" x14ac:dyDescent="0.35">
      <c r="A72" t="s">
        <v>9083</v>
      </c>
      <c r="B72" cm="1">
        <f t="array" ref="B72">IF(ROW() &lt; ROW(INDEX(treatments[experiment_ID],ROWS(treatments[experiment_ID]))), COUNTIF(INDEX(treatments[experiment_ID],1):treatments[[#This Row],[experiment_ID]],treatments[[#This Row],[experiment_ID]]), "")</f>
        <v>24</v>
      </c>
      <c r="C72" t="s">
        <v>9190</v>
      </c>
      <c r="D72" s="13" t="s">
        <v>2502</v>
      </c>
      <c r="E72" s="13" t="s">
        <v>9021</v>
      </c>
      <c r="F72" s="13"/>
      <c r="G72" s="13"/>
      <c r="H72" s="13" t="s">
        <v>9215</v>
      </c>
      <c r="I72" s="13" t="s">
        <v>9155</v>
      </c>
      <c r="J72" s="13" t="s">
        <v>9161</v>
      </c>
      <c r="K72" s="13"/>
      <c r="L72" s="13"/>
      <c r="M72" s="13" t="s">
        <v>9309</v>
      </c>
      <c r="N72" s="13"/>
      <c r="O72" s="13"/>
      <c r="P72" s="13"/>
      <c r="Q72" s="13"/>
    </row>
    <row r="73" spans="1:17" x14ac:dyDescent="0.35">
      <c r="A73" t="s">
        <v>9083</v>
      </c>
      <c r="B73" cm="1">
        <f t="array" ref="B73">IF(ROW() &lt; ROW(INDEX(treatments[experiment_ID],ROWS(treatments[experiment_ID]))), COUNTIF(INDEX(treatments[experiment_ID],1):treatments[[#This Row],[experiment_ID]],treatments[[#This Row],[experiment_ID]]), "")</f>
        <v>25</v>
      </c>
      <c r="C73" t="s">
        <v>9191</v>
      </c>
      <c r="D73" s="13" t="s">
        <v>2502</v>
      </c>
      <c r="E73" s="13" t="s">
        <v>2502</v>
      </c>
      <c r="F73" s="13"/>
      <c r="G73" s="13"/>
      <c r="H73" s="13" t="s">
        <v>9215</v>
      </c>
      <c r="I73" s="13" t="s">
        <v>9155</v>
      </c>
      <c r="J73" s="13" t="s">
        <v>9162</v>
      </c>
      <c r="K73" s="13"/>
      <c r="L73" s="13"/>
      <c r="M73" s="13" t="s">
        <v>9309</v>
      </c>
      <c r="N73" s="13"/>
      <c r="O73" s="13"/>
      <c r="P73" s="13"/>
      <c r="Q73" s="13"/>
    </row>
    <row r="74" spans="1:17" x14ac:dyDescent="0.35">
      <c r="A74" t="s">
        <v>9083</v>
      </c>
      <c r="B74" cm="1">
        <f t="array" ref="B74">IF(ROW() &lt; ROW(INDEX(treatments[experiment_ID],ROWS(treatments[experiment_ID]))), COUNTIF(INDEX(treatments[experiment_ID],1):treatments[[#This Row],[experiment_ID]],treatments[[#This Row],[experiment_ID]]), "")</f>
        <v>26</v>
      </c>
      <c r="C74" t="s">
        <v>9192</v>
      </c>
      <c r="D74" s="13" t="s">
        <v>2502</v>
      </c>
      <c r="E74" s="13" t="s">
        <v>9015</v>
      </c>
      <c r="F74" s="13"/>
      <c r="G74" s="13"/>
      <c r="H74" s="13" t="s">
        <v>9215</v>
      </c>
      <c r="I74" s="13" t="s">
        <v>9155</v>
      </c>
      <c r="J74" s="13" t="s">
        <v>9162</v>
      </c>
      <c r="K74" s="13"/>
      <c r="L74" s="13"/>
      <c r="M74" s="13" t="s">
        <v>9309</v>
      </c>
      <c r="N74" s="13"/>
      <c r="O74" s="13"/>
      <c r="P74" s="13"/>
      <c r="Q74" s="13"/>
    </row>
    <row r="75" spans="1:17" x14ac:dyDescent="0.35">
      <c r="A75" t="s">
        <v>9083</v>
      </c>
      <c r="B75" cm="1">
        <f t="array" ref="B75">IF(ROW() &lt; ROW(INDEX(treatments[experiment_ID],ROWS(treatments[experiment_ID]))), COUNTIF(INDEX(treatments[experiment_ID],1):treatments[[#This Row],[experiment_ID]],treatments[[#This Row],[experiment_ID]]), "")</f>
        <v>27</v>
      </c>
      <c r="C75" t="s">
        <v>9193</v>
      </c>
      <c r="D75" s="13" t="s">
        <v>2502</v>
      </c>
      <c r="E75" s="13" t="s">
        <v>9016</v>
      </c>
      <c r="F75" s="13"/>
      <c r="G75" s="13"/>
      <c r="H75" s="13" t="s">
        <v>9215</v>
      </c>
      <c r="I75" s="13" t="s">
        <v>9155</v>
      </c>
      <c r="J75" s="13" t="s">
        <v>9162</v>
      </c>
      <c r="K75" s="13"/>
      <c r="L75" s="13"/>
      <c r="M75" s="13" t="s">
        <v>9309</v>
      </c>
      <c r="N75" s="13"/>
      <c r="O75" s="13"/>
      <c r="P75" s="13"/>
      <c r="Q75" s="13"/>
    </row>
    <row r="76" spans="1:17" x14ac:dyDescent="0.35">
      <c r="A76" t="s">
        <v>9083</v>
      </c>
      <c r="B76" cm="1">
        <f t="array" ref="B76">IF(ROW() &lt; ROW(INDEX(treatments[experiment_ID],ROWS(treatments[experiment_ID]))), COUNTIF(INDEX(treatments[experiment_ID],1):treatments[[#This Row],[experiment_ID]],treatments[[#This Row],[experiment_ID]]), "")</f>
        <v>28</v>
      </c>
      <c r="C76" t="s">
        <v>9194</v>
      </c>
      <c r="D76" s="13" t="s">
        <v>2502</v>
      </c>
      <c r="E76" s="13" t="s">
        <v>9017</v>
      </c>
      <c r="F76" s="13"/>
      <c r="G76" s="13"/>
      <c r="H76" s="13" t="s">
        <v>9215</v>
      </c>
      <c r="I76" s="13" t="s">
        <v>9155</v>
      </c>
      <c r="J76" s="13" t="s">
        <v>9162</v>
      </c>
      <c r="K76" s="13"/>
      <c r="L76" s="13"/>
      <c r="M76" s="13" t="s">
        <v>9309</v>
      </c>
      <c r="N76" s="13"/>
      <c r="O76" s="13"/>
      <c r="P76" s="13"/>
      <c r="Q76" s="13"/>
    </row>
    <row r="77" spans="1:17" x14ac:dyDescent="0.35">
      <c r="A77" t="s">
        <v>9083</v>
      </c>
      <c r="B77" cm="1">
        <f t="array" ref="B77">IF(ROW() &lt; ROW(INDEX(treatments[experiment_ID],ROWS(treatments[experiment_ID]))), COUNTIF(INDEX(treatments[experiment_ID],1):treatments[[#This Row],[experiment_ID]],treatments[[#This Row],[experiment_ID]]), "")</f>
        <v>29</v>
      </c>
      <c r="C77" t="s">
        <v>9195</v>
      </c>
      <c r="D77" s="13" t="s">
        <v>2502</v>
      </c>
      <c r="E77" s="13" t="s">
        <v>9018</v>
      </c>
      <c r="F77" s="13"/>
      <c r="G77" s="13"/>
      <c r="H77" s="13" t="s">
        <v>9215</v>
      </c>
      <c r="I77" s="13" t="s">
        <v>9155</v>
      </c>
      <c r="J77" s="13" t="s">
        <v>9162</v>
      </c>
      <c r="K77" s="13"/>
      <c r="L77" s="13"/>
      <c r="M77" s="13" t="s">
        <v>9309</v>
      </c>
      <c r="N77" s="13"/>
      <c r="O77" s="13"/>
      <c r="P77" s="13"/>
      <c r="Q77" s="13"/>
    </row>
    <row r="78" spans="1:17" x14ac:dyDescent="0.35">
      <c r="A78" t="s">
        <v>9083</v>
      </c>
      <c r="B78" cm="1">
        <f t="array" ref="B78">IF(ROW() &lt; ROW(INDEX(treatments[experiment_ID],ROWS(treatments[experiment_ID]))), COUNTIF(INDEX(treatments[experiment_ID],1):treatments[[#This Row],[experiment_ID]],treatments[[#This Row],[experiment_ID]]), "")</f>
        <v>30</v>
      </c>
      <c r="C78" t="s">
        <v>9196</v>
      </c>
      <c r="D78" s="13" t="s">
        <v>2502</v>
      </c>
      <c r="E78" s="13" t="s">
        <v>9019</v>
      </c>
      <c r="F78" s="13"/>
      <c r="G78" s="13"/>
      <c r="H78" s="13" t="s">
        <v>9215</v>
      </c>
      <c r="I78" s="13" t="s">
        <v>9155</v>
      </c>
      <c r="J78" s="13" t="s">
        <v>9162</v>
      </c>
      <c r="K78" s="13"/>
      <c r="L78" s="13"/>
      <c r="M78" s="13" t="s">
        <v>9309</v>
      </c>
      <c r="N78" s="13"/>
      <c r="O78" s="13"/>
      <c r="P78" s="13"/>
      <c r="Q78" s="13"/>
    </row>
    <row r="79" spans="1:17" x14ac:dyDescent="0.35">
      <c r="A79" t="s">
        <v>9083</v>
      </c>
      <c r="B79" cm="1">
        <f t="array" ref="B79">IF(ROW() &lt; ROW(INDEX(treatments[experiment_ID],ROWS(treatments[experiment_ID]))), COUNTIF(INDEX(treatments[experiment_ID],1):treatments[[#This Row],[experiment_ID]],treatments[[#This Row],[experiment_ID]]), "")</f>
        <v>31</v>
      </c>
      <c r="C79" t="s">
        <v>9197</v>
      </c>
      <c r="D79" s="13" t="s">
        <v>2502</v>
      </c>
      <c r="E79" s="13" t="s">
        <v>9020</v>
      </c>
      <c r="F79" s="13"/>
      <c r="G79" s="13"/>
      <c r="H79" s="13" t="s">
        <v>9215</v>
      </c>
      <c r="I79" s="13" t="s">
        <v>9155</v>
      </c>
      <c r="J79" s="13" t="s">
        <v>9162</v>
      </c>
      <c r="K79" s="13"/>
      <c r="L79" s="13"/>
      <c r="M79" s="13" t="s">
        <v>9309</v>
      </c>
      <c r="N79" s="13"/>
      <c r="O79" s="13"/>
      <c r="P79" s="13"/>
      <c r="Q79" s="13"/>
    </row>
    <row r="80" spans="1:17" x14ac:dyDescent="0.35">
      <c r="A80" t="s">
        <v>9083</v>
      </c>
      <c r="B80" cm="1">
        <f t="array" ref="B80">IF(ROW() &lt; ROW(INDEX(treatments[experiment_ID],ROWS(treatments[experiment_ID]))), COUNTIF(INDEX(treatments[experiment_ID],1):treatments[[#This Row],[experiment_ID]],treatments[[#This Row],[experiment_ID]]), "")</f>
        <v>32</v>
      </c>
      <c r="C80" t="s">
        <v>9198</v>
      </c>
      <c r="D80" s="13" t="s">
        <v>2502</v>
      </c>
      <c r="E80" s="13" t="s">
        <v>9021</v>
      </c>
      <c r="F80" s="13"/>
      <c r="G80" s="13"/>
      <c r="H80" s="13" t="s">
        <v>9215</v>
      </c>
      <c r="I80" s="13" t="s">
        <v>9155</v>
      </c>
      <c r="J80" s="13" t="s">
        <v>9162</v>
      </c>
      <c r="K80" s="13"/>
      <c r="L80" s="13"/>
      <c r="M80" s="13" t="s">
        <v>9309</v>
      </c>
      <c r="N80" s="13"/>
      <c r="O80" s="13"/>
      <c r="P80" s="13"/>
      <c r="Q80" s="13"/>
    </row>
    <row r="81" spans="1:17" x14ac:dyDescent="0.35">
      <c r="A81" t="s">
        <v>9083</v>
      </c>
      <c r="B81" cm="1">
        <f t="array" ref="B81">IF(ROW() &lt; ROW(INDEX(treatments[experiment_ID],ROWS(treatments[experiment_ID]))), COUNTIF(INDEX(treatments[experiment_ID],1):treatments[[#This Row],[experiment_ID]],treatments[[#This Row],[experiment_ID]]), "")</f>
        <v>33</v>
      </c>
      <c r="C81" t="s">
        <v>9199</v>
      </c>
      <c r="D81" s="13" t="s">
        <v>2502</v>
      </c>
      <c r="E81" s="13" t="s">
        <v>2502</v>
      </c>
      <c r="F81" s="13"/>
      <c r="G81" s="13"/>
      <c r="H81" s="13" t="s">
        <v>9215</v>
      </c>
      <c r="I81" s="13" t="s">
        <v>9155</v>
      </c>
      <c r="J81" s="13" t="s">
        <v>9163</v>
      </c>
      <c r="K81" s="13"/>
      <c r="L81" s="13"/>
      <c r="M81" s="13" t="s">
        <v>9309</v>
      </c>
      <c r="N81" s="13"/>
      <c r="O81" s="13"/>
      <c r="P81" s="13"/>
      <c r="Q81" s="13"/>
    </row>
    <row r="82" spans="1:17" x14ac:dyDescent="0.35">
      <c r="A82" t="s">
        <v>9083</v>
      </c>
      <c r="B82" cm="1">
        <f t="array" ref="B82">IF(ROW() &lt; ROW(INDEX(treatments[experiment_ID],ROWS(treatments[experiment_ID]))), COUNTIF(INDEX(treatments[experiment_ID],1):treatments[[#This Row],[experiment_ID]],treatments[[#This Row],[experiment_ID]]), "")</f>
        <v>34</v>
      </c>
      <c r="C82" t="s">
        <v>9200</v>
      </c>
      <c r="D82" s="13" t="s">
        <v>2502</v>
      </c>
      <c r="E82" s="13" t="s">
        <v>9015</v>
      </c>
      <c r="F82" s="13"/>
      <c r="G82" s="13"/>
      <c r="H82" s="13" t="s">
        <v>9215</v>
      </c>
      <c r="I82" s="13" t="s">
        <v>9155</v>
      </c>
      <c r="J82" s="13" t="s">
        <v>9163</v>
      </c>
      <c r="K82" s="13"/>
      <c r="L82" s="13"/>
      <c r="M82" s="13" t="s">
        <v>9309</v>
      </c>
      <c r="N82" s="13"/>
      <c r="O82" s="13"/>
      <c r="P82" s="13"/>
      <c r="Q82" s="13"/>
    </row>
    <row r="83" spans="1:17" x14ac:dyDescent="0.35">
      <c r="A83" t="s">
        <v>9083</v>
      </c>
      <c r="B83" cm="1">
        <f t="array" ref="B83">IF(ROW() &lt; ROW(INDEX(treatments[experiment_ID],ROWS(treatments[experiment_ID]))), COUNTIF(INDEX(treatments[experiment_ID],1):treatments[[#This Row],[experiment_ID]],treatments[[#This Row],[experiment_ID]]), "")</f>
        <v>35</v>
      </c>
      <c r="C83" t="s">
        <v>9201</v>
      </c>
      <c r="D83" s="13" t="s">
        <v>2502</v>
      </c>
      <c r="E83" s="13" t="s">
        <v>9016</v>
      </c>
      <c r="F83" s="13"/>
      <c r="G83" s="13"/>
      <c r="H83" s="13" t="s">
        <v>9215</v>
      </c>
      <c r="I83" s="13" t="s">
        <v>9155</v>
      </c>
      <c r="J83" s="13" t="s">
        <v>9163</v>
      </c>
      <c r="K83" s="13"/>
      <c r="L83" s="13"/>
      <c r="M83" s="13" t="s">
        <v>9309</v>
      </c>
      <c r="N83" s="13"/>
      <c r="O83" s="13"/>
      <c r="P83" s="13"/>
      <c r="Q83" s="13"/>
    </row>
    <row r="84" spans="1:17" x14ac:dyDescent="0.35">
      <c r="A84" t="s">
        <v>9083</v>
      </c>
      <c r="B84" cm="1">
        <f t="array" ref="B84">IF(ROW() &lt; ROW(INDEX(treatments[experiment_ID],ROWS(treatments[experiment_ID]))), COUNTIF(INDEX(treatments[experiment_ID],1):treatments[[#This Row],[experiment_ID]],treatments[[#This Row],[experiment_ID]]), "")</f>
        <v>36</v>
      </c>
      <c r="C84" t="s">
        <v>9202</v>
      </c>
      <c r="D84" s="13" t="s">
        <v>2502</v>
      </c>
      <c r="E84" s="13" t="s">
        <v>9017</v>
      </c>
      <c r="F84" s="13"/>
      <c r="G84" s="13"/>
      <c r="H84" s="13" t="s">
        <v>9215</v>
      </c>
      <c r="I84" s="13" t="s">
        <v>9155</v>
      </c>
      <c r="J84" s="13" t="s">
        <v>9163</v>
      </c>
      <c r="K84" s="13"/>
      <c r="L84" s="13"/>
      <c r="M84" s="13" t="s">
        <v>9309</v>
      </c>
      <c r="N84" s="13"/>
      <c r="O84" s="13"/>
      <c r="P84" s="13"/>
      <c r="Q84" s="13"/>
    </row>
    <row r="85" spans="1:17" x14ac:dyDescent="0.35">
      <c r="A85" t="s">
        <v>9083</v>
      </c>
      <c r="B85" cm="1">
        <f t="array" ref="B85">IF(ROW() &lt; ROW(INDEX(treatments[experiment_ID],ROWS(treatments[experiment_ID]))), COUNTIF(INDEX(treatments[experiment_ID],1):treatments[[#This Row],[experiment_ID]],treatments[[#This Row],[experiment_ID]]), "")</f>
        <v>37</v>
      </c>
      <c r="C85" t="s">
        <v>9203</v>
      </c>
      <c r="D85" s="13" t="s">
        <v>2502</v>
      </c>
      <c r="E85" s="13" t="s">
        <v>9018</v>
      </c>
      <c r="F85" s="13"/>
      <c r="G85" s="13"/>
      <c r="H85" s="13" t="s">
        <v>9215</v>
      </c>
      <c r="I85" s="13" t="s">
        <v>9155</v>
      </c>
      <c r="J85" s="13" t="s">
        <v>9163</v>
      </c>
      <c r="K85" s="13"/>
      <c r="L85" s="13"/>
      <c r="M85" s="13" t="s">
        <v>9309</v>
      </c>
      <c r="N85" s="13"/>
      <c r="O85" s="13"/>
      <c r="P85" s="13"/>
      <c r="Q85" s="13"/>
    </row>
    <row r="86" spans="1:17" x14ac:dyDescent="0.35">
      <c r="A86" t="s">
        <v>9083</v>
      </c>
      <c r="B86" cm="1">
        <f t="array" ref="B86">IF(ROW() &lt; ROW(INDEX(treatments[experiment_ID],ROWS(treatments[experiment_ID]))), COUNTIF(INDEX(treatments[experiment_ID],1):treatments[[#This Row],[experiment_ID]],treatments[[#This Row],[experiment_ID]]), "")</f>
        <v>38</v>
      </c>
      <c r="C86" t="s">
        <v>9204</v>
      </c>
      <c r="D86" s="13" t="s">
        <v>2502</v>
      </c>
      <c r="E86" s="13" t="s">
        <v>9019</v>
      </c>
      <c r="F86" s="13"/>
      <c r="G86" s="13"/>
      <c r="H86" s="13" t="s">
        <v>9215</v>
      </c>
      <c r="I86" s="13" t="s">
        <v>9155</v>
      </c>
      <c r="J86" s="13" t="s">
        <v>9163</v>
      </c>
      <c r="K86" s="13"/>
      <c r="L86" s="13"/>
      <c r="M86" s="13" t="s">
        <v>9309</v>
      </c>
      <c r="N86" s="13"/>
      <c r="O86" s="13"/>
      <c r="P86" s="13"/>
      <c r="Q86" s="13"/>
    </row>
    <row r="87" spans="1:17" x14ac:dyDescent="0.35">
      <c r="A87" t="s">
        <v>9083</v>
      </c>
      <c r="B87" cm="1">
        <f t="array" ref="B87">IF(ROW() &lt; ROW(INDEX(treatments[experiment_ID],ROWS(treatments[experiment_ID]))), COUNTIF(INDEX(treatments[experiment_ID],1):treatments[[#This Row],[experiment_ID]],treatments[[#This Row],[experiment_ID]]), "")</f>
        <v>39</v>
      </c>
      <c r="C87" t="s">
        <v>9205</v>
      </c>
      <c r="D87" s="13" t="s">
        <v>2502</v>
      </c>
      <c r="E87" s="13" t="s">
        <v>9020</v>
      </c>
      <c r="F87" s="13"/>
      <c r="G87" s="13"/>
      <c r="H87" s="13" t="s">
        <v>9215</v>
      </c>
      <c r="I87" s="13" t="s">
        <v>9155</v>
      </c>
      <c r="J87" s="13" t="s">
        <v>9163</v>
      </c>
      <c r="K87" s="13"/>
      <c r="L87" s="13"/>
      <c r="M87" s="13" t="s">
        <v>9309</v>
      </c>
      <c r="N87" s="13"/>
      <c r="O87" s="13"/>
      <c r="P87" s="13"/>
      <c r="Q87" s="13"/>
    </row>
    <row r="88" spans="1:17" x14ac:dyDescent="0.35">
      <c r="A88" t="s">
        <v>9083</v>
      </c>
      <c r="B88" cm="1">
        <f t="array" ref="B88">IF(ROW() &lt; ROW(INDEX(treatments[experiment_ID],ROWS(treatments[experiment_ID]))), COUNTIF(INDEX(treatments[experiment_ID],1):treatments[[#This Row],[experiment_ID]],treatments[[#This Row],[experiment_ID]]), "")</f>
        <v>40</v>
      </c>
      <c r="C88" t="s">
        <v>9206</v>
      </c>
      <c r="D88" s="13" t="s">
        <v>2502</v>
      </c>
      <c r="E88" s="13" t="s">
        <v>9021</v>
      </c>
      <c r="F88" s="13"/>
      <c r="G88" s="13"/>
      <c r="H88" s="13" t="s">
        <v>9215</v>
      </c>
      <c r="I88" s="13" t="s">
        <v>9155</v>
      </c>
      <c r="J88" s="13" t="s">
        <v>9163</v>
      </c>
      <c r="K88" s="13"/>
      <c r="L88" s="13"/>
      <c r="M88" s="13" t="s">
        <v>9309</v>
      </c>
      <c r="N88" s="13"/>
      <c r="O88" s="13"/>
      <c r="P88" s="13"/>
      <c r="Q88" s="13"/>
    </row>
    <row r="89" spans="1:17" x14ac:dyDescent="0.35">
      <c r="A89" t="s">
        <v>9083</v>
      </c>
      <c r="B89" cm="1">
        <f t="array" ref="B89">IF(ROW() &lt; ROW(INDEX(treatments[experiment_ID],ROWS(treatments[experiment_ID]))), COUNTIF(INDEX(treatments[experiment_ID],1):treatments[[#This Row],[experiment_ID]],treatments[[#This Row],[experiment_ID]]), "")</f>
        <v>41</v>
      </c>
      <c r="C89" t="s">
        <v>9207</v>
      </c>
      <c r="D89" s="13" t="s">
        <v>2502</v>
      </c>
      <c r="E89" s="13" t="s">
        <v>2502</v>
      </c>
      <c r="F89" s="13"/>
      <c r="G89" s="13"/>
      <c r="H89" s="13" t="s">
        <v>9215</v>
      </c>
      <c r="I89" s="13" t="s">
        <v>9155</v>
      </c>
      <c r="J89" s="13" t="s">
        <v>9164</v>
      </c>
      <c r="K89" s="13"/>
      <c r="L89" s="13"/>
      <c r="M89" s="13" t="s">
        <v>9309</v>
      </c>
      <c r="N89" s="13"/>
      <c r="O89" s="13"/>
      <c r="P89" s="13"/>
      <c r="Q89" s="13"/>
    </row>
    <row r="90" spans="1:17" x14ac:dyDescent="0.35">
      <c r="A90" t="s">
        <v>9083</v>
      </c>
      <c r="B90" cm="1">
        <f t="array" ref="B90">IF(ROW() &lt; ROW(INDEX(treatments[experiment_ID],ROWS(treatments[experiment_ID]))), COUNTIF(INDEX(treatments[experiment_ID],1):treatments[[#This Row],[experiment_ID]],treatments[[#This Row],[experiment_ID]]), "")</f>
        <v>42</v>
      </c>
      <c r="C90" t="s">
        <v>9208</v>
      </c>
      <c r="D90" s="13" t="s">
        <v>2502</v>
      </c>
      <c r="E90" s="13" t="s">
        <v>9015</v>
      </c>
      <c r="F90" s="13"/>
      <c r="G90" s="13"/>
      <c r="H90" s="13" t="s">
        <v>9215</v>
      </c>
      <c r="I90" s="13" t="s">
        <v>9155</v>
      </c>
      <c r="J90" s="13" t="s">
        <v>9164</v>
      </c>
      <c r="K90" s="13"/>
      <c r="L90" s="13"/>
      <c r="M90" s="13" t="s">
        <v>9309</v>
      </c>
      <c r="N90" s="13"/>
      <c r="O90" s="13"/>
      <c r="P90" s="13"/>
      <c r="Q90" s="13"/>
    </row>
    <row r="91" spans="1:17" x14ac:dyDescent="0.35">
      <c r="A91" t="s">
        <v>9083</v>
      </c>
      <c r="B91" cm="1">
        <f t="array" ref="B91">IF(ROW() &lt; ROW(INDEX(treatments[experiment_ID],ROWS(treatments[experiment_ID]))), COUNTIF(INDEX(treatments[experiment_ID],1):treatments[[#This Row],[experiment_ID]],treatments[[#This Row],[experiment_ID]]), "")</f>
        <v>43</v>
      </c>
      <c r="C91" t="s">
        <v>9209</v>
      </c>
      <c r="D91" s="13" t="s">
        <v>2502</v>
      </c>
      <c r="E91" s="13" t="s">
        <v>9016</v>
      </c>
      <c r="F91" s="13"/>
      <c r="G91" s="13"/>
      <c r="H91" s="13" t="s">
        <v>9215</v>
      </c>
      <c r="I91" s="13" t="s">
        <v>9155</v>
      </c>
      <c r="J91" s="13" t="s">
        <v>9164</v>
      </c>
      <c r="K91" s="13"/>
      <c r="L91" s="13"/>
      <c r="M91" s="13" t="s">
        <v>9309</v>
      </c>
      <c r="N91" s="13"/>
      <c r="O91" s="13"/>
      <c r="P91" s="13"/>
      <c r="Q91" s="13"/>
    </row>
    <row r="92" spans="1:17" x14ac:dyDescent="0.35">
      <c r="A92" t="s">
        <v>9083</v>
      </c>
      <c r="B92" cm="1">
        <f t="array" ref="B92">IF(ROW() &lt; ROW(INDEX(treatments[experiment_ID],ROWS(treatments[experiment_ID]))), COUNTIF(INDEX(treatments[experiment_ID],1):treatments[[#This Row],[experiment_ID]],treatments[[#This Row],[experiment_ID]]), "")</f>
        <v>44</v>
      </c>
      <c r="C92" t="s">
        <v>9210</v>
      </c>
      <c r="D92" s="13" t="s">
        <v>2502</v>
      </c>
      <c r="E92" s="13" t="s">
        <v>9017</v>
      </c>
      <c r="F92" s="13"/>
      <c r="G92" s="13"/>
      <c r="H92" s="13" t="s">
        <v>9215</v>
      </c>
      <c r="I92" s="13" t="s">
        <v>9155</v>
      </c>
      <c r="J92" s="13" t="s">
        <v>9164</v>
      </c>
      <c r="K92" s="13"/>
      <c r="L92" s="13"/>
      <c r="M92" s="13" t="s">
        <v>9309</v>
      </c>
      <c r="N92" s="13"/>
      <c r="O92" s="13"/>
      <c r="P92" s="13"/>
      <c r="Q92" s="13"/>
    </row>
    <row r="93" spans="1:17" x14ac:dyDescent="0.35">
      <c r="A93" t="s">
        <v>9083</v>
      </c>
      <c r="B93" cm="1">
        <f t="array" ref="B93">IF(ROW() &lt; ROW(INDEX(treatments[experiment_ID],ROWS(treatments[experiment_ID]))), COUNTIF(INDEX(treatments[experiment_ID],1):treatments[[#This Row],[experiment_ID]],treatments[[#This Row],[experiment_ID]]), "")</f>
        <v>45</v>
      </c>
      <c r="C93" t="s">
        <v>9211</v>
      </c>
      <c r="D93" s="13" t="s">
        <v>2502</v>
      </c>
      <c r="E93" s="13" t="s">
        <v>9018</v>
      </c>
      <c r="F93" s="13"/>
      <c r="G93" s="13"/>
      <c r="H93" s="13" t="s">
        <v>9215</v>
      </c>
      <c r="I93" s="13" t="s">
        <v>9155</v>
      </c>
      <c r="J93" s="13" t="s">
        <v>9164</v>
      </c>
      <c r="K93" s="13"/>
      <c r="L93" s="13"/>
      <c r="M93" s="13" t="s">
        <v>9309</v>
      </c>
      <c r="N93" s="13"/>
      <c r="O93" s="13"/>
      <c r="P93" s="13"/>
      <c r="Q93" s="13"/>
    </row>
    <row r="94" spans="1:17" x14ac:dyDescent="0.35">
      <c r="A94" t="s">
        <v>9083</v>
      </c>
      <c r="B94" cm="1">
        <f t="array" ref="B94">IF(ROW() &lt; ROW(INDEX(treatments[experiment_ID],ROWS(treatments[experiment_ID]))), COUNTIF(INDEX(treatments[experiment_ID],1):treatments[[#This Row],[experiment_ID]],treatments[[#This Row],[experiment_ID]]), "")</f>
        <v>46</v>
      </c>
      <c r="C94" t="s">
        <v>9212</v>
      </c>
      <c r="D94" s="13" t="s">
        <v>2502</v>
      </c>
      <c r="E94" s="13" t="s">
        <v>9019</v>
      </c>
      <c r="F94" s="13"/>
      <c r="G94" s="13"/>
      <c r="H94" s="13" t="s">
        <v>9215</v>
      </c>
      <c r="I94" s="13" t="s">
        <v>9155</v>
      </c>
      <c r="J94" s="13" t="s">
        <v>9164</v>
      </c>
      <c r="K94" s="13"/>
      <c r="L94" s="13"/>
      <c r="M94" s="13" t="s">
        <v>9309</v>
      </c>
      <c r="N94" s="13"/>
      <c r="O94" s="13"/>
      <c r="P94" s="13"/>
      <c r="Q94" s="13"/>
    </row>
    <row r="95" spans="1:17" x14ac:dyDescent="0.35">
      <c r="A95" t="s">
        <v>9083</v>
      </c>
      <c r="B95" cm="1">
        <f t="array" ref="B95">IF(ROW() &lt; ROW(INDEX(treatments[experiment_ID],ROWS(treatments[experiment_ID]))), COUNTIF(INDEX(treatments[experiment_ID],1):treatments[[#This Row],[experiment_ID]],treatments[[#This Row],[experiment_ID]]), "")</f>
        <v>47</v>
      </c>
      <c r="C95" t="s">
        <v>9213</v>
      </c>
      <c r="D95" s="13" t="s">
        <v>2502</v>
      </c>
      <c r="E95" s="13" t="s">
        <v>9020</v>
      </c>
      <c r="F95" s="13"/>
      <c r="G95" s="13"/>
      <c r="H95" s="13" t="s">
        <v>9215</v>
      </c>
      <c r="I95" s="13" t="s">
        <v>9155</v>
      </c>
      <c r="J95" s="13" t="s">
        <v>9164</v>
      </c>
      <c r="K95" s="13"/>
      <c r="L95" s="13"/>
      <c r="M95" s="13" t="s">
        <v>9309</v>
      </c>
      <c r="N95" s="13"/>
      <c r="O95" s="13"/>
      <c r="P95" s="13"/>
      <c r="Q95" s="13"/>
    </row>
    <row r="96" spans="1:17" x14ac:dyDescent="0.35">
      <c r="A96" t="s">
        <v>9083</v>
      </c>
      <c r="B96" cm="1">
        <f t="array" ref="B96">IF(ROW() &lt; ROW(INDEX(treatments[experiment_ID],ROWS(treatments[experiment_ID]))), COUNTIF(INDEX(treatments[experiment_ID],1):treatments[[#This Row],[experiment_ID]],treatments[[#This Row],[experiment_ID]]), "")</f>
        <v>48</v>
      </c>
      <c r="C96" t="s">
        <v>9214</v>
      </c>
      <c r="D96" s="13" t="s">
        <v>2502</v>
      </c>
      <c r="E96" s="13" t="s">
        <v>9021</v>
      </c>
      <c r="F96" s="13"/>
      <c r="G96" s="13"/>
      <c r="H96" s="13" t="s">
        <v>9215</v>
      </c>
      <c r="I96" s="13" t="s">
        <v>9155</v>
      </c>
      <c r="J96" s="13" t="s">
        <v>9164</v>
      </c>
      <c r="K96" s="13"/>
      <c r="L96" s="13"/>
      <c r="M96" s="13" t="s">
        <v>9309</v>
      </c>
      <c r="N96" s="13"/>
      <c r="O96" s="13"/>
      <c r="P96" s="13"/>
      <c r="Q96" s="13"/>
    </row>
    <row r="97" spans="1:17" x14ac:dyDescent="0.35">
      <c r="A97" t="s">
        <v>9083</v>
      </c>
      <c r="B97" cm="1">
        <f t="array" ref="B97">IF(ROW() &lt; ROW(INDEX(treatments[experiment_ID],ROWS(treatments[experiment_ID]))), COUNTIF(INDEX(treatments[experiment_ID],1):treatments[[#This Row],[experiment_ID]],treatments[[#This Row],[experiment_ID]]), "")</f>
        <v>49</v>
      </c>
      <c r="C97" t="s">
        <v>9224</v>
      </c>
      <c r="D97" s="13" t="s">
        <v>2502</v>
      </c>
      <c r="E97" s="13" t="s">
        <v>2502</v>
      </c>
      <c r="F97" s="13"/>
      <c r="G97" s="13"/>
      <c r="H97" s="13" t="s">
        <v>9217</v>
      </c>
      <c r="I97" s="13" t="s">
        <v>9158</v>
      </c>
      <c r="J97" s="13" t="s">
        <v>9216</v>
      </c>
      <c r="K97" s="13"/>
      <c r="L97" s="13"/>
      <c r="M97" s="13" t="s">
        <v>9309</v>
      </c>
      <c r="N97" s="13"/>
      <c r="O97" s="13"/>
      <c r="P97" s="13"/>
      <c r="Q97" s="13"/>
    </row>
    <row r="98" spans="1:17" x14ac:dyDescent="0.35">
      <c r="A98" t="s">
        <v>9083</v>
      </c>
      <c r="B98" cm="1">
        <f t="array" ref="B98">IF(ROW() &lt; ROW(INDEX(treatments[experiment_ID],ROWS(treatments[experiment_ID]))), COUNTIF(INDEX(treatments[experiment_ID],1):treatments[[#This Row],[experiment_ID]],treatments[[#This Row],[experiment_ID]]), "")</f>
        <v>50</v>
      </c>
      <c r="C98" t="s">
        <v>9225</v>
      </c>
      <c r="D98" s="13" t="s">
        <v>2502</v>
      </c>
      <c r="E98" s="13" t="s">
        <v>9015</v>
      </c>
      <c r="F98" s="13"/>
      <c r="G98" s="13"/>
      <c r="H98" s="13" t="s">
        <v>9217</v>
      </c>
      <c r="I98" s="13" t="s">
        <v>9158</v>
      </c>
      <c r="J98" s="13" t="s">
        <v>9216</v>
      </c>
      <c r="K98" s="13"/>
      <c r="L98" s="13"/>
      <c r="M98" s="13" t="s">
        <v>9309</v>
      </c>
      <c r="N98" s="13"/>
      <c r="O98" s="13"/>
      <c r="P98" s="13"/>
      <c r="Q98" s="13"/>
    </row>
    <row r="99" spans="1:17" x14ac:dyDescent="0.35">
      <c r="A99" t="s">
        <v>9083</v>
      </c>
      <c r="B99" cm="1">
        <f t="array" ref="B99">IF(ROW() &lt; ROW(INDEX(treatments[experiment_ID],ROWS(treatments[experiment_ID]))), COUNTIF(INDEX(treatments[experiment_ID],1):treatments[[#This Row],[experiment_ID]],treatments[[#This Row],[experiment_ID]]), "")</f>
        <v>51</v>
      </c>
      <c r="C99" t="s">
        <v>9226</v>
      </c>
      <c r="D99" s="13" t="s">
        <v>2502</v>
      </c>
      <c r="E99" s="13" t="s">
        <v>9016</v>
      </c>
      <c r="F99" s="13"/>
      <c r="G99" s="13"/>
      <c r="H99" s="13" t="s">
        <v>9217</v>
      </c>
      <c r="I99" s="13" t="s">
        <v>9158</v>
      </c>
      <c r="J99" s="13" t="s">
        <v>9216</v>
      </c>
      <c r="K99" s="13"/>
      <c r="L99" s="13"/>
      <c r="M99" s="13" t="s">
        <v>9309</v>
      </c>
      <c r="N99" s="13"/>
      <c r="O99" s="13"/>
      <c r="P99" s="13"/>
      <c r="Q99" s="13"/>
    </row>
    <row r="100" spans="1:17" x14ac:dyDescent="0.35">
      <c r="A100" t="s">
        <v>9083</v>
      </c>
      <c r="B100" cm="1">
        <f t="array" ref="B100">IF(ROW() &lt; ROW(INDEX(treatments[experiment_ID],ROWS(treatments[experiment_ID]))), COUNTIF(INDEX(treatments[experiment_ID],1):treatments[[#This Row],[experiment_ID]],treatments[[#This Row],[experiment_ID]]), "")</f>
        <v>52</v>
      </c>
      <c r="C100" t="s">
        <v>9227</v>
      </c>
      <c r="D100" s="13" t="s">
        <v>2502</v>
      </c>
      <c r="E100" s="13" t="s">
        <v>9017</v>
      </c>
      <c r="F100" s="13"/>
      <c r="G100" s="13"/>
      <c r="H100" s="13" t="s">
        <v>9217</v>
      </c>
      <c r="I100" s="13" t="s">
        <v>9158</v>
      </c>
      <c r="J100" s="13" t="s">
        <v>9216</v>
      </c>
      <c r="K100" s="13"/>
      <c r="L100" s="13"/>
      <c r="M100" s="13" t="s">
        <v>9309</v>
      </c>
      <c r="N100" s="13"/>
      <c r="O100" s="13"/>
      <c r="P100" s="13"/>
      <c r="Q100" s="13"/>
    </row>
    <row r="101" spans="1:17" x14ac:dyDescent="0.35">
      <c r="A101" t="s">
        <v>9083</v>
      </c>
      <c r="B101" cm="1">
        <f t="array" ref="B101">IF(ROW() &lt; ROW(INDEX(treatments[experiment_ID],ROWS(treatments[experiment_ID]))), COUNTIF(INDEX(treatments[experiment_ID],1):treatments[[#This Row],[experiment_ID]],treatments[[#This Row],[experiment_ID]]), "")</f>
        <v>53</v>
      </c>
      <c r="C101" t="s">
        <v>9228</v>
      </c>
      <c r="D101" s="13" t="s">
        <v>2502</v>
      </c>
      <c r="E101" s="13" t="s">
        <v>9018</v>
      </c>
      <c r="F101" s="13"/>
      <c r="G101" s="13"/>
      <c r="H101" s="13" t="s">
        <v>9217</v>
      </c>
      <c r="I101" s="13" t="s">
        <v>9158</v>
      </c>
      <c r="J101" s="13" t="s">
        <v>9216</v>
      </c>
      <c r="K101" s="13"/>
      <c r="L101" s="13"/>
      <c r="M101" s="13" t="s">
        <v>9309</v>
      </c>
      <c r="N101" s="13"/>
      <c r="O101" s="13"/>
      <c r="P101" s="13"/>
      <c r="Q101" s="13"/>
    </row>
    <row r="102" spans="1:17" x14ac:dyDescent="0.35">
      <c r="A102" t="s">
        <v>9083</v>
      </c>
      <c r="B102" cm="1">
        <f t="array" ref="B102">IF(ROW() &lt; ROW(INDEX(treatments[experiment_ID],ROWS(treatments[experiment_ID]))), COUNTIF(INDEX(treatments[experiment_ID],1):treatments[[#This Row],[experiment_ID]],treatments[[#This Row],[experiment_ID]]), "")</f>
        <v>54</v>
      </c>
      <c r="C102" t="s">
        <v>9229</v>
      </c>
      <c r="D102" s="13" t="s">
        <v>2502</v>
      </c>
      <c r="E102" s="13" t="s">
        <v>9019</v>
      </c>
      <c r="F102" s="13"/>
      <c r="G102" s="13"/>
      <c r="H102" s="13" t="s">
        <v>9217</v>
      </c>
      <c r="I102" s="13" t="s">
        <v>9158</v>
      </c>
      <c r="J102" s="13" t="s">
        <v>9216</v>
      </c>
      <c r="K102" s="13"/>
      <c r="L102" s="13"/>
      <c r="M102" s="13" t="s">
        <v>9309</v>
      </c>
      <c r="N102" s="13"/>
      <c r="O102" s="13"/>
      <c r="P102" s="13"/>
      <c r="Q102" s="13"/>
    </row>
    <row r="103" spans="1:17" x14ac:dyDescent="0.35">
      <c r="A103" t="s">
        <v>9083</v>
      </c>
      <c r="B103" cm="1">
        <f t="array" ref="B103">IF(ROW() &lt; ROW(INDEX(treatments[experiment_ID],ROWS(treatments[experiment_ID]))), COUNTIF(INDEX(treatments[experiment_ID],1):treatments[[#This Row],[experiment_ID]],treatments[[#This Row],[experiment_ID]]), "")</f>
        <v>55</v>
      </c>
      <c r="C103" t="s">
        <v>9230</v>
      </c>
      <c r="D103" s="13" t="s">
        <v>2502</v>
      </c>
      <c r="E103" s="13" t="s">
        <v>9020</v>
      </c>
      <c r="F103" s="13"/>
      <c r="G103" s="13"/>
      <c r="H103" s="13" t="s">
        <v>9217</v>
      </c>
      <c r="I103" s="13" t="s">
        <v>9158</v>
      </c>
      <c r="J103" s="13" t="s">
        <v>9216</v>
      </c>
      <c r="K103" s="13"/>
      <c r="L103" s="13"/>
      <c r="M103" s="13" t="s">
        <v>9309</v>
      </c>
      <c r="N103" s="13"/>
      <c r="O103" s="13"/>
      <c r="P103" s="13"/>
      <c r="Q103" s="13"/>
    </row>
    <row r="104" spans="1:17" x14ac:dyDescent="0.35">
      <c r="A104" t="s">
        <v>9083</v>
      </c>
      <c r="B104" cm="1">
        <f t="array" ref="B104">IF(ROW() &lt; ROW(INDEX(treatments[experiment_ID],ROWS(treatments[experiment_ID]))), COUNTIF(INDEX(treatments[experiment_ID],1):treatments[[#This Row],[experiment_ID]],treatments[[#This Row],[experiment_ID]]), "")</f>
        <v>56</v>
      </c>
      <c r="C104" t="s">
        <v>9231</v>
      </c>
      <c r="D104" s="13" t="s">
        <v>2502</v>
      </c>
      <c r="E104" s="13" t="s">
        <v>9021</v>
      </c>
      <c r="F104" s="13"/>
      <c r="G104" s="13"/>
      <c r="H104" s="13" t="s">
        <v>9217</v>
      </c>
      <c r="I104" s="13" t="s">
        <v>9158</v>
      </c>
      <c r="J104" s="13" t="s">
        <v>9216</v>
      </c>
      <c r="K104" s="13"/>
      <c r="L104" s="13"/>
      <c r="M104" s="13" t="s">
        <v>9309</v>
      </c>
      <c r="N104" s="13"/>
      <c r="O104" s="13"/>
      <c r="P104" s="13"/>
      <c r="Q104" s="13"/>
    </row>
    <row r="105" spans="1:17" x14ac:dyDescent="0.35">
      <c r="A105" t="s">
        <v>9083</v>
      </c>
      <c r="B105" cm="1">
        <f t="array" ref="B105">IF(ROW() &lt; ROW(INDEX(treatments[experiment_ID],ROWS(treatments[experiment_ID]))), COUNTIF(INDEX(treatments[experiment_ID],1):treatments[[#This Row],[experiment_ID]],treatments[[#This Row],[experiment_ID]]), "")</f>
        <v>57</v>
      </c>
      <c r="C105" t="s">
        <v>9232</v>
      </c>
      <c r="D105" s="13" t="s">
        <v>2502</v>
      </c>
      <c r="E105" s="13" t="s">
        <v>2502</v>
      </c>
      <c r="F105" s="13"/>
      <c r="G105" s="13"/>
      <c r="H105" s="13" t="s">
        <v>9217</v>
      </c>
      <c r="I105" s="13" t="s">
        <v>9158</v>
      </c>
      <c r="J105" s="13" t="s">
        <v>9160</v>
      </c>
      <c r="K105" s="13"/>
      <c r="L105" s="13"/>
      <c r="M105" s="13" t="s">
        <v>9309</v>
      </c>
      <c r="N105" s="13"/>
      <c r="O105" s="13"/>
      <c r="P105" s="13"/>
      <c r="Q105" s="13"/>
    </row>
    <row r="106" spans="1:17" x14ac:dyDescent="0.35">
      <c r="A106" t="s">
        <v>9083</v>
      </c>
      <c r="B106" cm="1">
        <f t="array" ref="B106">IF(ROW() &lt; ROW(INDEX(treatments[experiment_ID],ROWS(treatments[experiment_ID]))), COUNTIF(INDEX(treatments[experiment_ID],1):treatments[[#This Row],[experiment_ID]],treatments[[#This Row],[experiment_ID]]), "")</f>
        <v>58</v>
      </c>
      <c r="C106" t="s">
        <v>9233</v>
      </c>
      <c r="D106" s="13" t="s">
        <v>2502</v>
      </c>
      <c r="E106" s="13" t="s">
        <v>9015</v>
      </c>
      <c r="F106" s="13"/>
      <c r="G106" s="13"/>
      <c r="H106" s="13" t="s">
        <v>9217</v>
      </c>
      <c r="I106" s="13" t="s">
        <v>9158</v>
      </c>
      <c r="J106" s="13" t="s">
        <v>9160</v>
      </c>
      <c r="K106" s="13"/>
      <c r="L106" s="13"/>
      <c r="M106" s="13" t="s">
        <v>9309</v>
      </c>
      <c r="N106" s="13"/>
      <c r="O106" s="13"/>
      <c r="P106" s="13"/>
      <c r="Q106" s="13"/>
    </row>
    <row r="107" spans="1:17" x14ac:dyDescent="0.35">
      <c r="A107" t="s">
        <v>9083</v>
      </c>
      <c r="B107" cm="1">
        <f t="array" ref="B107">IF(ROW() &lt; ROW(INDEX(treatments[experiment_ID],ROWS(treatments[experiment_ID]))), COUNTIF(INDEX(treatments[experiment_ID],1):treatments[[#This Row],[experiment_ID]],treatments[[#This Row],[experiment_ID]]), "")</f>
        <v>59</v>
      </c>
      <c r="C107" t="s">
        <v>9234</v>
      </c>
      <c r="D107" s="13" t="s">
        <v>2502</v>
      </c>
      <c r="E107" s="13" t="s">
        <v>9016</v>
      </c>
      <c r="F107" s="13"/>
      <c r="G107" s="13"/>
      <c r="H107" s="13" t="s">
        <v>9217</v>
      </c>
      <c r="I107" s="13" t="s">
        <v>9158</v>
      </c>
      <c r="J107" s="13" t="s">
        <v>9160</v>
      </c>
      <c r="K107" s="13"/>
      <c r="L107" s="13"/>
      <c r="M107" s="13" t="s">
        <v>9309</v>
      </c>
      <c r="N107" s="13"/>
      <c r="O107" s="13"/>
      <c r="P107" s="13"/>
      <c r="Q107" s="13"/>
    </row>
    <row r="108" spans="1:17" x14ac:dyDescent="0.35">
      <c r="A108" t="s">
        <v>9083</v>
      </c>
      <c r="B108" cm="1">
        <f t="array" ref="B108">IF(ROW() &lt; ROW(INDEX(treatments[experiment_ID],ROWS(treatments[experiment_ID]))), COUNTIF(INDEX(treatments[experiment_ID],1):treatments[[#This Row],[experiment_ID]],treatments[[#This Row],[experiment_ID]]), "")</f>
        <v>60</v>
      </c>
      <c r="C108" t="s">
        <v>9235</v>
      </c>
      <c r="D108" s="13" t="s">
        <v>2502</v>
      </c>
      <c r="E108" s="13" t="s">
        <v>9017</v>
      </c>
      <c r="F108" s="13"/>
      <c r="G108" s="13"/>
      <c r="H108" s="13" t="s">
        <v>9217</v>
      </c>
      <c r="I108" s="13" t="s">
        <v>9158</v>
      </c>
      <c r="J108" s="13" t="s">
        <v>9160</v>
      </c>
      <c r="K108" s="13"/>
      <c r="L108" s="13"/>
      <c r="M108" s="13" t="s">
        <v>9309</v>
      </c>
      <c r="N108" s="13"/>
      <c r="O108" s="13"/>
      <c r="P108" s="13"/>
      <c r="Q108" s="13"/>
    </row>
    <row r="109" spans="1:17" x14ac:dyDescent="0.35">
      <c r="A109" t="s">
        <v>9083</v>
      </c>
      <c r="B109" cm="1">
        <f t="array" ref="B109">IF(ROW() &lt; ROW(INDEX(treatments[experiment_ID],ROWS(treatments[experiment_ID]))), COUNTIF(INDEX(treatments[experiment_ID],1):treatments[[#This Row],[experiment_ID]],treatments[[#This Row],[experiment_ID]]), "")</f>
        <v>61</v>
      </c>
      <c r="C109" t="s">
        <v>9236</v>
      </c>
      <c r="D109" s="13" t="s">
        <v>2502</v>
      </c>
      <c r="E109" s="13" t="s">
        <v>9018</v>
      </c>
      <c r="F109" s="13"/>
      <c r="G109" s="13"/>
      <c r="H109" s="13" t="s">
        <v>9217</v>
      </c>
      <c r="I109" s="13" t="s">
        <v>9158</v>
      </c>
      <c r="J109" s="13" t="s">
        <v>9160</v>
      </c>
      <c r="K109" s="13"/>
      <c r="L109" s="13"/>
      <c r="M109" s="13" t="s">
        <v>9309</v>
      </c>
      <c r="N109" s="13"/>
      <c r="O109" s="13"/>
      <c r="P109" s="13"/>
      <c r="Q109" s="13"/>
    </row>
    <row r="110" spans="1:17" x14ac:dyDescent="0.35">
      <c r="A110" t="s">
        <v>9083</v>
      </c>
      <c r="B110" cm="1">
        <f t="array" ref="B110">IF(ROW() &lt; ROW(INDEX(treatments[experiment_ID],ROWS(treatments[experiment_ID]))), COUNTIF(INDEX(treatments[experiment_ID],1):treatments[[#This Row],[experiment_ID]],treatments[[#This Row],[experiment_ID]]), "")</f>
        <v>62</v>
      </c>
      <c r="C110" t="s">
        <v>9237</v>
      </c>
      <c r="D110" s="13" t="s">
        <v>2502</v>
      </c>
      <c r="E110" s="13" t="s">
        <v>9019</v>
      </c>
      <c r="F110" s="13"/>
      <c r="G110" s="13"/>
      <c r="H110" s="13" t="s">
        <v>9217</v>
      </c>
      <c r="I110" s="13" t="s">
        <v>9158</v>
      </c>
      <c r="J110" s="13" t="s">
        <v>9160</v>
      </c>
      <c r="K110" s="13"/>
      <c r="L110" s="13"/>
      <c r="M110" s="13" t="s">
        <v>9309</v>
      </c>
      <c r="N110" s="13"/>
      <c r="O110" s="13"/>
      <c r="P110" s="13"/>
      <c r="Q110" s="13"/>
    </row>
    <row r="111" spans="1:17" x14ac:dyDescent="0.35">
      <c r="A111" t="s">
        <v>9083</v>
      </c>
      <c r="B111" cm="1">
        <f t="array" ref="B111">IF(ROW() &lt; ROW(INDEX(treatments[experiment_ID],ROWS(treatments[experiment_ID]))), COUNTIF(INDEX(treatments[experiment_ID],1):treatments[[#This Row],[experiment_ID]],treatments[[#This Row],[experiment_ID]]), "")</f>
        <v>63</v>
      </c>
      <c r="C111" t="s">
        <v>9238</v>
      </c>
      <c r="D111" s="13" t="s">
        <v>2502</v>
      </c>
      <c r="E111" s="13" t="s">
        <v>9020</v>
      </c>
      <c r="F111" s="13"/>
      <c r="G111" s="13"/>
      <c r="H111" s="13" t="s">
        <v>9217</v>
      </c>
      <c r="I111" s="13" t="s">
        <v>9158</v>
      </c>
      <c r="J111" s="13" t="s">
        <v>9160</v>
      </c>
      <c r="K111" s="13"/>
      <c r="L111" s="13"/>
      <c r="M111" s="13" t="s">
        <v>9309</v>
      </c>
      <c r="N111" s="13"/>
      <c r="O111" s="13"/>
      <c r="P111" s="13"/>
      <c r="Q111" s="13"/>
    </row>
    <row r="112" spans="1:17" x14ac:dyDescent="0.35">
      <c r="A112" t="s">
        <v>9083</v>
      </c>
      <c r="B112" cm="1">
        <f t="array" ref="B112">IF(ROW() &lt; ROW(INDEX(treatments[experiment_ID],ROWS(treatments[experiment_ID]))), COUNTIF(INDEX(treatments[experiment_ID],1):treatments[[#This Row],[experiment_ID]],treatments[[#This Row],[experiment_ID]]), "")</f>
        <v>64</v>
      </c>
      <c r="C112" t="s">
        <v>9239</v>
      </c>
      <c r="D112" s="13" t="s">
        <v>2502</v>
      </c>
      <c r="E112" s="13" t="s">
        <v>9021</v>
      </c>
      <c r="F112" s="13"/>
      <c r="G112" s="13"/>
      <c r="H112" s="13" t="s">
        <v>9217</v>
      </c>
      <c r="I112" s="13" t="s">
        <v>9158</v>
      </c>
      <c r="J112" s="13" t="s">
        <v>9160</v>
      </c>
      <c r="K112" s="13"/>
      <c r="L112" s="13"/>
      <c r="M112" s="13" t="s">
        <v>9309</v>
      </c>
      <c r="N112" s="13"/>
      <c r="O112" s="13"/>
      <c r="P112" s="13"/>
      <c r="Q112" s="13"/>
    </row>
    <row r="113" spans="1:17" x14ac:dyDescent="0.35">
      <c r="A113" t="s">
        <v>9083</v>
      </c>
      <c r="B113" cm="1">
        <f t="array" ref="B113">IF(ROW() &lt; ROW(INDEX(treatments[experiment_ID],ROWS(treatments[experiment_ID]))), COUNTIF(INDEX(treatments[experiment_ID],1):treatments[[#This Row],[experiment_ID]],treatments[[#This Row],[experiment_ID]]), "")</f>
        <v>65</v>
      </c>
      <c r="C113" t="s">
        <v>9240</v>
      </c>
      <c r="D113" s="13" t="s">
        <v>2502</v>
      </c>
      <c r="E113" s="13" t="s">
        <v>2502</v>
      </c>
      <c r="F113" s="13"/>
      <c r="G113" s="13"/>
      <c r="H113" s="13" t="s">
        <v>9217</v>
      </c>
      <c r="I113" s="13" t="s">
        <v>9158</v>
      </c>
      <c r="J113" s="13" t="s">
        <v>9272</v>
      </c>
      <c r="K113" s="13"/>
      <c r="L113" s="13"/>
      <c r="M113" s="13" t="s">
        <v>9309</v>
      </c>
      <c r="N113" s="13"/>
      <c r="O113" s="13"/>
      <c r="P113" s="13"/>
      <c r="Q113" s="13"/>
    </row>
    <row r="114" spans="1:17" x14ac:dyDescent="0.35">
      <c r="A114" t="s">
        <v>9083</v>
      </c>
      <c r="B114" cm="1">
        <f t="array" ref="B114">IF(ROW() &lt; ROW(INDEX(treatments[experiment_ID],ROWS(treatments[experiment_ID]))), COUNTIF(INDEX(treatments[experiment_ID],1):treatments[[#This Row],[experiment_ID]],treatments[[#This Row],[experiment_ID]]), "")</f>
        <v>66</v>
      </c>
      <c r="C114" t="s">
        <v>9241</v>
      </c>
      <c r="D114" s="13" t="s">
        <v>2502</v>
      </c>
      <c r="E114" s="13" t="s">
        <v>9015</v>
      </c>
      <c r="F114" s="13"/>
      <c r="G114" s="13"/>
      <c r="H114" s="13" t="s">
        <v>9217</v>
      </c>
      <c r="I114" s="13" t="s">
        <v>9158</v>
      </c>
      <c r="J114" s="13" t="s">
        <v>9272</v>
      </c>
      <c r="K114" s="13"/>
      <c r="L114" s="13"/>
      <c r="M114" s="13" t="s">
        <v>9309</v>
      </c>
      <c r="N114" s="13"/>
      <c r="O114" s="13"/>
      <c r="P114" s="13"/>
      <c r="Q114" s="13"/>
    </row>
    <row r="115" spans="1:17" x14ac:dyDescent="0.35">
      <c r="A115" t="s">
        <v>9083</v>
      </c>
      <c r="B115" cm="1">
        <f t="array" ref="B115">IF(ROW() &lt; ROW(INDEX(treatments[experiment_ID],ROWS(treatments[experiment_ID]))), COUNTIF(INDEX(treatments[experiment_ID],1):treatments[[#This Row],[experiment_ID]],treatments[[#This Row],[experiment_ID]]), "")</f>
        <v>67</v>
      </c>
      <c r="C115" t="s">
        <v>9242</v>
      </c>
      <c r="D115" s="13" t="s">
        <v>2502</v>
      </c>
      <c r="E115" s="13" t="s">
        <v>9016</v>
      </c>
      <c r="F115" s="13"/>
      <c r="G115" s="13"/>
      <c r="H115" s="13" t="s">
        <v>9217</v>
      </c>
      <c r="I115" s="13" t="s">
        <v>9158</v>
      </c>
      <c r="J115" s="13" t="s">
        <v>9272</v>
      </c>
      <c r="K115" s="13"/>
      <c r="L115" s="13"/>
      <c r="M115" s="13" t="s">
        <v>9309</v>
      </c>
      <c r="N115" s="13"/>
      <c r="O115" s="13"/>
      <c r="P115" s="13"/>
      <c r="Q115" s="13"/>
    </row>
    <row r="116" spans="1:17" x14ac:dyDescent="0.35">
      <c r="A116" t="s">
        <v>9083</v>
      </c>
      <c r="B116" cm="1">
        <f t="array" ref="B116">IF(ROW() &lt; ROW(INDEX(treatments[experiment_ID],ROWS(treatments[experiment_ID]))), COUNTIF(INDEX(treatments[experiment_ID],1):treatments[[#This Row],[experiment_ID]],treatments[[#This Row],[experiment_ID]]), "")</f>
        <v>68</v>
      </c>
      <c r="C116" t="s">
        <v>9243</v>
      </c>
      <c r="D116" s="13" t="s">
        <v>2502</v>
      </c>
      <c r="E116" s="13" t="s">
        <v>9017</v>
      </c>
      <c r="F116" s="13"/>
      <c r="G116" s="13"/>
      <c r="H116" s="13" t="s">
        <v>9217</v>
      </c>
      <c r="I116" s="13" t="s">
        <v>9158</v>
      </c>
      <c r="J116" s="13" t="s">
        <v>9272</v>
      </c>
      <c r="K116" s="13"/>
      <c r="L116" s="13"/>
      <c r="M116" s="13" t="s">
        <v>9309</v>
      </c>
      <c r="N116" s="13"/>
      <c r="O116" s="13"/>
      <c r="P116" s="13"/>
      <c r="Q116" s="13"/>
    </row>
    <row r="117" spans="1:17" x14ac:dyDescent="0.35">
      <c r="A117" t="s">
        <v>9083</v>
      </c>
      <c r="B117" cm="1">
        <f t="array" ref="B117">IF(ROW() &lt; ROW(INDEX(treatments[experiment_ID],ROWS(treatments[experiment_ID]))), COUNTIF(INDEX(treatments[experiment_ID],1):treatments[[#This Row],[experiment_ID]],treatments[[#This Row],[experiment_ID]]), "")</f>
        <v>69</v>
      </c>
      <c r="C117" t="s">
        <v>9244</v>
      </c>
      <c r="D117" s="13" t="s">
        <v>2502</v>
      </c>
      <c r="E117" s="13" t="s">
        <v>9018</v>
      </c>
      <c r="F117" s="13"/>
      <c r="G117" s="13"/>
      <c r="H117" s="13" t="s">
        <v>9217</v>
      </c>
      <c r="I117" s="13" t="s">
        <v>9158</v>
      </c>
      <c r="J117" s="13" t="s">
        <v>9272</v>
      </c>
      <c r="K117" s="13"/>
      <c r="L117" s="13"/>
      <c r="M117" s="13" t="s">
        <v>9309</v>
      </c>
      <c r="N117" s="13"/>
      <c r="O117" s="13"/>
      <c r="P117" s="13"/>
      <c r="Q117" s="13"/>
    </row>
    <row r="118" spans="1:17" x14ac:dyDescent="0.35">
      <c r="A118" t="s">
        <v>9083</v>
      </c>
      <c r="B118" cm="1">
        <f t="array" ref="B118">IF(ROW() &lt; ROW(INDEX(treatments[experiment_ID],ROWS(treatments[experiment_ID]))), COUNTIF(INDEX(treatments[experiment_ID],1):treatments[[#This Row],[experiment_ID]],treatments[[#This Row],[experiment_ID]]), "")</f>
        <v>70</v>
      </c>
      <c r="C118" t="s">
        <v>9245</v>
      </c>
      <c r="D118" s="13" t="s">
        <v>2502</v>
      </c>
      <c r="E118" s="13" t="s">
        <v>9019</v>
      </c>
      <c r="F118" s="13"/>
      <c r="G118" s="13"/>
      <c r="H118" s="13" t="s">
        <v>9217</v>
      </c>
      <c r="I118" s="13" t="s">
        <v>9158</v>
      </c>
      <c r="J118" s="13" t="s">
        <v>9272</v>
      </c>
      <c r="K118" s="13"/>
      <c r="L118" s="13"/>
      <c r="M118" s="13" t="s">
        <v>9309</v>
      </c>
      <c r="N118" s="13"/>
      <c r="O118" s="13"/>
      <c r="P118" s="13"/>
      <c r="Q118" s="13"/>
    </row>
    <row r="119" spans="1:17" x14ac:dyDescent="0.35">
      <c r="A119" t="s">
        <v>9083</v>
      </c>
      <c r="B119" cm="1">
        <f t="array" ref="B119">IF(ROW() &lt; ROW(INDEX(treatments[experiment_ID],ROWS(treatments[experiment_ID]))), COUNTIF(INDEX(treatments[experiment_ID],1):treatments[[#This Row],[experiment_ID]],treatments[[#This Row],[experiment_ID]]), "")</f>
        <v>71</v>
      </c>
      <c r="C119" t="s">
        <v>9246</v>
      </c>
      <c r="D119" s="13" t="s">
        <v>2502</v>
      </c>
      <c r="E119" s="13" t="s">
        <v>9020</v>
      </c>
      <c r="F119" s="13"/>
      <c r="G119" s="13"/>
      <c r="H119" s="13" t="s">
        <v>9217</v>
      </c>
      <c r="I119" s="13" t="s">
        <v>9158</v>
      </c>
      <c r="J119" s="13" t="s">
        <v>9272</v>
      </c>
      <c r="K119" s="13"/>
      <c r="L119" s="13"/>
      <c r="M119" s="13" t="s">
        <v>9309</v>
      </c>
      <c r="N119" s="13"/>
      <c r="O119" s="13"/>
      <c r="P119" s="13"/>
      <c r="Q119" s="13"/>
    </row>
    <row r="120" spans="1:17" x14ac:dyDescent="0.35">
      <c r="A120" t="s">
        <v>9083</v>
      </c>
      <c r="B120" cm="1">
        <f t="array" ref="B120">IF(ROW() &lt; ROW(INDEX(treatments[experiment_ID],ROWS(treatments[experiment_ID]))), COUNTIF(INDEX(treatments[experiment_ID],1):treatments[[#This Row],[experiment_ID]],treatments[[#This Row],[experiment_ID]]), "")</f>
        <v>72</v>
      </c>
      <c r="C120" t="s">
        <v>9247</v>
      </c>
      <c r="D120" s="13" t="s">
        <v>2502</v>
      </c>
      <c r="E120" s="13" t="s">
        <v>9021</v>
      </c>
      <c r="F120" s="13"/>
      <c r="G120" s="13"/>
      <c r="H120" s="13" t="s">
        <v>9217</v>
      </c>
      <c r="I120" s="13" t="s">
        <v>9158</v>
      </c>
      <c r="J120" s="13" t="s">
        <v>9272</v>
      </c>
      <c r="K120" s="13"/>
      <c r="L120" s="13"/>
      <c r="M120" s="13" t="s">
        <v>9309</v>
      </c>
      <c r="N120" s="13"/>
      <c r="O120" s="13"/>
      <c r="P120" s="13"/>
      <c r="Q120" s="13"/>
    </row>
    <row r="121" spans="1:17" x14ac:dyDescent="0.35">
      <c r="A121" t="s">
        <v>9083</v>
      </c>
      <c r="B121" cm="1">
        <f t="array" ref="B121">IF(ROW() &lt; ROW(INDEX(treatments[experiment_ID],ROWS(treatments[experiment_ID]))), COUNTIF(INDEX(treatments[experiment_ID],1):treatments[[#This Row],[experiment_ID]],treatments[[#This Row],[experiment_ID]]), "")</f>
        <v>73</v>
      </c>
      <c r="C121" t="s">
        <v>9248</v>
      </c>
      <c r="D121" s="13" t="s">
        <v>2502</v>
      </c>
      <c r="E121" s="13" t="s">
        <v>2502</v>
      </c>
      <c r="F121" s="13"/>
      <c r="G121" s="13"/>
      <c r="H121" s="13" t="s">
        <v>9217</v>
      </c>
      <c r="I121" s="13" t="s">
        <v>9158</v>
      </c>
      <c r="J121" s="13" t="s">
        <v>9159</v>
      </c>
      <c r="K121" s="13"/>
      <c r="L121" s="13"/>
      <c r="M121" s="13" t="s">
        <v>9309</v>
      </c>
      <c r="N121" s="13"/>
      <c r="O121" s="13"/>
      <c r="P121" s="13"/>
      <c r="Q121" s="13"/>
    </row>
    <row r="122" spans="1:17" x14ac:dyDescent="0.35">
      <c r="A122" t="s">
        <v>9083</v>
      </c>
      <c r="B122" cm="1">
        <f t="array" ref="B122">IF(ROW() &lt; ROW(INDEX(treatments[experiment_ID],ROWS(treatments[experiment_ID]))), COUNTIF(INDEX(treatments[experiment_ID],1):treatments[[#This Row],[experiment_ID]],treatments[[#This Row],[experiment_ID]]), "")</f>
        <v>74</v>
      </c>
      <c r="C122" t="s">
        <v>9249</v>
      </c>
      <c r="D122" s="13" t="s">
        <v>2502</v>
      </c>
      <c r="E122" s="13" t="s">
        <v>9015</v>
      </c>
      <c r="F122" s="13"/>
      <c r="G122" s="13"/>
      <c r="H122" s="13" t="s">
        <v>9217</v>
      </c>
      <c r="I122" s="13" t="s">
        <v>9158</v>
      </c>
      <c r="J122" s="13" t="s">
        <v>9159</v>
      </c>
      <c r="K122" s="13"/>
      <c r="L122" s="13"/>
      <c r="M122" s="13" t="s">
        <v>9309</v>
      </c>
      <c r="N122" s="13"/>
      <c r="O122" s="13"/>
      <c r="P122" s="13"/>
      <c r="Q122" s="13"/>
    </row>
    <row r="123" spans="1:17" x14ac:dyDescent="0.35">
      <c r="A123" t="s">
        <v>9083</v>
      </c>
      <c r="B123" cm="1">
        <f t="array" ref="B123">IF(ROW() &lt; ROW(INDEX(treatments[experiment_ID],ROWS(treatments[experiment_ID]))), COUNTIF(INDEX(treatments[experiment_ID],1):treatments[[#This Row],[experiment_ID]],treatments[[#This Row],[experiment_ID]]), "")</f>
        <v>75</v>
      </c>
      <c r="C123" t="s">
        <v>9250</v>
      </c>
      <c r="D123" s="13" t="s">
        <v>2502</v>
      </c>
      <c r="E123" s="13" t="s">
        <v>9016</v>
      </c>
      <c r="F123" s="13"/>
      <c r="G123" s="13"/>
      <c r="H123" s="13" t="s">
        <v>9217</v>
      </c>
      <c r="I123" s="13" t="s">
        <v>9158</v>
      </c>
      <c r="J123" s="13" t="s">
        <v>9159</v>
      </c>
      <c r="K123" s="13"/>
      <c r="L123" s="13"/>
      <c r="M123" s="13" t="s">
        <v>9309</v>
      </c>
      <c r="N123" s="13"/>
      <c r="O123" s="13"/>
      <c r="P123" s="13"/>
      <c r="Q123" s="13"/>
    </row>
    <row r="124" spans="1:17" x14ac:dyDescent="0.35">
      <c r="A124" t="s">
        <v>9083</v>
      </c>
      <c r="B124" cm="1">
        <f t="array" ref="B124">IF(ROW() &lt; ROW(INDEX(treatments[experiment_ID],ROWS(treatments[experiment_ID]))), COUNTIF(INDEX(treatments[experiment_ID],1):treatments[[#This Row],[experiment_ID]],treatments[[#This Row],[experiment_ID]]), "")</f>
        <v>76</v>
      </c>
      <c r="C124" t="s">
        <v>9251</v>
      </c>
      <c r="D124" s="13" t="s">
        <v>2502</v>
      </c>
      <c r="E124" s="13" t="s">
        <v>9017</v>
      </c>
      <c r="F124" s="13"/>
      <c r="G124" s="13"/>
      <c r="H124" s="13" t="s">
        <v>9217</v>
      </c>
      <c r="I124" s="13" t="s">
        <v>9158</v>
      </c>
      <c r="J124" s="13" t="s">
        <v>9159</v>
      </c>
      <c r="K124" s="13"/>
      <c r="L124" s="13"/>
      <c r="M124" s="13" t="s">
        <v>9309</v>
      </c>
      <c r="N124" s="13"/>
      <c r="O124" s="13"/>
      <c r="P124" s="13"/>
      <c r="Q124" s="13"/>
    </row>
    <row r="125" spans="1:17" x14ac:dyDescent="0.35">
      <c r="A125" t="s">
        <v>9083</v>
      </c>
      <c r="B125" cm="1">
        <f t="array" ref="B125">IF(ROW() &lt; ROW(INDEX(treatments[experiment_ID],ROWS(treatments[experiment_ID]))), COUNTIF(INDEX(treatments[experiment_ID],1):treatments[[#This Row],[experiment_ID]],treatments[[#This Row],[experiment_ID]]), "")</f>
        <v>77</v>
      </c>
      <c r="C125" t="s">
        <v>9252</v>
      </c>
      <c r="D125" s="13" t="s">
        <v>2502</v>
      </c>
      <c r="E125" s="13" t="s">
        <v>9018</v>
      </c>
      <c r="F125" s="13"/>
      <c r="G125" s="13"/>
      <c r="H125" s="13" t="s">
        <v>9217</v>
      </c>
      <c r="I125" s="13" t="s">
        <v>9158</v>
      </c>
      <c r="J125" s="13" t="s">
        <v>9159</v>
      </c>
      <c r="K125" s="13"/>
      <c r="L125" s="13"/>
      <c r="M125" s="13" t="s">
        <v>9309</v>
      </c>
      <c r="N125" s="13"/>
      <c r="O125" s="13"/>
      <c r="P125" s="13"/>
      <c r="Q125" s="13"/>
    </row>
    <row r="126" spans="1:17" x14ac:dyDescent="0.35">
      <c r="A126" t="s">
        <v>9083</v>
      </c>
      <c r="B126" cm="1">
        <f t="array" ref="B126">IF(ROW() &lt; ROW(INDEX(treatments[experiment_ID],ROWS(treatments[experiment_ID]))), COUNTIF(INDEX(treatments[experiment_ID],1):treatments[[#This Row],[experiment_ID]],treatments[[#This Row],[experiment_ID]]), "")</f>
        <v>78</v>
      </c>
      <c r="C126" t="s">
        <v>9253</v>
      </c>
      <c r="D126" s="13" t="s">
        <v>2502</v>
      </c>
      <c r="E126" s="13" t="s">
        <v>9019</v>
      </c>
      <c r="F126" s="13"/>
      <c r="G126" s="13"/>
      <c r="H126" s="13" t="s">
        <v>9217</v>
      </c>
      <c r="I126" s="13" t="s">
        <v>9158</v>
      </c>
      <c r="J126" s="13" t="s">
        <v>9159</v>
      </c>
      <c r="K126" s="13"/>
      <c r="L126" s="13"/>
      <c r="M126" s="13" t="s">
        <v>9309</v>
      </c>
      <c r="N126" s="13"/>
      <c r="O126" s="13"/>
      <c r="P126" s="13"/>
      <c r="Q126" s="13"/>
    </row>
    <row r="127" spans="1:17" x14ac:dyDescent="0.35">
      <c r="A127" t="s">
        <v>9083</v>
      </c>
      <c r="B127" cm="1">
        <f t="array" ref="B127">IF(ROW() &lt; ROW(INDEX(treatments[experiment_ID],ROWS(treatments[experiment_ID]))), COUNTIF(INDEX(treatments[experiment_ID],1):treatments[[#This Row],[experiment_ID]],treatments[[#This Row],[experiment_ID]]), "")</f>
        <v>79</v>
      </c>
      <c r="C127" t="s">
        <v>9254</v>
      </c>
      <c r="D127" s="13" t="s">
        <v>2502</v>
      </c>
      <c r="E127" s="13" t="s">
        <v>9020</v>
      </c>
      <c r="F127" s="13"/>
      <c r="G127" s="13"/>
      <c r="H127" s="13" t="s">
        <v>9217</v>
      </c>
      <c r="I127" s="13" t="s">
        <v>9158</v>
      </c>
      <c r="J127" s="13" t="s">
        <v>9159</v>
      </c>
      <c r="K127" s="13"/>
      <c r="L127" s="13"/>
      <c r="M127" s="13" t="s">
        <v>9309</v>
      </c>
      <c r="N127" s="13"/>
      <c r="O127" s="13"/>
      <c r="P127" s="13"/>
      <c r="Q127" s="13"/>
    </row>
    <row r="128" spans="1:17" x14ac:dyDescent="0.35">
      <c r="A128" t="s">
        <v>9083</v>
      </c>
      <c r="B128" cm="1">
        <f t="array" ref="B128">IF(ROW() &lt; ROW(INDEX(treatments[experiment_ID],ROWS(treatments[experiment_ID]))), COUNTIF(INDEX(treatments[experiment_ID],1):treatments[[#This Row],[experiment_ID]],treatments[[#This Row],[experiment_ID]]), "")</f>
        <v>80</v>
      </c>
      <c r="C128" t="s">
        <v>9255</v>
      </c>
      <c r="D128" s="13" t="s">
        <v>2502</v>
      </c>
      <c r="E128" s="13" t="s">
        <v>9021</v>
      </c>
      <c r="F128" s="13"/>
      <c r="G128" s="13"/>
      <c r="H128" s="13" t="s">
        <v>9217</v>
      </c>
      <c r="I128" s="13" t="s">
        <v>9158</v>
      </c>
      <c r="J128" s="13" t="s">
        <v>9159</v>
      </c>
      <c r="K128" s="13"/>
      <c r="L128" s="13"/>
      <c r="M128" s="13" t="s">
        <v>9309</v>
      </c>
      <c r="N128" s="13"/>
      <c r="O128" s="13"/>
      <c r="P128" s="13"/>
      <c r="Q128" s="13"/>
    </row>
    <row r="129" spans="1:17" x14ac:dyDescent="0.35">
      <c r="A129" t="s">
        <v>9083</v>
      </c>
      <c r="B129" cm="1">
        <f t="array" ref="B129">IF(ROW() &lt; ROW(INDEX(treatments[experiment_ID],ROWS(treatments[experiment_ID]))), COUNTIF(INDEX(treatments[experiment_ID],1):treatments[[#This Row],[experiment_ID]],treatments[[#This Row],[experiment_ID]]), "")</f>
        <v>81</v>
      </c>
      <c r="C129" t="s">
        <v>9256</v>
      </c>
      <c r="D129" s="13" t="s">
        <v>2502</v>
      </c>
      <c r="E129" s="13" t="s">
        <v>2502</v>
      </c>
      <c r="F129" s="13"/>
      <c r="G129" s="13"/>
      <c r="H129" s="13" t="s">
        <v>9217</v>
      </c>
      <c r="I129" s="13" t="s">
        <v>9158</v>
      </c>
      <c r="J129" s="13" t="s">
        <v>9273</v>
      </c>
      <c r="K129" s="13"/>
      <c r="L129" s="13"/>
      <c r="M129" s="13" t="s">
        <v>9309</v>
      </c>
      <c r="N129" s="13"/>
      <c r="O129" s="13"/>
      <c r="P129" s="13"/>
      <c r="Q129" s="13"/>
    </row>
    <row r="130" spans="1:17" x14ac:dyDescent="0.35">
      <c r="A130" t="s">
        <v>9083</v>
      </c>
      <c r="B130" cm="1">
        <f t="array" ref="B130">IF(ROW() &lt; ROW(INDEX(treatments[experiment_ID],ROWS(treatments[experiment_ID]))), COUNTIF(INDEX(treatments[experiment_ID],1):treatments[[#This Row],[experiment_ID]],treatments[[#This Row],[experiment_ID]]), "")</f>
        <v>82</v>
      </c>
      <c r="C130" t="s">
        <v>9257</v>
      </c>
      <c r="D130" s="13" t="s">
        <v>2502</v>
      </c>
      <c r="E130" s="13" t="s">
        <v>9015</v>
      </c>
      <c r="F130" s="13"/>
      <c r="G130" s="13"/>
      <c r="H130" s="13" t="s">
        <v>9217</v>
      </c>
      <c r="I130" s="13" t="s">
        <v>9158</v>
      </c>
      <c r="J130" s="13" t="s">
        <v>9273</v>
      </c>
      <c r="K130" s="13"/>
      <c r="L130" s="13"/>
      <c r="M130" s="13" t="s">
        <v>9309</v>
      </c>
      <c r="N130" s="13"/>
      <c r="O130" s="13"/>
      <c r="P130" s="13"/>
      <c r="Q130" s="13"/>
    </row>
    <row r="131" spans="1:17" x14ac:dyDescent="0.35">
      <c r="A131" t="s">
        <v>9083</v>
      </c>
      <c r="B131" cm="1">
        <f t="array" ref="B131">IF(ROW() &lt; ROW(INDEX(treatments[experiment_ID],ROWS(treatments[experiment_ID]))), COUNTIF(INDEX(treatments[experiment_ID],1):treatments[[#This Row],[experiment_ID]],treatments[[#This Row],[experiment_ID]]), "")</f>
        <v>83</v>
      </c>
      <c r="C131" t="s">
        <v>9258</v>
      </c>
      <c r="D131" s="13" t="s">
        <v>2502</v>
      </c>
      <c r="E131" s="13" t="s">
        <v>9016</v>
      </c>
      <c r="F131" s="13"/>
      <c r="G131" s="13"/>
      <c r="H131" s="13" t="s">
        <v>9217</v>
      </c>
      <c r="I131" s="13" t="s">
        <v>9158</v>
      </c>
      <c r="J131" s="13" t="s">
        <v>9273</v>
      </c>
      <c r="K131" s="13"/>
      <c r="L131" s="13"/>
      <c r="M131" s="13" t="s">
        <v>9309</v>
      </c>
      <c r="N131" s="13"/>
      <c r="O131" s="13"/>
      <c r="P131" s="13"/>
      <c r="Q131" s="13"/>
    </row>
    <row r="132" spans="1:17" x14ac:dyDescent="0.35">
      <c r="A132" t="s">
        <v>9083</v>
      </c>
      <c r="B132" cm="1">
        <f t="array" ref="B132">IF(ROW() &lt; ROW(INDEX(treatments[experiment_ID],ROWS(treatments[experiment_ID]))), COUNTIF(INDEX(treatments[experiment_ID],1):treatments[[#This Row],[experiment_ID]],treatments[[#This Row],[experiment_ID]]), "")</f>
        <v>84</v>
      </c>
      <c r="C132" t="s">
        <v>9259</v>
      </c>
      <c r="D132" s="13" t="s">
        <v>2502</v>
      </c>
      <c r="E132" s="13" t="s">
        <v>9017</v>
      </c>
      <c r="F132" s="13"/>
      <c r="G132" s="13"/>
      <c r="H132" s="13" t="s">
        <v>9217</v>
      </c>
      <c r="I132" s="13" t="s">
        <v>9158</v>
      </c>
      <c r="J132" s="13" t="s">
        <v>9273</v>
      </c>
      <c r="K132" s="13"/>
      <c r="L132" s="13"/>
      <c r="M132" s="13" t="s">
        <v>9309</v>
      </c>
      <c r="N132" s="13"/>
      <c r="O132" s="13"/>
      <c r="P132" s="13"/>
      <c r="Q132" s="13"/>
    </row>
    <row r="133" spans="1:17" x14ac:dyDescent="0.35">
      <c r="A133" t="s">
        <v>9083</v>
      </c>
      <c r="B133" cm="1">
        <f t="array" ref="B133">IF(ROW() &lt; ROW(INDEX(treatments[experiment_ID],ROWS(treatments[experiment_ID]))), COUNTIF(INDEX(treatments[experiment_ID],1):treatments[[#This Row],[experiment_ID]],treatments[[#This Row],[experiment_ID]]), "")</f>
        <v>85</v>
      </c>
      <c r="C133" t="s">
        <v>9260</v>
      </c>
      <c r="D133" s="13" t="s">
        <v>2502</v>
      </c>
      <c r="E133" s="13" t="s">
        <v>9018</v>
      </c>
      <c r="F133" s="13"/>
      <c r="G133" s="13"/>
      <c r="H133" s="13" t="s">
        <v>9217</v>
      </c>
      <c r="I133" s="13" t="s">
        <v>9158</v>
      </c>
      <c r="J133" s="13" t="s">
        <v>9273</v>
      </c>
      <c r="K133" s="13"/>
      <c r="L133" s="13"/>
      <c r="M133" s="13" t="s">
        <v>9309</v>
      </c>
      <c r="N133" s="13"/>
      <c r="O133" s="13"/>
      <c r="P133" s="13"/>
      <c r="Q133" s="13"/>
    </row>
    <row r="134" spans="1:17" x14ac:dyDescent="0.35">
      <c r="A134" t="s">
        <v>9083</v>
      </c>
      <c r="B134" cm="1">
        <f t="array" ref="B134">IF(ROW() &lt; ROW(INDEX(treatments[experiment_ID],ROWS(treatments[experiment_ID]))), COUNTIF(INDEX(treatments[experiment_ID],1):treatments[[#This Row],[experiment_ID]],treatments[[#This Row],[experiment_ID]]), "")</f>
        <v>86</v>
      </c>
      <c r="C134" t="s">
        <v>9261</v>
      </c>
      <c r="D134" s="13" t="s">
        <v>2502</v>
      </c>
      <c r="E134" s="13" t="s">
        <v>9019</v>
      </c>
      <c r="F134" s="13"/>
      <c r="G134" s="13"/>
      <c r="H134" s="13" t="s">
        <v>9217</v>
      </c>
      <c r="I134" s="13" t="s">
        <v>9158</v>
      </c>
      <c r="J134" s="13" t="s">
        <v>9273</v>
      </c>
      <c r="K134" s="13"/>
      <c r="L134" s="13"/>
      <c r="M134" s="13" t="s">
        <v>9309</v>
      </c>
      <c r="N134" s="13"/>
      <c r="O134" s="13"/>
      <c r="P134" s="13"/>
      <c r="Q134" s="13"/>
    </row>
    <row r="135" spans="1:17" x14ac:dyDescent="0.35">
      <c r="A135" t="s">
        <v>9083</v>
      </c>
      <c r="B135" cm="1">
        <f t="array" ref="B135">IF(ROW() &lt; ROW(INDEX(treatments[experiment_ID],ROWS(treatments[experiment_ID]))), COUNTIF(INDEX(treatments[experiment_ID],1):treatments[[#This Row],[experiment_ID]],treatments[[#This Row],[experiment_ID]]), "")</f>
        <v>87</v>
      </c>
      <c r="C135" t="s">
        <v>9262</v>
      </c>
      <c r="D135" s="13" t="s">
        <v>2502</v>
      </c>
      <c r="E135" s="13" t="s">
        <v>9020</v>
      </c>
      <c r="F135" s="13"/>
      <c r="G135" s="13"/>
      <c r="H135" s="13" t="s">
        <v>9217</v>
      </c>
      <c r="I135" s="13" t="s">
        <v>9158</v>
      </c>
      <c r="J135" s="13" t="s">
        <v>9273</v>
      </c>
      <c r="K135" s="13"/>
      <c r="L135" s="13"/>
      <c r="M135" s="13" t="s">
        <v>9309</v>
      </c>
      <c r="N135" s="13"/>
      <c r="O135" s="13"/>
      <c r="P135" s="13"/>
      <c r="Q135" s="13"/>
    </row>
    <row r="136" spans="1:17" x14ac:dyDescent="0.35">
      <c r="A136" t="s">
        <v>9083</v>
      </c>
      <c r="B136" cm="1">
        <f t="array" ref="B136">IF(ROW() &lt; ROW(INDEX(treatments[experiment_ID],ROWS(treatments[experiment_ID]))), COUNTIF(INDEX(treatments[experiment_ID],1):treatments[[#This Row],[experiment_ID]],treatments[[#This Row],[experiment_ID]]), "")</f>
        <v>88</v>
      </c>
      <c r="C136" t="s">
        <v>9263</v>
      </c>
      <c r="D136" s="13" t="s">
        <v>2502</v>
      </c>
      <c r="E136" s="13" t="s">
        <v>9021</v>
      </c>
      <c r="F136" s="13"/>
      <c r="G136" s="13"/>
      <c r="H136" s="13" t="s">
        <v>9217</v>
      </c>
      <c r="I136" s="13" t="s">
        <v>9158</v>
      </c>
      <c r="J136" s="13" t="s">
        <v>9273</v>
      </c>
      <c r="K136" s="13"/>
      <c r="L136" s="13"/>
      <c r="M136" s="13" t="s">
        <v>9309</v>
      </c>
      <c r="N136" s="13"/>
      <c r="O136" s="13"/>
      <c r="P136" s="13"/>
      <c r="Q136" s="13"/>
    </row>
    <row r="137" spans="1:17" x14ac:dyDescent="0.35">
      <c r="A137" t="s">
        <v>9083</v>
      </c>
      <c r="B137" cm="1">
        <f t="array" ref="B137">IF(ROW() &lt; ROW(INDEX(treatments[experiment_ID],ROWS(treatments[experiment_ID]))), COUNTIF(INDEX(treatments[experiment_ID],1):treatments[[#This Row],[experiment_ID]],treatments[[#This Row],[experiment_ID]]), "")</f>
        <v>89</v>
      </c>
      <c r="C137" t="s">
        <v>9264</v>
      </c>
      <c r="D137" s="13" t="s">
        <v>2502</v>
      </c>
      <c r="E137" s="13" t="s">
        <v>2502</v>
      </c>
      <c r="F137" s="13"/>
      <c r="G137" s="13"/>
      <c r="H137" s="13" t="s">
        <v>9217</v>
      </c>
      <c r="I137" s="13" t="s">
        <v>9158</v>
      </c>
      <c r="J137" s="13" t="s">
        <v>9274</v>
      </c>
      <c r="K137" s="13"/>
      <c r="L137" s="13"/>
      <c r="M137" s="13" t="s">
        <v>9309</v>
      </c>
      <c r="N137" s="13"/>
      <c r="O137" s="13"/>
      <c r="P137" s="13"/>
      <c r="Q137" s="13"/>
    </row>
    <row r="138" spans="1:17" x14ac:dyDescent="0.35">
      <c r="A138" t="s">
        <v>9083</v>
      </c>
      <c r="B138" cm="1">
        <f t="array" ref="B138">IF(ROW() &lt; ROW(INDEX(treatments[experiment_ID],ROWS(treatments[experiment_ID]))), COUNTIF(INDEX(treatments[experiment_ID],1):treatments[[#This Row],[experiment_ID]],treatments[[#This Row],[experiment_ID]]), "")</f>
        <v>90</v>
      </c>
      <c r="C138" t="s">
        <v>9265</v>
      </c>
      <c r="D138" s="13" t="s">
        <v>2502</v>
      </c>
      <c r="E138" s="13" t="s">
        <v>9015</v>
      </c>
      <c r="F138" s="13"/>
      <c r="G138" s="13"/>
      <c r="H138" s="13" t="s">
        <v>9217</v>
      </c>
      <c r="I138" s="13" t="s">
        <v>9158</v>
      </c>
      <c r="J138" s="13" t="s">
        <v>9274</v>
      </c>
      <c r="K138" s="13"/>
      <c r="L138" s="13"/>
      <c r="M138" s="13" t="s">
        <v>9309</v>
      </c>
      <c r="N138" s="13"/>
      <c r="O138" s="13"/>
      <c r="P138" s="13"/>
      <c r="Q138" s="13"/>
    </row>
    <row r="139" spans="1:17" x14ac:dyDescent="0.35">
      <c r="A139" t="s">
        <v>9083</v>
      </c>
      <c r="B139" cm="1">
        <f t="array" ref="B139">IF(ROW() &lt; ROW(INDEX(treatments[experiment_ID],ROWS(treatments[experiment_ID]))), COUNTIF(INDEX(treatments[experiment_ID],1):treatments[[#This Row],[experiment_ID]],treatments[[#This Row],[experiment_ID]]), "")</f>
        <v>91</v>
      </c>
      <c r="C139" t="s">
        <v>9266</v>
      </c>
      <c r="D139" s="13" t="s">
        <v>2502</v>
      </c>
      <c r="E139" s="13" t="s">
        <v>9016</v>
      </c>
      <c r="F139" s="13"/>
      <c r="G139" s="13"/>
      <c r="H139" s="13" t="s">
        <v>9217</v>
      </c>
      <c r="I139" s="13" t="s">
        <v>9158</v>
      </c>
      <c r="J139" s="13" t="s">
        <v>9274</v>
      </c>
      <c r="K139" s="13"/>
      <c r="L139" s="13"/>
      <c r="M139" s="13" t="s">
        <v>9309</v>
      </c>
      <c r="N139" s="13"/>
      <c r="O139" s="13"/>
      <c r="P139" s="13"/>
      <c r="Q139" s="13"/>
    </row>
    <row r="140" spans="1:17" x14ac:dyDescent="0.35">
      <c r="A140" t="s">
        <v>9083</v>
      </c>
      <c r="B140" cm="1">
        <f t="array" ref="B140">IF(ROW() &lt; ROW(INDEX(treatments[experiment_ID],ROWS(treatments[experiment_ID]))), COUNTIF(INDEX(treatments[experiment_ID],1):treatments[[#This Row],[experiment_ID]],treatments[[#This Row],[experiment_ID]]), "")</f>
        <v>92</v>
      </c>
      <c r="C140" t="s">
        <v>9267</v>
      </c>
      <c r="D140" s="13" t="s">
        <v>2502</v>
      </c>
      <c r="E140" s="13" t="s">
        <v>9017</v>
      </c>
      <c r="F140" s="13"/>
      <c r="G140" s="13"/>
      <c r="H140" s="13" t="s">
        <v>9217</v>
      </c>
      <c r="I140" s="13" t="s">
        <v>9158</v>
      </c>
      <c r="J140" s="13" t="s">
        <v>9274</v>
      </c>
      <c r="K140" s="13"/>
      <c r="L140" s="13"/>
      <c r="M140" s="13" t="s">
        <v>9309</v>
      </c>
      <c r="N140" s="13"/>
      <c r="O140" s="13"/>
      <c r="P140" s="13"/>
      <c r="Q140" s="13"/>
    </row>
    <row r="141" spans="1:17" x14ac:dyDescent="0.35">
      <c r="A141" t="s">
        <v>9083</v>
      </c>
      <c r="B141" cm="1">
        <f t="array" ref="B141">IF(ROW() &lt; ROW(INDEX(treatments[experiment_ID],ROWS(treatments[experiment_ID]))), COUNTIF(INDEX(treatments[experiment_ID],1):treatments[[#This Row],[experiment_ID]],treatments[[#This Row],[experiment_ID]]), "")</f>
        <v>93</v>
      </c>
      <c r="C141" t="s">
        <v>9268</v>
      </c>
      <c r="D141" s="13" t="s">
        <v>2502</v>
      </c>
      <c r="E141" s="13" t="s">
        <v>9018</v>
      </c>
      <c r="F141" s="13"/>
      <c r="G141" s="13"/>
      <c r="H141" s="13" t="s">
        <v>9217</v>
      </c>
      <c r="I141" s="13" t="s">
        <v>9158</v>
      </c>
      <c r="J141" s="13" t="s">
        <v>9274</v>
      </c>
      <c r="K141" s="13"/>
      <c r="L141" s="13"/>
      <c r="M141" s="13" t="s">
        <v>9309</v>
      </c>
      <c r="N141" s="13"/>
      <c r="O141" s="13"/>
      <c r="P141" s="13"/>
      <c r="Q141" s="13"/>
    </row>
    <row r="142" spans="1:17" x14ac:dyDescent="0.35">
      <c r="A142" t="s">
        <v>9083</v>
      </c>
      <c r="B142" cm="1">
        <f t="array" ref="B142">IF(ROW() &lt; ROW(INDEX(treatments[experiment_ID],ROWS(treatments[experiment_ID]))), COUNTIF(INDEX(treatments[experiment_ID],1):treatments[[#This Row],[experiment_ID]],treatments[[#This Row],[experiment_ID]]), "")</f>
        <v>94</v>
      </c>
      <c r="C142" t="s">
        <v>9269</v>
      </c>
      <c r="D142" s="13" t="s">
        <v>2502</v>
      </c>
      <c r="E142" s="13" t="s">
        <v>9019</v>
      </c>
      <c r="F142" s="13"/>
      <c r="G142" s="13"/>
      <c r="H142" s="13" t="s">
        <v>9217</v>
      </c>
      <c r="I142" s="13" t="s">
        <v>9158</v>
      </c>
      <c r="J142" s="13" t="s">
        <v>9274</v>
      </c>
      <c r="K142" s="13"/>
      <c r="L142" s="13"/>
      <c r="M142" s="13" t="s">
        <v>9309</v>
      </c>
      <c r="N142" s="13"/>
      <c r="O142" s="13"/>
      <c r="P142" s="13"/>
      <c r="Q142" s="13"/>
    </row>
    <row r="143" spans="1:17" x14ac:dyDescent="0.35">
      <c r="A143" t="s">
        <v>9083</v>
      </c>
      <c r="B143" cm="1">
        <f t="array" ref="B143">IF(ROW() &lt; ROW(INDEX(treatments[experiment_ID],ROWS(treatments[experiment_ID]))), COUNTIF(INDEX(treatments[experiment_ID],1):treatments[[#This Row],[experiment_ID]],treatments[[#This Row],[experiment_ID]]), "")</f>
        <v>95</v>
      </c>
      <c r="C143" t="s">
        <v>9270</v>
      </c>
      <c r="D143" s="13" t="s">
        <v>2502</v>
      </c>
      <c r="E143" s="13" t="s">
        <v>9020</v>
      </c>
      <c r="F143" s="13"/>
      <c r="G143" s="13"/>
      <c r="H143" s="13" t="s">
        <v>9217</v>
      </c>
      <c r="I143" s="13" t="s">
        <v>9158</v>
      </c>
      <c r="J143" s="13" t="s">
        <v>9274</v>
      </c>
      <c r="K143" s="13"/>
      <c r="L143" s="13"/>
      <c r="M143" s="13" t="s">
        <v>9309</v>
      </c>
      <c r="N143" s="13"/>
      <c r="O143" s="13"/>
      <c r="P143" s="13"/>
      <c r="Q143" s="13"/>
    </row>
    <row r="144" spans="1:17" x14ac:dyDescent="0.35">
      <c r="A144" t="s">
        <v>9083</v>
      </c>
      <c r="B144" cm="1">
        <f t="array" ref="B144">IF(ROW() &lt; ROW(INDEX(treatments[experiment_ID],ROWS(treatments[experiment_ID]))), COUNTIF(INDEX(treatments[experiment_ID],1):treatments[[#This Row],[experiment_ID]],treatments[[#This Row],[experiment_ID]]), "")</f>
        <v>96</v>
      </c>
      <c r="C144" t="s">
        <v>9271</v>
      </c>
      <c r="D144" s="13" t="s">
        <v>2502</v>
      </c>
      <c r="E144" s="13" t="s">
        <v>9021</v>
      </c>
      <c r="F144" s="13"/>
      <c r="G144" s="13"/>
      <c r="H144" s="13" t="s">
        <v>9217</v>
      </c>
      <c r="I144" s="13" t="s">
        <v>9158</v>
      </c>
      <c r="J144" s="13" t="s">
        <v>9274</v>
      </c>
      <c r="K144" s="13"/>
      <c r="L144" s="13"/>
      <c r="M144" s="13" t="s">
        <v>9309</v>
      </c>
      <c r="N144" s="13"/>
      <c r="O144" s="13"/>
      <c r="P144" s="13"/>
      <c r="Q144" s="13"/>
    </row>
    <row r="145" spans="1:17" x14ac:dyDescent="0.35">
      <c r="A145" t="s">
        <v>9275</v>
      </c>
      <c r="B145" cm="1">
        <f t="array" ref="B145">IF(ROW() &lt; ROW(INDEX(treatments[experiment_ID],ROWS(treatments[experiment_ID]))), COUNTIF(INDEX(treatments[experiment_ID],1):treatments[[#This Row],[experiment_ID]],treatments[[#This Row],[experiment_ID]]), "")</f>
        <v>1</v>
      </c>
      <c r="C145" t="s">
        <v>9353</v>
      </c>
      <c r="D145" s="13" t="s">
        <v>9344</v>
      </c>
      <c r="E145" s="13" t="s">
        <v>2502</v>
      </c>
      <c r="F145" s="13"/>
      <c r="G145" s="13" t="s">
        <v>9345</v>
      </c>
      <c r="H145" s="13" t="s">
        <v>9346</v>
      </c>
      <c r="I145" s="13" t="s">
        <v>9347</v>
      </c>
      <c r="J145" s="13" t="s">
        <v>9348</v>
      </c>
      <c r="K145" s="13"/>
      <c r="L145" s="13"/>
      <c r="M145" s="13" t="s">
        <v>9350</v>
      </c>
      <c r="N145" s="13"/>
      <c r="O145" s="13" t="s">
        <v>9358</v>
      </c>
      <c r="P145" s="13"/>
      <c r="Q145" s="13"/>
    </row>
    <row r="146" spans="1:17" x14ac:dyDescent="0.35">
      <c r="A146" t="s">
        <v>9275</v>
      </c>
      <c r="B146" cm="1">
        <f t="array" ref="B146">IF(ROW() &lt; ROW(INDEX(treatments[experiment_ID],ROWS(treatments[experiment_ID]))), COUNTIF(INDEX(treatments[experiment_ID],1):treatments[[#This Row],[experiment_ID]],treatments[[#This Row],[experiment_ID]]), "")</f>
        <v>2</v>
      </c>
      <c r="C146" t="s">
        <v>9361</v>
      </c>
      <c r="D146" s="13" t="s">
        <v>9344</v>
      </c>
      <c r="E146" s="13" t="s">
        <v>2502</v>
      </c>
      <c r="F146" s="13"/>
      <c r="G146" s="13" t="s">
        <v>9360</v>
      </c>
      <c r="H146" s="13" t="s">
        <v>9346</v>
      </c>
      <c r="I146" s="13" t="s">
        <v>9347</v>
      </c>
      <c r="J146" s="13" t="s">
        <v>9348</v>
      </c>
      <c r="K146" s="13"/>
      <c r="L146" s="13"/>
      <c r="M146" s="13" t="s">
        <v>9350</v>
      </c>
      <c r="N146" s="13"/>
      <c r="O146" s="13" t="s">
        <v>9358</v>
      </c>
      <c r="P146" s="13"/>
      <c r="Q146" s="13"/>
    </row>
    <row r="147" spans="1:17" x14ac:dyDescent="0.35">
      <c r="A147" t="s">
        <v>9275</v>
      </c>
      <c r="B147" cm="1">
        <f t="array" ref="B147">IF(ROW() &lt; ROW(INDEX(treatments[experiment_ID],ROWS(treatments[experiment_ID]))), COUNTIF(INDEX(treatments[experiment_ID],1):treatments[[#This Row],[experiment_ID]],treatments[[#This Row],[experiment_ID]]), "")</f>
        <v>3</v>
      </c>
      <c r="C147" t="s">
        <v>9362</v>
      </c>
      <c r="D147" s="13" t="s">
        <v>9344</v>
      </c>
      <c r="E147" s="13" t="s">
        <v>2502</v>
      </c>
      <c r="F147" s="13"/>
      <c r="G147" s="13" t="s">
        <v>9363</v>
      </c>
      <c r="H147" s="13" t="s">
        <v>9346</v>
      </c>
      <c r="I147" s="13" t="s">
        <v>9347</v>
      </c>
      <c r="J147" s="13" t="s">
        <v>9348</v>
      </c>
      <c r="K147" s="13"/>
      <c r="L147" s="13"/>
      <c r="M147" s="13" t="s">
        <v>9350</v>
      </c>
      <c r="N147" s="13"/>
      <c r="O147" s="13" t="s">
        <v>9358</v>
      </c>
      <c r="P147" s="13"/>
      <c r="Q147" s="13"/>
    </row>
    <row r="148" spans="1:17" x14ac:dyDescent="0.35">
      <c r="A148" t="s">
        <v>9275</v>
      </c>
      <c r="B148" cm="1">
        <f t="array" ref="B148">IF(ROW() &lt; ROW(INDEX(treatments[experiment_ID],ROWS(treatments[experiment_ID]))), COUNTIF(INDEX(treatments[experiment_ID],1):treatments[[#This Row],[experiment_ID]],treatments[[#This Row],[experiment_ID]]), "")</f>
        <v>4</v>
      </c>
      <c r="C148" t="s">
        <v>9366</v>
      </c>
      <c r="D148" s="13" t="s">
        <v>9344</v>
      </c>
      <c r="E148" s="13" t="s">
        <v>2502</v>
      </c>
      <c r="F148" s="13"/>
      <c r="G148" s="13" t="s">
        <v>9365</v>
      </c>
      <c r="H148" s="13" t="s">
        <v>9346</v>
      </c>
      <c r="I148" s="13" t="s">
        <v>9347</v>
      </c>
      <c r="J148" s="13" t="s">
        <v>9348</v>
      </c>
      <c r="K148" s="13"/>
      <c r="L148" s="13"/>
      <c r="M148" s="13" t="s">
        <v>9350</v>
      </c>
      <c r="N148" s="13"/>
      <c r="O148" s="13" t="s">
        <v>9358</v>
      </c>
      <c r="P148" s="13"/>
      <c r="Q148" s="13"/>
    </row>
    <row r="149" spans="1:17" x14ac:dyDescent="0.35">
      <c r="A149" t="s">
        <v>9275</v>
      </c>
      <c r="B149" cm="1">
        <f t="array" ref="B149">IF(ROW() &lt; ROW(INDEX(treatments[experiment_ID],ROWS(treatments[experiment_ID]))), COUNTIF(INDEX(treatments[experiment_ID],1):treatments[[#This Row],[experiment_ID]],treatments[[#This Row],[experiment_ID]]), "")</f>
        <v>5</v>
      </c>
      <c r="C149" t="s">
        <v>9375</v>
      </c>
      <c r="D149" s="13" t="s">
        <v>9344</v>
      </c>
      <c r="E149" s="13" t="s">
        <v>2502</v>
      </c>
      <c r="F149" s="13"/>
      <c r="G149" s="13" t="s">
        <v>9367</v>
      </c>
      <c r="H149" s="13" t="s">
        <v>9346</v>
      </c>
      <c r="I149" s="13" t="s">
        <v>9347</v>
      </c>
      <c r="J149" s="13" t="s">
        <v>9348</v>
      </c>
      <c r="K149" s="13"/>
      <c r="L149" s="13"/>
      <c r="M149" s="13" t="s">
        <v>9350</v>
      </c>
      <c r="N149" s="13"/>
      <c r="O149" s="13" t="s">
        <v>9358</v>
      </c>
      <c r="P149" s="13"/>
      <c r="Q149" s="13"/>
    </row>
    <row r="150" spans="1:17" x14ac:dyDescent="0.35">
      <c r="A150" t="s">
        <v>9275</v>
      </c>
      <c r="B150" cm="1">
        <f t="array" ref="B150">IF(ROW() &lt; ROW(INDEX(treatments[experiment_ID],ROWS(treatments[experiment_ID]))), COUNTIF(INDEX(treatments[experiment_ID],1):treatments[[#This Row],[experiment_ID]],treatments[[#This Row],[experiment_ID]]), "")</f>
        <v>6</v>
      </c>
      <c r="C150" t="s">
        <v>9374</v>
      </c>
      <c r="D150" s="13" t="s">
        <v>9344</v>
      </c>
      <c r="E150" s="13" t="s">
        <v>2502</v>
      </c>
      <c r="F150" s="13"/>
      <c r="G150" s="13" t="s">
        <v>9368</v>
      </c>
      <c r="H150" s="13" t="s">
        <v>9346</v>
      </c>
      <c r="I150" s="13" t="s">
        <v>9347</v>
      </c>
      <c r="J150" s="13" t="s">
        <v>9348</v>
      </c>
      <c r="K150" s="13"/>
      <c r="L150" s="13"/>
      <c r="M150" s="13" t="s">
        <v>9350</v>
      </c>
      <c r="N150" s="13"/>
      <c r="O150" s="13" t="s">
        <v>9358</v>
      </c>
      <c r="P150" s="13"/>
      <c r="Q150" s="13"/>
    </row>
    <row r="151" spans="1:17" x14ac:dyDescent="0.35">
      <c r="A151" t="s">
        <v>9275</v>
      </c>
      <c r="B151" cm="1">
        <f t="array" ref="B151">IF(ROW() &lt; ROW(INDEX(treatments[experiment_ID],ROWS(treatments[experiment_ID]))), COUNTIF(INDEX(treatments[experiment_ID],1):treatments[[#This Row],[experiment_ID]],treatments[[#This Row],[experiment_ID]]), "")</f>
        <v>7</v>
      </c>
      <c r="C151" t="s">
        <v>9373</v>
      </c>
      <c r="D151" s="13" t="s">
        <v>9344</v>
      </c>
      <c r="E151" s="13" t="s">
        <v>2502</v>
      </c>
      <c r="F151" s="13"/>
      <c r="G151" s="13" t="s">
        <v>9369</v>
      </c>
      <c r="H151" s="13" t="s">
        <v>9346</v>
      </c>
      <c r="I151" s="13" t="s">
        <v>9347</v>
      </c>
      <c r="J151" s="13" t="s">
        <v>9348</v>
      </c>
      <c r="K151" s="13"/>
      <c r="L151" s="13"/>
      <c r="M151" s="13" t="s">
        <v>9350</v>
      </c>
      <c r="N151" s="13"/>
      <c r="O151" s="13" t="s">
        <v>9358</v>
      </c>
      <c r="P151" s="13"/>
      <c r="Q151" s="13"/>
    </row>
    <row r="152" spans="1:17" x14ac:dyDescent="0.35">
      <c r="A152" t="s">
        <v>9275</v>
      </c>
      <c r="B152" cm="1">
        <f t="array" ref="B152">IF(ROW() &lt; ROW(INDEX(treatments[experiment_ID],ROWS(treatments[experiment_ID]))), COUNTIF(INDEX(treatments[experiment_ID],1):treatments[[#This Row],[experiment_ID]],treatments[[#This Row],[experiment_ID]]), "")</f>
        <v>8</v>
      </c>
      <c r="C152" t="s">
        <v>9372</v>
      </c>
      <c r="D152" s="13" t="s">
        <v>9344</v>
      </c>
      <c r="E152" s="13" t="s">
        <v>2502</v>
      </c>
      <c r="F152" s="13"/>
      <c r="G152" s="13" t="s">
        <v>9370</v>
      </c>
      <c r="H152" s="13" t="s">
        <v>9346</v>
      </c>
      <c r="I152" s="13" t="s">
        <v>9347</v>
      </c>
      <c r="J152" s="13" t="s">
        <v>9348</v>
      </c>
      <c r="K152" s="13"/>
      <c r="L152" s="13"/>
      <c r="M152" s="13" t="s">
        <v>9350</v>
      </c>
      <c r="N152" s="13"/>
      <c r="O152" s="13" t="s">
        <v>9358</v>
      </c>
      <c r="P152" s="13"/>
      <c r="Q152" s="13"/>
    </row>
    <row r="153" spans="1:17" x14ac:dyDescent="0.35">
      <c r="A153" t="s">
        <v>9275</v>
      </c>
      <c r="B153" cm="1">
        <f t="array" ref="B153">IF(ROW() &lt; ROW(INDEX(treatments[experiment_ID],ROWS(treatments[experiment_ID]))), COUNTIF(INDEX(treatments[experiment_ID],1):treatments[[#This Row],[experiment_ID]],treatments[[#This Row],[experiment_ID]]), "")</f>
        <v>9</v>
      </c>
      <c r="C153" t="s">
        <v>9371</v>
      </c>
      <c r="D153" s="13" t="s">
        <v>9359</v>
      </c>
      <c r="E153" s="13" t="s">
        <v>2502</v>
      </c>
      <c r="F153" s="13"/>
      <c r="G153" s="13" t="s">
        <v>9345</v>
      </c>
      <c r="H153" s="13" t="s">
        <v>9346</v>
      </c>
      <c r="I153" s="13" t="s">
        <v>9347</v>
      </c>
      <c r="J153" s="13" t="s">
        <v>9348</v>
      </c>
      <c r="K153" s="13"/>
      <c r="L153" s="13"/>
      <c r="M153" s="13" t="s">
        <v>9350</v>
      </c>
      <c r="N153" s="13"/>
      <c r="O153" s="13" t="s">
        <v>9358</v>
      </c>
      <c r="P153" s="13"/>
      <c r="Q153" s="13"/>
    </row>
    <row r="154" spans="1:17" x14ac:dyDescent="0.35">
      <c r="A154" t="s">
        <v>9275</v>
      </c>
      <c r="B154" cm="1">
        <f t="array" ref="B154">IF(ROW() &lt; ROW(INDEX(treatments[experiment_ID],ROWS(treatments[experiment_ID]))), COUNTIF(INDEX(treatments[experiment_ID],1):treatments[[#This Row],[experiment_ID]],treatments[[#This Row],[experiment_ID]]), "")</f>
        <v>10</v>
      </c>
      <c r="C154" t="s">
        <v>9376</v>
      </c>
      <c r="D154" s="13" t="s">
        <v>9359</v>
      </c>
      <c r="E154" s="13" t="s">
        <v>2502</v>
      </c>
      <c r="F154" s="13"/>
      <c r="G154" s="13" t="s">
        <v>9360</v>
      </c>
      <c r="H154" s="13" t="s">
        <v>9346</v>
      </c>
      <c r="I154" s="13" t="s">
        <v>9347</v>
      </c>
      <c r="J154" s="13" t="s">
        <v>9348</v>
      </c>
      <c r="K154" s="13"/>
      <c r="L154" s="13"/>
      <c r="M154" s="13" t="s">
        <v>9350</v>
      </c>
      <c r="N154" s="13"/>
      <c r="O154" s="13" t="s">
        <v>9358</v>
      </c>
      <c r="P154" s="13"/>
      <c r="Q154" s="13"/>
    </row>
    <row r="155" spans="1:17" x14ac:dyDescent="0.35">
      <c r="A155" t="s">
        <v>9275</v>
      </c>
      <c r="B155" cm="1">
        <f t="array" ref="B155">IF(ROW() &lt; ROW(INDEX(treatments[experiment_ID],ROWS(treatments[experiment_ID]))), COUNTIF(INDEX(treatments[experiment_ID],1):treatments[[#This Row],[experiment_ID]],treatments[[#This Row],[experiment_ID]]), "")</f>
        <v>11</v>
      </c>
      <c r="C155" t="s">
        <v>9377</v>
      </c>
      <c r="D155" s="13" t="s">
        <v>9359</v>
      </c>
      <c r="E155" s="13" t="s">
        <v>2502</v>
      </c>
      <c r="F155" s="13"/>
      <c r="G155" s="13" t="s">
        <v>9363</v>
      </c>
      <c r="H155" s="13" t="s">
        <v>9346</v>
      </c>
      <c r="I155" s="13" t="s">
        <v>9347</v>
      </c>
      <c r="J155" s="13" t="s">
        <v>9348</v>
      </c>
      <c r="K155" s="13"/>
      <c r="L155" s="13"/>
      <c r="M155" s="13" t="s">
        <v>9350</v>
      </c>
      <c r="N155" s="13"/>
      <c r="O155" s="13" t="s">
        <v>9358</v>
      </c>
      <c r="P155" s="13"/>
      <c r="Q155" s="13"/>
    </row>
    <row r="156" spans="1:17" x14ac:dyDescent="0.35">
      <c r="A156" t="s">
        <v>9275</v>
      </c>
      <c r="B156" cm="1">
        <f t="array" ref="B156">IF(ROW() &lt; ROW(INDEX(treatments[experiment_ID],ROWS(treatments[experiment_ID]))), COUNTIF(INDEX(treatments[experiment_ID],1):treatments[[#This Row],[experiment_ID]],treatments[[#This Row],[experiment_ID]]), "")</f>
        <v>12</v>
      </c>
      <c r="C156" t="s">
        <v>9378</v>
      </c>
      <c r="D156" s="13" t="s">
        <v>9359</v>
      </c>
      <c r="E156" s="13" t="s">
        <v>2502</v>
      </c>
      <c r="F156" s="13"/>
      <c r="G156" s="13" t="s">
        <v>9365</v>
      </c>
      <c r="H156" s="13" t="s">
        <v>9346</v>
      </c>
      <c r="I156" s="13" t="s">
        <v>9347</v>
      </c>
      <c r="J156" s="13" t="s">
        <v>9348</v>
      </c>
      <c r="K156" s="13"/>
      <c r="L156" s="13"/>
      <c r="M156" s="13" t="s">
        <v>9350</v>
      </c>
      <c r="N156" s="13"/>
      <c r="O156" s="13" t="s">
        <v>9358</v>
      </c>
      <c r="P156" s="13"/>
      <c r="Q156" s="13"/>
    </row>
    <row r="157" spans="1:17" x14ac:dyDescent="0.35">
      <c r="A157" t="s">
        <v>9275</v>
      </c>
      <c r="B157" cm="1">
        <f t="array" ref="B157">IF(ROW() &lt; ROW(INDEX(treatments[experiment_ID],ROWS(treatments[experiment_ID]))), COUNTIF(INDEX(treatments[experiment_ID],1):treatments[[#This Row],[experiment_ID]],treatments[[#This Row],[experiment_ID]]), "")</f>
        <v>13</v>
      </c>
      <c r="C157" t="s">
        <v>9379</v>
      </c>
      <c r="D157" s="13" t="s">
        <v>9359</v>
      </c>
      <c r="E157" s="13" t="s">
        <v>2502</v>
      </c>
      <c r="F157" s="13"/>
      <c r="G157" s="13" t="s">
        <v>9367</v>
      </c>
      <c r="H157" s="13" t="s">
        <v>9346</v>
      </c>
      <c r="I157" s="13" t="s">
        <v>9347</v>
      </c>
      <c r="J157" s="13" t="s">
        <v>9348</v>
      </c>
      <c r="K157" s="13"/>
      <c r="L157" s="13"/>
      <c r="M157" s="13" t="s">
        <v>9350</v>
      </c>
      <c r="N157" s="13"/>
      <c r="O157" s="13" t="s">
        <v>9358</v>
      </c>
      <c r="P157" s="13"/>
      <c r="Q157" s="13"/>
    </row>
    <row r="158" spans="1:17" x14ac:dyDescent="0.35">
      <c r="A158" t="s">
        <v>9275</v>
      </c>
      <c r="B158" cm="1">
        <f t="array" ref="B158">IF(ROW() &lt; ROW(INDEX(treatments[experiment_ID],ROWS(treatments[experiment_ID]))), COUNTIF(INDEX(treatments[experiment_ID],1):treatments[[#This Row],[experiment_ID]],treatments[[#This Row],[experiment_ID]]), "")</f>
        <v>14</v>
      </c>
      <c r="C158" t="s">
        <v>9380</v>
      </c>
      <c r="D158" s="13" t="s">
        <v>9359</v>
      </c>
      <c r="E158" s="13" t="s">
        <v>2502</v>
      </c>
      <c r="F158" s="13"/>
      <c r="G158" s="13" t="s">
        <v>9368</v>
      </c>
      <c r="H158" s="13" t="s">
        <v>9346</v>
      </c>
      <c r="I158" s="13" t="s">
        <v>9347</v>
      </c>
      <c r="J158" s="13" t="s">
        <v>9348</v>
      </c>
      <c r="K158" s="13"/>
      <c r="L158" s="13"/>
      <c r="M158" s="13" t="s">
        <v>9350</v>
      </c>
      <c r="N158" s="13"/>
      <c r="O158" s="13" t="s">
        <v>9358</v>
      </c>
      <c r="P158" s="13"/>
      <c r="Q158" s="13"/>
    </row>
    <row r="159" spans="1:17" x14ac:dyDescent="0.35">
      <c r="A159" t="s">
        <v>9275</v>
      </c>
      <c r="B159" cm="1">
        <f t="array" ref="B159">IF(ROW() &lt; ROW(INDEX(treatments[experiment_ID],ROWS(treatments[experiment_ID]))), COUNTIF(INDEX(treatments[experiment_ID],1):treatments[[#This Row],[experiment_ID]],treatments[[#This Row],[experiment_ID]]), "")</f>
        <v>15</v>
      </c>
      <c r="C159" t="s">
        <v>9381</v>
      </c>
      <c r="D159" s="13" t="s">
        <v>9359</v>
      </c>
      <c r="E159" s="13" t="s">
        <v>2502</v>
      </c>
      <c r="F159" s="13"/>
      <c r="G159" s="13" t="s">
        <v>9369</v>
      </c>
      <c r="H159" s="13" t="s">
        <v>9346</v>
      </c>
      <c r="I159" s="13" t="s">
        <v>9347</v>
      </c>
      <c r="J159" s="13" t="s">
        <v>9348</v>
      </c>
      <c r="K159" s="13"/>
      <c r="L159" s="13"/>
      <c r="M159" s="13" t="s">
        <v>9350</v>
      </c>
      <c r="N159" s="13"/>
      <c r="O159" s="13" t="s">
        <v>9358</v>
      </c>
      <c r="P159" s="13"/>
      <c r="Q159" s="13"/>
    </row>
    <row r="160" spans="1:17" x14ac:dyDescent="0.35">
      <c r="A160" t="s">
        <v>9275</v>
      </c>
      <c r="B160" cm="1">
        <f t="array" ref="B160">IF(ROW() &lt; ROW(INDEX(treatments[experiment_ID],ROWS(treatments[experiment_ID]))), COUNTIF(INDEX(treatments[experiment_ID],1):treatments[[#This Row],[experiment_ID]],treatments[[#This Row],[experiment_ID]]), "")</f>
        <v>16</v>
      </c>
      <c r="C160" t="s">
        <v>9382</v>
      </c>
      <c r="D160" s="13" t="s">
        <v>9359</v>
      </c>
      <c r="E160" s="13" t="s">
        <v>2502</v>
      </c>
      <c r="F160" s="13"/>
      <c r="G160" s="13" t="s">
        <v>9370</v>
      </c>
      <c r="H160" s="13" t="s">
        <v>9346</v>
      </c>
      <c r="I160" s="13" t="s">
        <v>9347</v>
      </c>
      <c r="J160" s="13" t="s">
        <v>9348</v>
      </c>
      <c r="K160" s="13"/>
      <c r="L160" s="13"/>
      <c r="M160" s="13" t="s">
        <v>9350</v>
      </c>
      <c r="N160" s="13"/>
      <c r="O160" s="13" t="s">
        <v>9358</v>
      </c>
      <c r="P160" s="13"/>
      <c r="Q160" s="13"/>
    </row>
    <row r="161" spans="1:17" x14ac:dyDescent="0.35">
      <c r="A161" t="s">
        <v>9275</v>
      </c>
      <c r="B161" cm="1">
        <f t="array" ref="B161">IF(ROW() &lt; ROW(INDEX(treatments[experiment_ID],ROWS(treatments[experiment_ID]))), COUNTIF(INDEX(treatments[experiment_ID],1):treatments[[#This Row],[experiment_ID]],treatments[[#This Row],[experiment_ID]]), "")</f>
        <v>17</v>
      </c>
      <c r="C161" t="s">
        <v>9384</v>
      </c>
      <c r="D161" s="13" t="s">
        <v>9383</v>
      </c>
      <c r="E161" s="13" t="s">
        <v>2502</v>
      </c>
      <c r="F161" s="13"/>
      <c r="G161" s="13" t="s">
        <v>9345</v>
      </c>
      <c r="H161" s="13" t="s">
        <v>9346</v>
      </c>
      <c r="I161" s="13" t="s">
        <v>9347</v>
      </c>
      <c r="J161" s="13" t="s">
        <v>9348</v>
      </c>
      <c r="K161" s="13"/>
      <c r="L161" s="13"/>
      <c r="M161" s="13" t="s">
        <v>9350</v>
      </c>
      <c r="N161" s="13"/>
      <c r="O161" s="13" t="s">
        <v>9358</v>
      </c>
      <c r="P161" s="13"/>
      <c r="Q161" s="13"/>
    </row>
    <row r="162" spans="1:17" x14ac:dyDescent="0.35">
      <c r="A162" t="s">
        <v>9275</v>
      </c>
      <c r="B162" cm="1">
        <f t="array" ref="B162">IF(ROW() &lt; ROW(INDEX(treatments[experiment_ID],ROWS(treatments[experiment_ID]))), COUNTIF(INDEX(treatments[experiment_ID],1):treatments[[#This Row],[experiment_ID]],treatments[[#This Row],[experiment_ID]]), "")</f>
        <v>18</v>
      </c>
      <c r="C162" t="s">
        <v>9385</v>
      </c>
      <c r="D162" s="13" t="s">
        <v>9383</v>
      </c>
      <c r="E162" s="13" t="s">
        <v>2502</v>
      </c>
      <c r="F162" s="13"/>
      <c r="G162" s="13" t="s">
        <v>9360</v>
      </c>
      <c r="H162" s="13" t="s">
        <v>9346</v>
      </c>
      <c r="I162" s="13" t="s">
        <v>9347</v>
      </c>
      <c r="J162" s="13" t="s">
        <v>9348</v>
      </c>
      <c r="K162" s="13"/>
      <c r="L162" s="13"/>
      <c r="M162" s="13" t="s">
        <v>9350</v>
      </c>
      <c r="N162" s="13"/>
      <c r="O162" s="13" t="s">
        <v>9358</v>
      </c>
      <c r="P162" s="13"/>
      <c r="Q162" s="13"/>
    </row>
    <row r="163" spans="1:17" x14ac:dyDescent="0.35">
      <c r="A163" t="s">
        <v>9275</v>
      </c>
      <c r="B163" cm="1">
        <f t="array" ref="B163">IF(ROW() &lt; ROW(INDEX(treatments[experiment_ID],ROWS(treatments[experiment_ID]))), COUNTIF(INDEX(treatments[experiment_ID],1):treatments[[#This Row],[experiment_ID]],treatments[[#This Row],[experiment_ID]]), "")</f>
        <v>19</v>
      </c>
      <c r="C163" t="s">
        <v>9386</v>
      </c>
      <c r="D163" s="13" t="s">
        <v>9383</v>
      </c>
      <c r="E163" s="13" t="s">
        <v>2502</v>
      </c>
      <c r="F163" s="13"/>
      <c r="G163" s="13" t="s">
        <v>9363</v>
      </c>
      <c r="H163" s="13" t="s">
        <v>9346</v>
      </c>
      <c r="I163" s="13" t="s">
        <v>9347</v>
      </c>
      <c r="J163" s="13" t="s">
        <v>9348</v>
      </c>
      <c r="K163" s="13"/>
      <c r="L163" s="13"/>
      <c r="M163" s="13" t="s">
        <v>9350</v>
      </c>
      <c r="N163" s="13"/>
      <c r="O163" s="13" t="s">
        <v>9358</v>
      </c>
      <c r="P163" s="13"/>
      <c r="Q163" s="13"/>
    </row>
    <row r="164" spans="1:17" x14ac:dyDescent="0.35">
      <c r="A164" t="s">
        <v>9275</v>
      </c>
      <c r="B164" cm="1">
        <f t="array" ref="B164">IF(ROW() &lt; ROW(INDEX(treatments[experiment_ID],ROWS(treatments[experiment_ID]))), COUNTIF(INDEX(treatments[experiment_ID],1):treatments[[#This Row],[experiment_ID]],treatments[[#This Row],[experiment_ID]]), "")</f>
        <v>20</v>
      </c>
      <c r="C164" t="s">
        <v>9387</v>
      </c>
      <c r="D164" s="13" t="s">
        <v>9383</v>
      </c>
      <c r="E164" s="13" t="s">
        <v>2502</v>
      </c>
      <c r="F164" s="13"/>
      <c r="G164" s="13" t="s">
        <v>9365</v>
      </c>
      <c r="H164" s="13" t="s">
        <v>9346</v>
      </c>
      <c r="I164" s="13" t="s">
        <v>9347</v>
      </c>
      <c r="J164" s="13" t="s">
        <v>9348</v>
      </c>
      <c r="K164" s="13"/>
      <c r="L164" s="13"/>
      <c r="M164" s="13" t="s">
        <v>9350</v>
      </c>
      <c r="N164" s="13"/>
      <c r="O164" s="13" t="s">
        <v>9358</v>
      </c>
      <c r="P164" s="13"/>
      <c r="Q164" s="13"/>
    </row>
    <row r="165" spans="1:17" x14ac:dyDescent="0.35">
      <c r="A165" t="s">
        <v>9275</v>
      </c>
      <c r="B165" cm="1">
        <f t="array" ref="B165">IF(ROW() &lt; ROW(INDEX(treatments[experiment_ID],ROWS(treatments[experiment_ID]))), COUNTIF(INDEX(treatments[experiment_ID],1):treatments[[#This Row],[experiment_ID]],treatments[[#This Row],[experiment_ID]]), "")</f>
        <v>21</v>
      </c>
      <c r="C165" t="s">
        <v>9388</v>
      </c>
      <c r="D165" s="13" t="s">
        <v>9383</v>
      </c>
      <c r="E165" s="13" t="s">
        <v>2502</v>
      </c>
      <c r="F165" s="13"/>
      <c r="G165" s="13" t="s">
        <v>9367</v>
      </c>
      <c r="H165" s="13" t="s">
        <v>9346</v>
      </c>
      <c r="I165" s="13" t="s">
        <v>9347</v>
      </c>
      <c r="J165" s="13" t="s">
        <v>9348</v>
      </c>
      <c r="K165" s="13"/>
      <c r="L165" s="13"/>
      <c r="M165" s="13" t="s">
        <v>9350</v>
      </c>
      <c r="N165" s="13"/>
      <c r="O165" s="13" t="s">
        <v>9358</v>
      </c>
      <c r="P165" s="13"/>
      <c r="Q165" s="13"/>
    </row>
    <row r="166" spans="1:17" x14ac:dyDescent="0.35">
      <c r="A166" t="s">
        <v>9275</v>
      </c>
      <c r="B166" cm="1">
        <f t="array" ref="B166">IF(ROW() &lt; ROW(INDEX(treatments[experiment_ID],ROWS(treatments[experiment_ID]))), COUNTIF(INDEX(treatments[experiment_ID],1):treatments[[#This Row],[experiment_ID]],treatments[[#This Row],[experiment_ID]]), "")</f>
        <v>22</v>
      </c>
      <c r="C166" t="s">
        <v>9389</v>
      </c>
      <c r="D166" s="13" t="s">
        <v>9383</v>
      </c>
      <c r="E166" s="13" t="s">
        <v>2502</v>
      </c>
      <c r="F166" s="13"/>
      <c r="G166" s="13" t="s">
        <v>9368</v>
      </c>
      <c r="H166" s="13" t="s">
        <v>9346</v>
      </c>
      <c r="I166" s="13" t="s">
        <v>9347</v>
      </c>
      <c r="J166" s="13" t="s">
        <v>9348</v>
      </c>
      <c r="K166" s="13"/>
      <c r="L166" s="13"/>
      <c r="M166" s="13" t="s">
        <v>9350</v>
      </c>
      <c r="N166" s="13"/>
      <c r="O166" s="13" t="s">
        <v>9358</v>
      </c>
      <c r="P166" s="13"/>
      <c r="Q166" s="13"/>
    </row>
    <row r="167" spans="1:17" x14ac:dyDescent="0.35">
      <c r="A167" t="s">
        <v>9275</v>
      </c>
      <c r="B167" cm="1">
        <f t="array" ref="B167">IF(ROW() &lt; ROW(INDEX(treatments[experiment_ID],ROWS(treatments[experiment_ID]))), COUNTIF(INDEX(treatments[experiment_ID],1):treatments[[#This Row],[experiment_ID]],treatments[[#This Row],[experiment_ID]]), "")</f>
        <v>23</v>
      </c>
      <c r="C167" t="s">
        <v>9390</v>
      </c>
      <c r="D167" s="13" t="s">
        <v>9383</v>
      </c>
      <c r="E167" s="13" t="s">
        <v>2502</v>
      </c>
      <c r="F167" s="13"/>
      <c r="G167" s="13" t="s">
        <v>9369</v>
      </c>
      <c r="H167" s="13" t="s">
        <v>9346</v>
      </c>
      <c r="I167" s="13" t="s">
        <v>9347</v>
      </c>
      <c r="J167" s="13" t="s">
        <v>9348</v>
      </c>
      <c r="K167" s="13"/>
      <c r="L167" s="13"/>
      <c r="M167" s="13" t="s">
        <v>9350</v>
      </c>
      <c r="N167" s="13"/>
      <c r="O167" s="13" t="s">
        <v>9358</v>
      </c>
      <c r="P167" s="13"/>
      <c r="Q167" s="13"/>
    </row>
    <row r="168" spans="1:17" x14ac:dyDescent="0.35">
      <c r="A168" t="s">
        <v>9275</v>
      </c>
      <c r="B168" cm="1">
        <f t="array" ref="B168">IF(ROW() &lt; ROW(INDEX(treatments[experiment_ID],ROWS(treatments[experiment_ID]))), COUNTIF(INDEX(treatments[experiment_ID],1):treatments[[#This Row],[experiment_ID]],treatments[[#This Row],[experiment_ID]]), "")</f>
        <v>24</v>
      </c>
      <c r="C168" t="s">
        <v>9391</v>
      </c>
      <c r="D168" s="13" t="s">
        <v>9383</v>
      </c>
      <c r="E168" s="13" t="s">
        <v>2502</v>
      </c>
      <c r="F168" s="13"/>
      <c r="G168" s="13" t="s">
        <v>9370</v>
      </c>
      <c r="H168" s="13" t="s">
        <v>9346</v>
      </c>
      <c r="I168" s="13" t="s">
        <v>9347</v>
      </c>
      <c r="J168" s="13" t="s">
        <v>9348</v>
      </c>
      <c r="K168" s="13"/>
      <c r="L168" s="13"/>
      <c r="M168" s="13" t="s">
        <v>9350</v>
      </c>
      <c r="N168" s="13"/>
      <c r="O168" s="13" t="s">
        <v>9358</v>
      </c>
      <c r="P168" s="13"/>
      <c r="Q168" s="13"/>
    </row>
    <row r="169" spans="1:17" x14ac:dyDescent="0.35">
      <c r="A169" t="s">
        <v>9275</v>
      </c>
      <c r="B169" cm="1">
        <f t="array" ref="B169">IF(ROW() &lt; ROW(INDEX(treatments[experiment_ID],ROWS(treatments[experiment_ID]))), COUNTIF(INDEX(treatments[experiment_ID],1):treatments[[#This Row],[experiment_ID]],treatments[[#This Row],[experiment_ID]]), "")</f>
        <v>25</v>
      </c>
      <c r="C169" t="s">
        <v>9392</v>
      </c>
      <c r="D169" s="13" t="s">
        <v>9364</v>
      </c>
      <c r="E169" s="13" t="s">
        <v>2502</v>
      </c>
      <c r="F169" s="13"/>
      <c r="G169" s="13" t="s">
        <v>9345</v>
      </c>
      <c r="H169" s="13" t="s">
        <v>9346</v>
      </c>
      <c r="I169" s="13" t="s">
        <v>9347</v>
      </c>
      <c r="J169" s="13" t="s">
        <v>9348</v>
      </c>
      <c r="K169" s="13"/>
      <c r="L169" s="13"/>
      <c r="M169" s="13" t="s">
        <v>9350</v>
      </c>
      <c r="N169" s="13"/>
      <c r="O169" s="13" t="s">
        <v>9358</v>
      </c>
      <c r="P169" s="13"/>
      <c r="Q169" s="13"/>
    </row>
    <row r="170" spans="1:17" x14ac:dyDescent="0.35">
      <c r="A170" t="s">
        <v>9275</v>
      </c>
      <c r="B170" cm="1">
        <f t="array" ref="B170">IF(ROW() &lt; ROW(INDEX(treatments[experiment_ID],ROWS(treatments[experiment_ID]))), COUNTIF(INDEX(treatments[experiment_ID],1):treatments[[#This Row],[experiment_ID]],treatments[[#This Row],[experiment_ID]]), "")</f>
        <v>26</v>
      </c>
      <c r="C170" t="s">
        <v>9393</v>
      </c>
      <c r="D170" s="13" t="s">
        <v>9364</v>
      </c>
      <c r="E170" s="13" t="s">
        <v>2502</v>
      </c>
      <c r="F170" s="13"/>
      <c r="G170" s="13" t="s">
        <v>9360</v>
      </c>
      <c r="H170" s="13" t="s">
        <v>9346</v>
      </c>
      <c r="I170" s="13" t="s">
        <v>9347</v>
      </c>
      <c r="J170" s="13" t="s">
        <v>9348</v>
      </c>
      <c r="K170" s="13"/>
      <c r="L170" s="13"/>
      <c r="M170" s="13" t="s">
        <v>9350</v>
      </c>
      <c r="N170" s="13"/>
      <c r="O170" s="13" t="s">
        <v>9358</v>
      </c>
      <c r="P170" s="13"/>
      <c r="Q170" s="13"/>
    </row>
    <row r="171" spans="1:17" x14ac:dyDescent="0.35">
      <c r="A171" t="s">
        <v>9275</v>
      </c>
      <c r="B171" cm="1">
        <f t="array" ref="B171">IF(ROW() &lt; ROW(INDEX(treatments[experiment_ID],ROWS(treatments[experiment_ID]))), COUNTIF(INDEX(treatments[experiment_ID],1):treatments[[#This Row],[experiment_ID]],treatments[[#This Row],[experiment_ID]]), "")</f>
        <v>27</v>
      </c>
      <c r="C171" t="s">
        <v>9394</v>
      </c>
      <c r="D171" s="13" t="s">
        <v>9364</v>
      </c>
      <c r="E171" s="13" t="s">
        <v>2502</v>
      </c>
      <c r="F171" s="13"/>
      <c r="G171" s="13" t="s">
        <v>9363</v>
      </c>
      <c r="H171" s="13" t="s">
        <v>9346</v>
      </c>
      <c r="I171" s="13" t="s">
        <v>9347</v>
      </c>
      <c r="J171" s="13" t="s">
        <v>9348</v>
      </c>
      <c r="K171" s="13"/>
      <c r="L171" s="13"/>
      <c r="M171" s="13" t="s">
        <v>9350</v>
      </c>
      <c r="N171" s="13"/>
      <c r="O171" s="13" t="s">
        <v>9358</v>
      </c>
      <c r="P171" s="13"/>
      <c r="Q171" s="13"/>
    </row>
    <row r="172" spans="1:17" x14ac:dyDescent="0.35">
      <c r="A172" t="s">
        <v>9275</v>
      </c>
      <c r="B172" cm="1">
        <f t="array" ref="B172">IF(ROW() &lt; ROW(INDEX(treatments[experiment_ID],ROWS(treatments[experiment_ID]))), COUNTIF(INDEX(treatments[experiment_ID],1):treatments[[#This Row],[experiment_ID]],treatments[[#This Row],[experiment_ID]]), "")</f>
        <v>28</v>
      </c>
      <c r="C172" t="s">
        <v>9395</v>
      </c>
      <c r="D172" s="13" t="s">
        <v>9364</v>
      </c>
      <c r="E172" s="13" t="s">
        <v>2502</v>
      </c>
      <c r="F172" s="13"/>
      <c r="G172" s="13" t="s">
        <v>9365</v>
      </c>
      <c r="H172" s="13" t="s">
        <v>9346</v>
      </c>
      <c r="I172" s="13" t="s">
        <v>9347</v>
      </c>
      <c r="J172" s="13" t="s">
        <v>9348</v>
      </c>
      <c r="K172" s="13"/>
      <c r="L172" s="13"/>
      <c r="M172" s="13" t="s">
        <v>9350</v>
      </c>
      <c r="N172" s="13"/>
      <c r="O172" s="13" t="s">
        <v>9358</v>
      </c>
      <c r="P172" s="13"/>
      <c r="Q172" s="13"/>
    </row>
    <row r="173" spans="1:17" x14ac:dyDescent="0.35">
      <c r="A173" t="s">
        <v>9275</v>
      </c>
      <c r="B173" cm="1">
        <f t="array" ref="B173">IF(ROW() &lt; ROW(INDEX(treatments[experiment_ID],ROWS(treatments[experiment_ID]))), COUNTIF(INDEX(treatments[experiment_ID],1):treatments[[#This Row],[experiment_ID]],treatments[[#This Row],[experiment_ID]]), "")</f>
        <v>29</v>
      </c>
      <c r="C173" t="s">
        <v>9396</v>
      </c>
      <c r="D173" s="13" t="s">
        <v>9364</v>
      </c>
      <c r="E173" s="13" t="s">
        <v>2502</v>
      </c>
      <c r="F173" s="13"/>
      <c r="G173" s="13" t="s">
        <v>9367</v>
      </c>
      <c r="H173" s="13" t="s">
        <v>9346</v>
      </c>
      <c r="I173" s="13" t="s">
        <v>9347</v>
      </c>
      <c r="J173" s="13" t="s">
        <v>9348</v>
      </c>
      <c r="K173" s="13"/>
      <c r="L173" s="13"/>
      <c r="M173" s="13" t="s">
        <v>9350</v>
      </c>
      <c r="N173" s="13"/>
      <c r="O173" s="13" t="s">
        <v>9358</v>
      </c>
      <c r="P173" s="13"/>
      <c r="Q173" s="13"/>
    </row>
    <row r="174" spans="1:17" x14ac:dyDescent="0.35">
      <c r="A174" t="s">
        <v>9275</v>
      </c>
      <c r="B174" cm="1">
        <f t="array" ref="B174">IF(ROW() &lt; ROW(INDEX(treatments[experiment_ID],ROWS(treatments[experiment_ID]))), COUNTIF(INDEX(treatments[experiment_ID],1):treatments[[#This Row],[experiment_ID]],treatments[[#This Row],[experiment_ID]]), "")</f>
        <v>30</v>
      </c>
      <c r="C174" t="s">
        <v>9397</v>
      </c>
      <c r="D174" s="13" t="s">
        <v>9364</v>
      </c>
      <c r="E174" s="13" t="s">
        <v>2502</v>
      </c>
      <c r="F174" s="13"/>
      <c r="G174" s="13" t="s">
        <v>9368</v>
      </c>
      <c r="H174" s="13" t="s">
        <v>9346</v>
      </c>
      <c r="I174" s="13" t="s">
        <v>9347</v>
      </c>
      <c r="J174" s="13" t="s">
        <v>9348</v>
      </c>
      <c r="K174" s="13"/>
      <c r="L174" s="13"/>
      <c r="M174" s="13" t="s">
        <v>9350</v>
      </c>
      <c r="N174" s="13"/>
      <c r="O174" s="13" t="s">
        <v>9358</v>
      </c>
      <c r="P174" s="13"/>
      <c r="Q174" s="13"/>
    </row>
    <row r="175" spans="1:17" x14ac:dyDescent="0.35">
      <c r="A175" t="s">
        <v>9275</v>
      </c>
      <c r="B175" cm="1">
        <f t="array" ref="B175">IF(ROW() &lt; ROW(INDEX(treatments[experiment_ID],ROWS(treatments[experiment_ID]))), COUNTIF(INDEX(treatments[experiment_ID],1):treatments[[#This Row],[experiment_ID]],treatments[[#This Row],[experiment_ID]]), "")</f>
        <v>31</v>
      </c>
      <c r="C175" t="s">
        <v>9398</v>
      </c>
      <c r="D175" s="13" t="s">
        <v>9364</v>
      </c>
      <c r="E175" s="13" t="s">
        <v>2502</v>
      </c>
      <c r="F175" s="13"/>
      <c r="G175" s="13" t="s">
        <v>9369</v>
      </c>
      <c r="H175" s="13" t="s">
        <v>9346</v>
      </c>
      <c r="I175" s="13" t="s">
        <v>9347</v>
      </c>
      <c r="J175" s="13" t="s">
        <v>9348</v>
      </c>
      <c r="K175" s="13"/>
      <c r="L175" s="13"/>
      <c r="M175" s="13" t="s">
        <v>9350</v>
      </c>
      <c r="N175" s="13"/>
      <c r="O175" s="13" t="s">
        <v>9358</v>
      </c>
      <c r="P175" s="13"/>
      <c r="Q175" s="13"/>
    </row>
    <row r="176" spans="1:17" x14ac:dyDescent="0.35">
      <c r="A176" t="s">
        <v>9275</v>
      </c>
      <c r="B176" cm="1">
        <f t="array" ref="B176">IF(ROW() &lt; ROW(INDEX(treatments[experiment_ID],ROWS(treatments[experiment_ID]))), COUNTIF(INDEX(treatments[experiment_ID],1):treatments[[#This Row],[experiment_ID]],treatments[[#This Row],[experiment_ID]]), "")</f>
        <v>32</v>
      </c>
      <c r="C176" t="s">
        <v>9399</v>
      </c>
      <c r="D176" s="13" t="s">
        <v>9364</v>
      </c>
      <c r="E176" s="13" t="s">
        <v>2502</v>
      </c>
      <c r="F176" s="13"/>
      <c r="G176" s="13" t="s">
        <v>9370</v>
      </c>
      <c r="H176" s="13" t="s">
        <v>9346</v>
      </c>
      <c r="I176" s="13" t="s">
        <v>9347</v>
      </c>
      <c r="J176" s="13" t="s">
        <v>9348</v>
      </c>
      <c r="K176" s="13"/>
      <c r="L176" s="13"/>
      <c r="M176" s="13" t="s">
        <v>9350</v>
      </c>
      <c r="N176" s="13"/>
      <c r="O176" s="13" t="s">
        <v>9358</v>
      </c>
      <c r="P176" s="13"/>
      <c r="Q176" s="13"/>
    </row>
    <row r="177" spans="1:17" x14ac:dyDescent="0.35">
      <c r="A177" t="s">
        <v>9275</v>
      </c>
      <c r="B177" cm="1">
        <f t="array" ref="B177">IF(ROW() &lt; ROW(INDEX(treatments[experiment_ID],ROWS(treatments[experiment_ID]))), COUNTIF(INDEX(treatments[experiment_ID],1):treatments[[#This Row],[experiment_ID]],treatments[[#This Row],[experiment_ID]]), "")</f>
        <v>33</v>
      </c>
      <c r="C177" t="s">
        <v>9401</v>
      </c>
      <c r="D177" s="13" t="s">
        <v>9400</v>
      </c>
      <c r="E177" s="13" t="s">
        <v>2502</v>
      </c>
      <c r="F177" s="13"/>
      <c r="G177" s="13" t="s">
        <v>9345</v>
      </c>
      <c r="H177" s="13" t="s">
        <v>9346</v>
      </c>
      <c r="I177" s="13" t="s">
        <v>9347</v>
      </c>
      <c r="J177" s="13" t="s">
        <v>9348</v>
      </c>
      <c r="K177" s="13"/>
      <c r="L177" s="13"/>
      <c r="M177" s="13" t="s">
        <v>9350</v>
      </c>
      <c r="N177" s="13"/>
      <c r="O177" s="13" t="s">
        <v>9358</v>
      </c>
      <c r="P177" s="13"/>
      <c r="Q177" s="13"/>
    </row>
    <row r="178" spans="1:17" x14ac:dyDescent="0.35">
      <c r="A178" t="s">
        <v>9275</v>
      </c>
      <c r="B178" cm="1">
        <f t="array" ref="B178">IF(ROW() &lt; ROW(INDEX(treatments[experiment_ID],ROWS(treatments[experiment_ID]))), COUNTIF(INDEX(treatments[experiment_ID],1):treatments[[#This Row],[experiment_ID]],treatments[[#This Row],[experiment_ID]]), "")</f>
        <v>34</v>
      </c>
      <c r="C178" t="s">
        <v>9402</v>
      </c>
      <c r="D178" s="13"/>
      <c r="E178" s="13" t="s">
        <v>2502</v>
      </c>
      <c r="F178" s="13"/>
      <c r="G178" s="13" t="s">
        <v>9360</v>
      </c>
      <c r="H178" s="13" t="s">
        <v>9346</v>
      </c>
      <c r="I178" s="13" t="s">
        <v>9347</v>
      </c>
      <c r="J178" s="13" t="s">
        <v>9348</v>
      </c>
      <c r="K178" s="13"/>
      <c r="L178" s="13"/>
      <c r="M178" s="13" t="s">
        <v>9350</v>
      </c>
      <c r="N178" s="13"/>
      <c r="O178" s="13" t="s">
        <v>9358</v>
      </c>
      <c r="P178" s="13"/>
      <c r="Q178" s="13"/>
    </row>
    <row r="179" spans="1:17" x14ac:dyDescent="0.35">
      <c r="A179" t="s">
        <v>9275</v>
      </c>
      <c r="B179" cm="1">
        <f t="array" ref="B179">IF(ROW() &lt; ROW(INDEX(treatments[experiment_ID],ROWS(treatments[experiment_ID]))), COUNTIF(INDEX(treatments[experiment_ID],1):treatments[[#This Row],[experiment_ID]],treatments[[#This Row],[experiment_ID]]), "")</f>
        <v>35</v>
      </c>
      <c r="C179" t="s">
        <v>9403</v>
      </c>
      <c r="D179" s="13"/>
      <c r="E179" s="13" t="s">
        <v>2502</v>
      </c>
      <c r="F179" s="13"/>
      <c r="G179" s="13" t="s">
        <v>9363</v>
      </c>
      <c r="H179" s="13" t="s">
        <v>9346</v>
      </c>
      <c r="I179" s="13" t="s">
        <v>9347</v>
      </c>
      <c r="J179" s="13" t="s">
        <v>9348</v>
      </c>
      <c r="K179" s="13"/>
      <c r="L179" s="13"/>
      <c r="M179" s="13" t="s">
        <v>9350</v>
      </c>
      <c r="N179" s="13"/>
      <c r="O179" s="13" t="s">
        <v>9358</v>
      </c>
      <c r="P179" s="13"/>
      <c r="Q179" s="13"/>
    </row>
    <row r="180" spans="1:17" x14ac:dyDescent="0.35">
      <c r="A180" t="s">
        <v>9275</v>
      </c>
      <c r="B180" cm="1">
        <f t="array" ref="B180">IF(ROW() &lt; ROW(INDEX(treatments[experiment_ID],ROWS(treatments[experiment_ID]))), COUNTIF(INDEX(treatments[experiment_ID],1):treatments[[#This Row],[experiment_ID]],treatments[[#This Row],[experiment_ID]]), "")</f>
        <v>36</v>
      </c>
      <c r="C180" t="s">
        <v>9404</v>
      </c>
      <c r="D180" s="13"/>
      <c r="E180" s="13" t="s">
        <v>2502</v>
      </c>
      <c r="F180" s="13"/>
      <c r="G180" s="13" t="s">
        <v>9365</v>
      </c>
      <c r="H180" s="13" t="s">
        <v>9346</v>
      </c>
      <c r="I180" s="13" t="s">
        <v>9347</v>
      </c>
      <c r="J180" s="13" t="s">
        <v>9348</v>
      </c>
      <c r="K180" s="13"/>
      <c r="L180" s="13"/>
      <c r="M180" s="13" t="s">
        <v>9350</v>
      </c>
      <c r="N180" s="13"/>
      <c r="O180" s="13" t="s">
        <v>9358</v>
      </c>
      <c r="P180" s="13"/>
      <c r="Q180" s="13"/>
    </row>
    <row r="181" spans="1:17" x14ac:dyDescent="0.35">
      <c r="A181" t="s">
        <v>9275</v>
      </c>
      <c r="B181" cm="1">
        <f t="array" ref="B181">IF(ROW() &lt; ROW(INDEX(treatments[experiment_ID],ROWS(treatments[experiment_ID]))), COUNTIF(INDEX(treatments[experiment_ID],1):treatments[[#This Row],[experiment_ID]],treatments[[#This Row],[experiment_ID]]), "")</f>
        <v>37</v>
      </c>
      <c r="C181" t="s">
        <v>9405</v>
      </c>
      <c r="D181" s="13"/>
      <c r="E181" s="13" t="s">
        <v>2502</v>
      </c>
      <c r="F181" s="13"/>
      <c r="G181" s="13" t="s">
        <v>9367</v>
      </c>
      <c r="H181" s="13" t="s">
        <v>9346</v>
      </c>
      <c r="I181" s="13" t="s">
        <v>9347</v>
      </c>
      <c r="J181" s="13" t="s">
        <v>9348</v>
      </c>
      <c r="K181" s="13"/>
      <c r="L181" s="13"/>
      <c r="M181" s="13" t="s">
        <v>9350</v>
      </c>
      <c r="N181" s="13"/>
      <c r="O181" s="13" t="s">
        <v>9358</v>
      </c>
      <c r="P181" s="13"/>
      <c r="Q181" s="13"/>
    </row>
    <row r="182" spans="1:17" x14ac:dyDescent="0.35">
      <c r="A182" t="s">
        <v>9275</v>
      </c>
      <c r="B182" cm="1">
        <f t="array" ref="B182">IF(ROW() &lt; ROW(INDEX(treatments[experiment_ID],ROWS(treatments[experiment_ID]))), COUNTIF(INDEX(treatments[experiment_ID],1):treatments[[#This Row],[experiment_ID]],treatments[[#This Row],[experiment_ID]]), "")</f>
        <v>38</v>
      </c>
      <c r="C182" t="s">
        <v>9406</v>
      </c>
      <c r="D182" s="13"/>
      <c r="E182" s="13" t="s">
        <v>2502</v>
      </c>
      <c r="F182" s="13"/>
      <c r="G182" s="13" t="s">
        <v>9368</v>
      </c>
      <c r="H182" s="13" t="s">
        <v>9346</v>
      </c>
      <c r="I182" s="13" t="s">
        <v>9347</v>
      </c>
      <c r="J182" s="13" t="s">
        <v>9348</v>
      </c>
      <c r="K182" s="13"/>
      <c r="L182" s="13"/>
      <c r="M182" s="13" t="s">
        <v>9350</v>
      </c>
      <c r="N182" s="13"/>
      <c r="O182" s="13" t="s">
        <v>9358</v>
      </c>
      <c r="P182" s="13"/>
      <c r="Q182" s="13"/>
    </row>
    <row r="183" spans="1:17" x14ac:dyDescent="0.35">
      <c r="A183" t="s">
        <v>9275</v>
      </c>
      <c r="B183" cm="1">
        <f t="array" ref="B183">IF(ROW() &lt; ROW(INDEX(treatments[experiment_ID],ROWS(treatments[experiment_ID]))), COUNTIF(INDEX(treatments[experiment_ID],1):treatments[[#This Row],[experiment_ID]],treatments[[#This Row],[experiment_ID]]), "")</f>
        <v>39</v>
      </c>
      <c r="C183" t="s">
        <v>9407</v>
      </c>
      <c r="D183" s="13" t="s">
        <v>9400</v>
      </c>
      <c r="E183" s="13" t="s">
        <v>2502</v>
      </c>
      <c r="F183" s="13"/>
      <c r="G183" s="13" t="s">
        <v>9369</v>
      </c>
      <c r="H183" s="13" t="s">
        <v>9346</v>
      </c>
      <c r="I183" s="13" t="s">
        <v>9347</v>
      </c>
      <c r="J183" s="13" t="s">
        <v>9348</v>
      </c>
      <c r="K183" s="13"/>
      <c r="L183" s="13"/>
      <c r="M183" s="13" t="s">
        <v>9350</v>
      </c>
      <c r="N183" s="13"/>
      <c r="O183" s="13" t="s">
        <v>9358</v>
      </c>
      <c r="P183" s="13"/>
      <c r="Q183" s="13"/>
    </row>
    <row r="184" spans="1:17" x14ac:dyDescent="0.35">
      <c r="A184" t="s">
        <v>9275</v>
      </c>
      <c r="B184" cm="1">
        <f t="array" ref="B184">IF(ROW() &lt; ROW(INDEX(treatments[experiment_ID],ROWS(treatments[experiment_ID]))), COUNTIF(INDEX(treatments[experiment_ID],1):treatments[[#This Row],[experiment_ID]],treatments[[#This Row],[experiment_ID]]), "")</f>
        <v>40</v>
      </c>
      <c r="C184" t="s">
        <v>9408</v>
      </c>
      <c r="D184" s="13" t="s">
        <v>9400</v>
      </c>
      <c r="E184" s="13" t="s">
        <v>2502</v>
      </c>
      <c r="F184" s="13"/>
      <c r="G184" s="13" t="s">
        <v>9370</v>
      </c>
      <c r="H184" s="13" t="s">
        <v>9346</v>
      </c>
      <c r="I184" s="13" t="s">
        <v>9347</v>
      </c>
      <c r="J184" s="13" t="s">
        <v>9348</v>
      </c>
      <c r="K184" s="13"/>
      <c r="L184" s="13"/>
      <c r="M184" s="13" t="s">
        <v>9350</v>
      </c>
      <c r="N184" s="13"/>
      <c r="O184" s="13" t="s">
        <v>9358</v>
      </c>
      <c r="P184" s="13"/>
      <c r="Q184" s="13"/>
    </row>
    <row r="185" spans="1:17" x14ac:dyDescent="0.35">
      <c r="A185" t="s">
        <v>9275</v>
      </c>
      <c r="B185" cm="1">
        <f t="array" ref="B185">IF(ROW() &lt; ROW(INDEX(treatments[experiment_ID],ROWS(treatments[experiment_ID]))), COUNTIF(INDEX(treatments[experiment_ID],1):treatments[[#This Row],[experiment_ID]],treatments[[#This Row],[experiment_ID]]), "")</f>
        <v>41</v>
      </c>
      <c r="C185" t="s">
        <v>9410</v>
      </c>
      <c r="D185" s="13" t="s">
        <v>9409</v>
      </c>
      <c r="E185" s="13" t="s">
        <v>2502</v>
      </c>
      <c r="F185" s="13"/>
      <c r="G185" s="13" t="s">
        <v>9345</v>
      </c>
      <c r="H185" s="13" t="s">
        <v>9346</v>
      </c>
      <c r="I185" s="13" t="s">
        <v>9347</v>
      </c>
      <c r="J185" s="13" t="s">
        <v>9348</v>
      </c>
      <c r="K185" s="13"/>
      <c r="L185" s="13"/>
      <c r="M185" s="13" t="s">
        <v>9350</v>
      </c>
      <c r="N185" s="13"/>
      <c r="O185" s="13" t="s">
        <v>9358</v>
      </c>
      <c r="P185" s="13"/>
      <c r="Q185" s="13"/>
    </row>
    <row r="186" spans="1:17" x14ac:dyDescent="0.35">
      <c r="A186" t="s">
        <v>9275</v>
      </c>
      <c r="B186" cm="1">
        <f t="array" ref="B186">IF(ROW() &lt; ROW(INDEX(treatments[experiment_ID],ROWS(treatments[experiment_ID]))), COUNTIF(INDEX(treatments[experiment_ID],1):treatments[[#This Row],[experiment_ID]],treatments[[#This Row],[experiment_ID]]), "")</f>
        <v>42</v>
      </c>
      <c r="C186" t="s">
        <v>9411</v>
      </c>
      <c r="D186" s="13" t="s">
        <v>9409</v>
      </c>
      <c r="E186" s="13" t="s">
        <v>2502</v>
      </c>
      <c r="F186" s="13"/>
      <c r="G186" s="13" t="s">
        <v>9360</v>
      </c>
      <c r="H186" s="13" t="s">
        <v>9346</v>
      </c>
      <c r="I186" s="13" t="s">
        <v>9347</v>
      </c>
      <c r="J186" s="13" t="s">
        <v>9348</v>
      </c>
      <c r="K186" s="13"/>
      <c r="L186" s="13"/>
      <c r="M186" s="13" t="s">
        <v>9350</v>
      </c>
      <c r="N186" s="13"/>
      <c r="O186" s="13" t="s">
        <v>9358</v>
      </c>
      <c r="P186" s="13"/>
      <c r="Q186" s="13"/>
    </row>
    <row r="187" spans="1:17" x14ac:dyDescent="0.35">
      <c r="A187" t="s">
        <v>9275</v>
      </c>
      <c r="B187" cm="1">
        <f t="array" ref="B187">IF(ROW() &lt; ROW(INDEX(treatments[experiment_ID],ROWS(treatments[experiment_ID]))), COUNTIF(INDEX(treatments[experiment_ID],1):treatments[[#This Row],[experiment_ID]],treatments[[#This Row],[experiment_ID]]), "")</f>
        <v>43</v>
      </c>
      <c r="C187" t="s">
        <v>9412</v>
      </c>
      <c r="D187" s="13" t="s">
        <v>9409</v>
      </c>
      <c r="E187" s="13" t="s">
        <v>2502</v>
      </c>
      <c r="F187" s="13"/>
      <c r="G187" s="13" t="s">
        <v>9363</v>
      </c>
      <c r="H187" s="13" t="s">
        <v>9346</v>
      </c>
      <c r="I187" s="13" t="s">
        <v>9347</v>
      </c>
      <c r="J187" s="13" t="s">
        <v>9348</v>
      </c>
      <c r="K187" s="13"/>
      <c r="L187" s="13"/>
      <c r="M187" s="13" t="s">
        <v>9350</v>
      </c>
      <c r="N187" s="13"/>
      <c r="O187" s="13" t="s">
        <v>9358</v>
      </c>
      <c r="P187" s="13"/>
      <c r="Q187" s="13"/>
    </row>
    <row r="188" spans="1:17" x14ac:dyDescent="0.35">
      <c r="A188" t="s">
        <v>9275</v>
      </c>
      <c r="B188" cm="1">
        <f t="array" ref="B188">IF(ROW() &lt; ROW(INDEX(treatments[experiment_ID],ROWS(treatments[experiment_ID]))), COUNTIF(INDEX(treatments[experiment_ID],1):treatments[[#This Row],[experiment_ID]],treatments[[#This Row],[experiment_ID]]), "")</f>
        <v>44</v>
      </c>
      <c r="C188" t="s">
        <v>9413</v>
      </c>
      <c r="D188" s="13" t="s">
        <v>9409</v>
      </c>
      <c r="E188" s="13" t="s">
        <v>2502</v>
      </c>
      <c r="F188" s="13"/>
      <c r="G188" s="13" t="s">
        <v>9365</v>
      </c>
      <c r="H188" s="13" t="s">
        <v>9346</v>
      </c>
      <c r="I188" s="13" t="s">
        <v>9347</v>
      </c>
      <c r="J188" s="13" t="s">
        <v>9348</v>
      </c>
      <c r="K188" s="13"/>
      <c r="L188" s="13"/>
      <c r="M188" s="13" t="s">
        <v>9350</v>
      </c>
      <c r="N188" s="13"/>
      <c r="O188" s="13" t="s">
        <v>9358</v>
      </c>
      <c r="P188" s="13"/>
      <c r="Q188" s="13"/>
    </row>
    <row r="189" spans="1:17" x14ac:dyDescent="0.35">
      <c r="A189" t="s">
        <v>9275</v>
      </c>
      <c r="B189" cm="1">
        <f t="array" ref="B189">IF(ROW() &lt; ROW(INDEX(treatments[experiment_ID],ROWS(treatments[experiment_ID]))), COUNTIF(INDEX(treatments[experiment_ID],1):treatments[[#This Row],[experiment_ID]],treatments[[#This Row],[experiment_ID]]), "")</f>
        <v>45</v>
      </c>
      <c r="C189" t="s">
        <v>9414</v>
      </c>
      <c r="D189" s="13" t="s">
        <v>9409</v>
      </c>
      <c r="E189" s="13" t="s">
        <v>2502</v>
      </c>
      <c r="F189" s="13"/>
      <c r="G189" s="13" t="s">
        <v>9367</v>
      </c>
      <c r="H189" s="13" t="s">
        <v>9346</v>
      </c>
      <c r="I189" s="13" t="s">
        <v>9347</v>
      </c>
      <c r="J189" s="13" t="s">
        <v>9348</v>
      </c>
      <c r="K189" s="13"/>
      <c r="L189" s="13"/>
      <c r="M189" s="13" t="s">
        <v>9350</v>
      </c>
      <c r="N189" s="13"/>
      <c r="O189" s="13" t="s">
        <v>9358</v>
      </c>
      <c r="P189" s="13"/>
      <c r="Q189" s="13"/>
    </row>
    <row r="190" spans="1:17" x14ac:dyDescent="0.35">
      <c r="A190" t="s">
        <v>9275</v>
      </c>
      <c r="B190" cm="1">
        <f t="array" ref="B190">IF(ROW() &lt; ROW(INDEX(treatments[experiment_ID],ROWS(treatments[experiment_ID]))), COUNTIF(INDEX(treatments[experiment_ID],1):treatments[[#This Row],[experiment_ID]],treatments[[#This Row],[experiment_ID]]), "")</f>
        <v>46</v>
      </c>
      <c r="C190" t="s">
        <v>9415</v>
      </c>
      <c r="D190" s="13" t="s">
        <v>9409</v>
      </c>
      <c r="E190" s="13" t="s">
        <v>2502</v>
      </c>
      <c r="F190" s="13"/>
      <c r="G190" s="13" t="s">
        <v>9368</v>
      </c>
      <c r="H190" s="13" t="s">
        <v>9346</v>
      </c>
      <c r="I190" s="13" t="s">
        <v>9347</v>
      </c>
      <c r="J190" s="13" t="s">
        <v>9348</v>
      </c>
      <c r="K190" s="13"/>
      <c r="L190" s="13"/>
      <c r="M190" s="13" t="s">
        <v>9350</v>
      </c>
      <c r="N190" s="13"/>
      <c r="O190" s="13" t="s">
        <v>9358</v>
      </c>
      <c r="P190" s="13"/>
      <c r="Q190" s="13"/>
    </row>
    <row r="191" spans="1:17" x14ac:dyDescent="0.35">
      <c r="A191" t="s">
        <v>9275</v>
      </c>
      <c r="B191" cm="1">
        <f t="array" ref="B191">IF(ROW() &lt; ROW(INDEX(treatments[experiment_ID],ROWS(treatments[experiment_ID]))), COUNTIF(INDEX(treatments[experiment_ID],1):treatments[[#This Row],[experiment_ID]],treatments[[#This Row],[experiment_ID]]), "")</f>
        <v>47</v>
      </c>
      <c r="C191" t="s">
        <v>9416</v>
      </c>
      <c r="D191" s="13" t="s">
        <v>9409</v>
      </c>
      <c r="E191" s="13" t="s">
        <v>2502</v>
      </c>
      <c r="F191" s="13"/>
      <c r="G191" s="13" t="s">
        <v>9369</v>
      </c>
      <c r="H191" s="13" t="s">
        <v>9346</v>
      </c>
      <c r="I191" s="13" t="s">
        <v>9347</v>
      </c>
      <c r="J191" s="13" t="s">
        <v>9348</v>
      </c>
      <c r="K191" s="13"/>
      <c r="L191" s="13"/>
      <c r="M191" s="13" t="s">
        <v>9350</v>
      </c>
      <c r="N191" s="13"/>
      <c r="O191" s="13" t="s">
        <v>9358</v>
      </c>
      <c r="P191" s="13"/>
      <c r="Q191" s="13"/>
    </row>
    <row r="192" spans="1:17" x14ac:dyDescent="0.35">
      <c r="A192" t="s">
        <v>9275</v>
      </c>
      <c r="B192" cm="1">
        <f t="array" ref="B192">IF(ROW() &lt; ROW(INDEX(treatments[experiment_ID],ROWS(treatments[experiment_ID]))), COUNTIF(INDEX(treatments[experiment_ID],1):treatments[[#This Row],[experiment_ID]],treatments[[#This Row],[experiment_ID]]), "")</f>
        <v>48</v>
      </c>
      <c r="C192" t="s">
        <v>9417</v>
      </c>
      <c r="D192" s="13" t="s">
        <v>9409</v>
      </c>
      <c r="E192" s="13" t="s">
        <v>2502</v>
      </c>
      <c r="F192" s="13"/>
      <c r="G192" s="13" t="s">
        <v>9370</v>
      </c>
      <c r="H192" s="13" t="s">
        <v>9346</v>
      </c>
      <c r="I192" s="13" t="s">
        <v>9347</v>
      </c>
      <c r="J192" s="13" t="s">
        <v>9348</v>
      </c>
      <c r="K192" s="13"/>
      <c r="L192" s="13"/>
      <c r="M192" s="13" t="s">
        <v>9350</v>
      </c>
      <c r="N192" s="13"/>
      <c r="O192" s="13" t="s">
        <v>9358</v>
      </c>
      <c r="P192" s="13"/>
      <c r="Q192" s="13"/>
    </row>
    <row r="193" spans="1:17" x14ac:dyDescent="0.35">
      <c r="A193" t="s">
        <v>9418</v>
      </c>
      <c r="B193" cm="1">
        <f t="array" ref="B193">IF(ROW() &lt; ROW(INDEX(treatments[experiment_ID],ROWS(treatments[experiment_ID]))), COUNTIF(INDEX(treatments[experiment_ID],1):treatments[[#This Row],[experiment_ID]],treatments[[#This Row],[experiment_ID]]), "")</f>
        <v>1</v>
      </c>
      <c r="C193" t="s">
        <v>9455</v>
      </c>
      <c r="D193" s="13" t="s">
        <v>9450</v>
      </c>
      <c r="E193" s="13" t="s">
        <v>2502</v>
      </c>
      <c r="F193" s="13"/>
      <c r="G193" s="13"/>
      <c r="H193" s="13" t="s">
        <v>9451</v>
      </c>
      <c r="I193" s="13" t="s">
        <v>9452</v>
      </c>
      <c r="J193" s="13"/>
      <c r="K193" s="13"/>
      <c r="L193" s="13"/>
      <c r="M193" s="13"/>
      <c r="N193" s="13" t="s">
        <v>9453</v>
      </c>
      <c r="O193" s="13" t="s">
        <v>9454</v>
      </c>
      <c r="P193" s="13"/>
      <c r="Q193" s="13"/>
    </row>
    <row r="194" spans="1:17" x14ac:dyDescent="0.35">
      <c r="A194" t="s">
        <v>9418</v>
      </c>
      <c r="B194" cm="1">
        <f t="array" ref="B194">IF(ROW() &lt; ROW(INDEX(treatments[experiment_ID],ROWS(treatments[experiment_ID]))), COUNTIF(INDEX(treatments[experiment_ID],1):treatments[[#This Row],[experiment_ID]],treatments[[#This Row],[experiment_ID]]), "")</f>
        <v>2</v>
      </c>
      <c r="C194" t="s">
        <v>9456</v>
      </c>
      <c r="D194" s="13" t="s">
        <v>9450</v>
      </c>
      <c r="E194" s="13"/>
      <c r="F194" s="13"/>
      <c r="G194" s="13"/>
      <c r="H194" s="13" t="s">
        <v>9451</v>
      </c>
      <c r="I194" s="13" t="s">
        <v>9452</v>
      </c>
      <c r="J194" s="13"/>
      <c r="K194" s="13"/>
      <c r="L194" s="13"/>
      <c r="M194" s="13"/>
      <c r="N194" s="13" t="s">
        <v>9506</v>
      </c>
      <c r="O194" s="13" t="s">
        <v>9454</v>
      </c>
      <c r="P194" s="13"/>
      <c r="Q194" s="13"/>
    </row>
    <row r="195" spans="1:17" x14ac:dyDescent="0.35">
      <c r="A195" t="s">
        <v>9418</v>
      </c>
      <c r="B195" cm="1">
        <f t="array" ref="B195">IF(ROW() &lt; ROW(INDEX(treatments[experiment_ID],ROWS(treatments[experiment_ID]))), COUNTIF(INDEX(treatments[experiment_ID],1):treatments[[#This Row],[experiment_ID]],treatments[[#This Row],[experiment_ID]]), "")</f>
        <v>3</v>
      </c>
      <c r="C195" t="s">
        <v>9457</v>
      </c>
      <c r="D195" s="13" t="s">
        <v>9450</v>
      </c>
      <c r="E195" s="13"/>
      <c r="F195" s="13"/>
      <c r="G195" s="13"/>
      <c r="H195" s="13" t="s">
        <v>9451</v>
      </c>
      <c r="I195" s="13" t="s">
        <v>9503</v>
      </c>
      <c r="J195" s="13"/>
      <c r="K195" s="13"/>
      <c r="L195" s="13"/>
      <c r="M195" s="13"/>
      <c r="N195" s="13" t="s">
        <v>9453</v>
      </c>
      <c r="O195" s="13" t="s">
        <v>9454</v>
      </c>
      <c r="P195" s="13"/>
      <c r="Q195" s="13"/>
    </row>
    <row r="196" spans="1:17" x14ac:dyDescent="0.35">
      <c r="A196" t="s">
        <v>9418</v>
      </c>
      <c r="B196" cm="1">
        <f t="array" ref="B196">IF(ROW() &lt; ROW(INDEX(treatments[experiment_ID],ROWS(treatments[experiment_ID]))), COUNTIF(INDEX(treatments[experiment_ID],1):treatments[[#This Row],[experiment_ID]],treatments[[#This Row],[experiment_ID]]), "")</f>
        <v>4</v>
      </c>
      <c r="C196" t="s">
        <v>9458</v>
      </c>
      <c r="D196" s="13" t="s">
        <v>9450</v>
      </c>
      <c r="E196" s="13"/>
      <c r="F196" s="13"/>
      <c r="G196" s="13"/>
      <c r="H196" s="13" t="s">
        <v>9451</v>
      </c>
      <c r="I196" s="13" t="s">
        <v>9503</v>
      </c>
      <c r="J196" s="13"/>
      <c r="K196" s="13"/>
      <c r="L196" s="13"/>
      <c r="M196" s="13"/>
      <c r="N196" s="13" t="s">
        <v>9506</v>
      </c>
      <c r="O196" s="13" t="s">
        <v>9454</v>
      </c>
      <c r="P196" s="13"/>
      <c r="Q196" s="13"/>
    </row>
    <row r="197" spans="1:17" x14ac:dyDescent="0.35">
      <c r="A197" t="s">
        <v>9418</v>
      </c>
      <c r="B197" cm="1">
        <f t="array" ref="B197">IF(ROW() &lt; ROW(INDEX(treatments[experiment_ID],ROWS(treatments[experiment_ID]))), COUNTIF(INDEX(treatments[experiment_ID],1):treatments[[#This Row],[experiment_ID]],treatments[[#This Row],[experiment_ID]]), "")</f>
        <v>5</v>
      </c>
      <c r="C197" t="s">
        <v>9459</v>
      </c>
      <c r="D197" s="13" t="s">
        <v>9450</v>
      </c>
      <c r="E197" s="13"/>
      <c r="F197" s="13"/>
      <c r="G197" s="13"/>
      <c r="H197" s="13" t="s">
        <v>9504</v>
      </c>
      <c r="I197" s="13" t="s">
        <v>9452</v>
      </c>
      <c r="J197" s="13"/>
      <c r="K197" s="13"/>
      <c r="L197" s="13"/>
      <c r="M197" s="13"/>
      <c r="N197" s="13" t="s">
        <v>9453</v>
      </c>
      <c r="O197" s="13" t="s">
        <v>9507</v>
      </c>
      <c r="P197" s="13"/>
      <c r="Q197" s="13"/>
    </row>
    <row r="198" spans="1:17" x14ac:dyDescent="0.35">
      <c r="A198" t="s">
        <v>9418</v>
      </c>
      <c r="B198" cm="1">
        <f t="array" ref="B198">IF(ROW() &lt; ROW(INDEX(treatments[experiment_ID],ROWS(treatments[experiment_ID]))), COUNTIF(INDEX(treatments[experiment_ID],1):treatments[[#This Row],[experiment_ID]],treatments[[#This Row],[experiment_ID]]), "")</f>
        <v>6</v>
      </c>
      <c r="C198" t="s">
        <v>9460</v>
      </c>
      <c r="D198" s="13" t="s">
        <v>9450</v>
      </c>
      <c r="E198" s="13"/>
      <c r="F198" s="13"/>
      <c r="G198" s="13"/>
      <c r="H198" s="13" t="s">
        <v>9504</v>
      </c>
      <c r="I198" s="13" t="s">
        <v>9452</v>
      </c>
      <c r="J198" s="13"/>
      <c r="K198" s="13"/>
      <c r="L198" s="13"/>
      <c r="M198" s="13"/>
      <c r="N198" s="13" t="s">
        <v>9506</v>
      </c>
      <c r="O198" s="13" t="s">
        <v>9507</v>
      </c>
      <c r="P198" s="13"/>
      <c r="Q198" s="13"/>
    </row>
    <row r="199" spans="1:17" x14ac:dyDescent="0.35">
      <c r="A199" t="s">
        <v>9418</v>
      </c>
      <c r="B199" cm="1">
        <f t="array" ref="B199">IF(ROW() &lt; ROW(INDEX(treatments[experiment_ID],ROWS(treatments[experiment_ID]))), COUNTIF(INDEX(treatments[experiment_ID],1):treatments[[#This Row],[experiment_ID]],treatments[[#This Row],[experiment_ID]]), "")</f>
        <v>7</v>
      </c>
      <c r="C199" t="s">
        <v>9461</v>
      </c>
      <c r="D199" s="13" t="s">
        <v>9450</v>
      </c>
      <c r="E199" s="13"/>
      <c r="F199" s="13"/>
      <c r="G199" s="13"/>
      <c r="H199" s="13" t="s">
        <v>9504</v>
      </c>
      <c r="I199" s="13" t="s">
        <v>9503</v>
      </c>
      <c r="J199" s="13"/>
      <c r="K199" s="13"/>
      <c r="L199" s="13"/>
      <c r="M199" s="13"/>
      <c r="N199" s="13" t="s">
        <v>9453</v>
      </c>
      <c r="O199" s="13" t="s">
        <v>9507</v>
      </c>
      <c r="P199" s="13"/>
      <c r="Q199" s="13"/>
    </row>
    <row r="200" spans="1:17" x14ac:dyDescent="0.35">
      <c r="A200" t="s">
        <v>9418</v>
      </c>
      <c r="B200" cm="1">
        <f t="array" ref="B200">IF(ROW() &lt; ROW(INDEX(treatments[experiment_ID],ROWS(treatments[experiment_ID]))), COUNTIF(INDEX(treatments[experiment_ID],1):treatments[[#This Row],[experiment_ID]],treatments[[#This Row],[experiment_ID]]), "")</f>
        <v>8</v>
      </c>
      <c r="C200" t="s">
        <v>9462</v>
      </c>
      <c r="D200" s="13" t="s">
        <v>9450</v>
      </c>
      <c r="E200" s="13"/>
      <c r="F200" s="13"/>
      <c r="G200" s="13"/>
      <c r="H200" s="13" t="s">
        <v>9504</v>
      </c>
      <c r="I200" s="13" t="s">
        <v>9503</v>
      </c>
      <c r="J200" s="13"/>
      <c r="K200" s="13"/>
      <c r="L200" s="13"/>
      <c r="M200" s="13"/>
      <c r="N200" s="13" t="s">
        <v>9506</v>
      </c>
      <c r="O200" s="13" t="s">
        <v>9507</v>
      </c>
      <c r="P200" s="13"/>
      <c r="Q200" s="13"/>
    </row>
    <row r="201" spans="1:17" x14ac:dyDescent="0.35">
      <c r="A201" t="s">
        <v>9418</v>
      </c>
      <c r="B201" cm="1">
        <f t="array" ref="B201">IF(ROW() &lt; ROW(INDEX(treatments[experiment_ID],ROWS(treatments[experiment_ID]))), COUNTIF(INDEX(treatments[experiment_ID],1):treatments[[#This Row],[experiment_ID]],treatments[[#This Row],[experiment_ID]]), "")</f>
        <v>9</v>
      </c>
      <c r="C201" t="s">
        <v>9463</v>
      </c>
      <c r="D201" s="13" t="s">
        <v>9450</v>
      </c>
      <c r="E201" s="13"/>
      <c r="F201" s="13"/>
      <c r="G201" s="13"/>
      <c r="H201" s="13" t="s">
        <v>9505</v>
      </c>
      <c r="I201" s="13" t="s">
        <v>9452</v>
      </c>
      <c r="J201" s="13"/>
      <c r="K201" s="13"/>
      <c r="L201" s="13"/>
      <c r="M201" s="13"/>
      <c r="N201" s="13" t="s">
        <v>9453</v>
      </c>
      <c r="O201" s="13" t="s">
        <v>9508</v>
      </c>
      <c r="P201" s="13"/>
      <c r="Q201" s="13"/>
    </row>
    <row r="202" spans="1:17" x14ac:dyDescent="0.35">
      <c r="A202" t="s">
        <v>9418</v>
      </c>
      <c r="B202" cm="1">
        <f t="array" ref="B202">IF(ROW() &lt; ROW(INDEX(treatments[experiment_ID],ROWS(treatments[experiment_ID]))), COUNTIF(INDEX(treatments[experiment_ID],1):treatments[[#This Row],[experiment_ID]],treatments[[#This Row],[experiment_ID]]), "")</f>
        <v>10</v>
      </c>
      <c r="C202" t="s">
        <v>9464</v>
      </c>
      <c r="D202" s="13" t="s">
        <v>9450</v>
      </c>
      <c r="E202" s="13"/>
      <c r="F202" s="13"/>
      <c r="G202" s="13"/>
      <c r="H202" s="13" t="s">
        <v>9505</v>
      </c>
      <c r="I202" s="13" t="s">
        <v>9452</v>
      </c>
      <c r="J202" s="13"/>
      <c r="K202" s="13"/>
      <c r="L202" s="13"/>
      <c r="M202" s="13"/>
      <c r="N202" s="13" t="s">
        <v>9506</v>
      </c>
      <c r="O202" s="13" t="s">
        <v>9508</v>
      </c>
      <c r="P202" s="13"/>
      <c r="Q202" s="13"/>
    </row>
    <row r="203" spans="1:17" x14ac:dyDescent="0.35">
      <c r="A203" t="s">
        <v>9418</v>
      </c>
      <c r="B203" cm="1">
        <f t="array" ref="B203">IF(ROW() &lt; ROW(INDEX(treatments[experiment_ID],ROWS(treatments[experiment_ID]))), COUNTIF(INDEX(treatments[experiment_ID],1):treatments[[#This Row],[experiment_ID]],treatments[[#This Row],[experiment_ID]]), "")</f>
        <v>11</v>
      </c>
      <c r="C203" t="s">
        <v>9465</v>
      </c>
      <c r="D203" s="13" t="s">
        <v>9450</v>
      </c>
      <c r="E203" s="13"/>
      <c r="F203" s="13"/>
      <c r="G203" s="13"/>
      <c r="H203" s="13" t="s">
        <v>9505</v>
      </c>
      <c r="I203" s="13" t="s">
        <v>9503</v>
      </c>
      <c r="J203" s="13"/>
      <c r="K203" s="13"/>
      <c r="L203" s="13"/>
      <c r="M203" s="13"/>
      <c r="N203" s="13" t="s">
        <v>9453</v>
      </c>
      <c r="O203" s="13" t="s">
        <v>9508</v>
      </c>
      <c r="P203" s="13"/>
      <c r="Q203" s="13"/>
    </row>
    <row r="204" spans="1:17" x14ac:dyDescent="0.35">
      <c r="A204" t="s">
        <v>9418</v>
      </c>
      <c r="B204" cm="1">
        <f t="array" ref="B204">IF(ROW() &lt; ROW(INDEX(treatments[experiment_ID],ROWS(treatments[experiment_ID]))), COUNTIF(INDEX(treatments[experiment_ID],1):treatments[[#This Row],[experiment_ID]],treatments[[#This Row],[experiment_ID]]), "")</f>
        <v>12</v>
      </c>
      <c r="C204" t="s">
        <v>9466</v>
      </c>
      <c r="D204" s="13" t="s">
        <v>9450</v>
      </c>
      <c r="E204" s="13"/>
      <c r="F204" s="13"/>
      <c r="G204" s="13"/>
      <c r="H204" s="13" t="s">
        <v>9505</v>
      </c>
      <c r="I204" s="13" t="s">
        <v>9503</v>
      </c>
      <c r="J204" s="13"/>
      <c r="K204" s="13"/>
      <c r="L204" s="13"/>
      <c r="M204" s="13"/>
      <c r="N204" s="13" t="s">
        <v>9506</v>
      </c>
      <c r="O204" s="13" t="s">
        <v>9508</v>
      </c>
      <c r="P204" s="13"/>
      <c r="Q204" s="13"/>
    </row>
    <row r="205" spans="1:17" x14ac:dyDescent="0.35">
      <c r="A205" t="s">
        <v>9418</v>
      </c>
      <c r="B205" cm="1">
        <f t="array" ref="B205">IF(ROW() &lt; ROW(INDEX(treatments[experiment_ID],ROWS(treatments[experiment_ID]))), COUNTIF(INDEX(treatments[experiment_ID],1):treatments[[#This Row],[experiment_ID]],treatments[[#This Row],[experiment_ID]]), "")</f>
        <v>13</v>
      </c>
      <c r="C205" t="s">
        <v>9467</v>
      </c>
      <c r="D205" s="13" t="s">
        <v>9450</v>
      </c>
      <c r="E205" s="13"/>
      <c r="F205" s="13"/>
      <c r="G205" s="13"/>
      <c r="H205" s="13" t="s">
        <v>9509</v>
      </c>
      <c r="I205" s="13" t="s">
        <v>9452</v>
      </c>
      <c r="J205" s="13"/>
      <c r="K205" s="13"/>
      <c r="L205" s="13"/>
      <c r="M205" s="13"/>
      <c r="N205" s="13" t="s">
        <v>9453</v>
      </c>
      <c r="O205" s="13" t="s">
        <v>9510</v>
      </c>
      <c r="P205" s="13"/>
      <c r="Q205" s="13"/>
    </row>
    <row r="206" spans="1:17" x14ac:dyDescent="0.35">
      <c r="A206" t="s">
        <v>9418</v>
      </c>
      <c r="B206" cm="1">
        <f t="array" ref="B206">IF(ROW() &lt; ROW(INDEX(treatments[experiment_ID],ROWS(treatments[experiment_ID]))), COUNTIF(INDEX(treatments[experiment_ID],1):treatments[[#This Row],[experiment_ID]],treatments[[#This Row],[experiment_ID]]), "")</f>
        <v>14</v>
      </c>
      <c r="C206" t="s">
        <v>9468</v>
      </c>
      <c r="D206" s="13" t="s">
        <v>9450</v>
      </c>
      <c r="E206" s="13"/>
      <c r="F206" s="13"/>
      <c r="G206" s="13"/>
      <c r="H206" s="13" t="s">
        <v>9509</v>
      </c>
      <c r="I206" s="13" t="s">
        <v>9452</v>
      </c>
      <c r="J206" s="13"/>
      <c r="K206" s="13"/>
      <c r="L206" s="13"/>
      <c r="M206" s="13"/>
      <c r="N206" s="13" t="s">
        <v>9506</v>
      </c>
      <c r="O206" s="13" t="s">
        <v>9510</v>
      </c>
      <c r="P206" s="13"/>
      <c r="Q206" s="13"/>
    </row>
    <row r="207" spans="1:17" x14ac:dyDescent="0.35">
      <c r="A207" t="s">
        <v>9418</v>
      </c>
      <c r="B207" cm="1">
        <f t="array" ref="B207">IF(ROW() &lt; ROW(INDEX(treatments[experiment_ID],ROWS(treatments[experiment_ID]))), COUNTIF(INDEX(treatments[experiment_ID],1):treatments[[#This Row],[experiment_ID]],treatments[[#This Row],[experiment_ID]]), "")</f>
        <v>15</v>
      </c>
      <c r="C207" t="s">
        <v>9469</v>
      </c>
      <c r="D207" s="13" t="s">
        <v>9450</v>
      </c>
      <c r="E207" s="13"/>
      <c r="F207" s="13"/>
      <c r="G207" s="13"/>
      <c r="H207" s="13" t="s">
        <v>9509</v>
      </c>
      <c r="I207" s="13" t="s">
        <v>9503</v>
      </c>
      <c r="J207" s="13"/>
      <c r="K207" s="13"/>
      <c r="L207" s="13"/>
      <c r="M207" s="13"/>
      <c r="N207" s="13" t="s">
        <v>9453</v>
      </c>
      <c r="O207" s="13" t="s">
        <v>9510</v>
      </c>
      <c r="P207" s="13"/>
      <c r="Q207" s="13"/>
    </row>
    <row r="208" spans="1:17" x14ac:dyDescent="0.35">
      <c r="A208" t="s">
        <v>9418</v>
      </c>
      <c r="B208" cm="1">
        <f t="array" ref="B208">IF(ROW() &lt; ROW(INDEX(treatments[experiment_ID],ROWS(treatments[experiment_ID]))), COUNTIF(INDEX(treatments[experiment_ID],1):treatments[[#This Row],[experiment_ID]],treatments[[#This Row],[experiment_ID]]), "")</f>
        <v>16</v>
      </c>
      <c r="C208" t="s">
        <v>9470</v>
      </c>
      <c r="D208" s="13" t="s">
        <v>9450</v>
      </c>
      <c r="E208" s="13"/>
      <c r="F208" s="13"/>
      <c r="G208" s="13"/>
      <c r="H208" s="13" t="s">
        <v>9509</v>
      </c>
      <c r="I208" s="13" t="s">
        <v>9503</v>
      </c>
      <c r="J208" s="13"/>
      <c r="K208" s="13"/>
      <c r="L208" s="13"/>
      <c r="M208" s="13"/>
      <c r="N208" s="13" t="s">
        <v>9506</v>
      </c>
      <c r="O208" s="13" t="s">
        <v>9510</v>
      </c>
      <c r="P208" s="13"/>
      <c r="Q208" s="13"/>
    </row>
    <row r="209" spans="1:17" x14ac:dyDescent="0.35">
      <c r="A209" t="s">
        <v>9418</v>
      </c>
      <c r="B209" cm="1">
        <f t="array" ref="B209">IF(ROW() &lt; ROW(INDEX(treatments[experiment_ID],ROWS(treatments[experiment_ID]))), COUNTIF(INDEX(treatments[experiment_ID],1):treatments[[#This Row],[experiment_ID]],treatments[[#This Row],[experiment_ID]]), "")</f>
        <v>17</v>
      </c>
      <c r="C209" t="s">
        <v>9471</v>
      </c>
      <c r="D209" s="13" t="s">
        <v>9450</v>
      </c>
      <c r="E209" s="13"/>
      <c r="F209" s="13"/>
      <c r="G209" s="13"/>
      <c r="H209" s="13" t="s">
        <v>9511</v>
      </c>
      <c r="I209" s="13" t="s">
        <v>9452</v>
      </c>
      <c r="J209" s="13"/>
      <c r="K209" s="13"/>
      <c r="L209" s="13"/>
      <c r="M209" s="13"/>
      <c r="N209" s="13" t="s">
        <v>9453</v>
      </c>
      <c r="O209" s="13" t="s">
        <v>9514</v>
      </c>
      <c r="P209" s="13"/>
      <c r="Q209" s="13"/>
    </row>
    <row r="210" spans="1:17" x14ac:dyDescent="0.35">
      <c r="A210" t="s">
        <v>9418</v>
      </c>
      <c r="B210" cm="1">
        <f t="array" ref="B210">IF(ROW() &lt; ROW(INDEX(treatments[experiment_ID],ROWS(treatments[experiment_ID]))), COUNTIF(INDEX(treatments[experiment_ID],1):treatments[[#This Row],[experiment_ID]],treatments[[#This Row],[experiment_ID]]), "")</f>
        <v>18</v>
      </c>
      <c r="C210" t="s">
        <v>9472</v>
      </c>
      <c r="D210" s="13" t="s">
        <v>9450</v>
      </c>
      <c r="E210" s="13"/>
      <c r="F210" s="13"/>
      <c r="G210" s="13"/>
      <c r="H210" s="13" t="s">
        <v>9511</v>
      </c>
      <c r="I210" s="13" t="s">
        <v>9452</v>
      </c>
      <c r="J210" s="13"/>
      <c r="K210" s="13"/>
      <c r="L210" s="13"/>
      <c r="M210" s="13"/>
      <c r="N210" s="13" t="s">
        <v>9506</v>
      </c>
      <c r="O210" s="13" t="s">
        <v>9514</v>
      </c>
      <c r="P210" s="13"/>
      <c r="Q210" s="13"/>
    </row>
    <row r="211" spans="1:17" x14ac:dyDescent="0.35">
      <c r="A211" t="s">
        <v>9418</v>
      </c>
      <c r="B211" cm="1">
        <f t="array" ref="B211">IF(ROW() &lt; ROW(INDEX(treatments[experiment_ID],ROWS(treatments[experiment_ID]))), COUNTIF(INDEX(treatments[experiment_ID],1):treatments[[#This Row],[experiment_ID]],treatments[[#This Row],[experiment_ID]]), "")</f>
        <v>19</v>
      </c>
      <c r="C211" t="s">
        <v>9473</v>
      </c>
      <c r="D211" s="13" t="s">
        <v>9450</v>
      </c>
      <c r="E211" s="13"/>
      <c r="F211" s="13"/>
      <c r="G211" s="13"/>
      <c r="H211" s="13" t="s">
        <v>9511</v>
      </c>
      <c r="I211" s="13" t="s">
        <v>9503</v>
      </c>
      <c r="J211" s="13"/>
      <c r="K211" s="13"/>
      <c r="L211" s="13"/>
      <c r="M211" s="13"/>
      <c r="N211" s="13" t="s">
        <v>9453</v>
      </c>
      <c r="O211" s="13" t="s">
        <v>9514</v>
      </c>
      <c r="P211" s="13"/>
      <c r="Q211" s="13"/>
    </row>
    <row r="212" spans="1:17" x14ac:dyDescent="0.35">
      <c r="A212" t="s">
        <v>9418</v>
      </c>
      <c r="B212" cm="1">
        <f t="array" ref="B212">IF(ROW() &lt; ROW(INDEX(treatments[experiment_ID],ROWS(treatments[experiment_ID]))), COUNTIF(INDEX(treatments[experiment_ID],1):treatments[[#This Row],[experiment_ID]],treatments[[#This Row],[experiment_ID]]), "")</f>
        <v>20</v>
      </c>
      <c r="C212" t="s">
        <v>9474</v>
      </c>
      <c r="D212" s="13" t="s">
        <v>9450</v>
      </c>
      <c r="E212" s="13"/>
      <c r="F212" s="13"/>
      <c r="G212" s="13"/>
      <c r="H212" s="13" t="s">
        <v>9511</v>
      </c>
      <c r="I212" s="13" t="s">
        <v>9503</v>
      </c>
      <c r="J212" s="13"/>
      <c r="K212" s="13"/>
      <c r="L212" s="13"/>
      <c r="M212" s="13"/>
      <c r="N212" s="13" t="s">
        <v>9506</v>
      </c>
      <c r="O212" s="13" t="s">
        <v>9514</v>
      </c>
      <c r="P212" s="13"/>
      <c r="Q212" s="13"/>
    </row>
    <row r="213" spans="1:17" x14ac:dyDescent="0.35">
      <c r="A213" t="s">
        <v>9418</v>
      </c>
      <c r="B213" cm="1">
        <f t="array" ref="B213">IF(ROW() &lt; ROW(INDEX(treatments[experiment_ID],ROWS(treatments[experiment_ID]))), COUNTIF(INDEX(treatments[experiment_ID],1):treatments[[#This Row],[experiment_ID]],treatments[[#This Row],[experiment_ID]]), "")</f>
        <v>21</v>
      </c>
      <c r="C213" t="s">
        <v>9475</v>
      </c>
      <c r="D213" s="13" t="s">
        <v>9450</v>
      </c>
      <c r="E213" s="13"/>
      <c r="F213" s="13"/>
      <c r="G213" s="13"/>
      <c r="H213" s="13" t="s">
        <v>9512</v>
      </c>
      <c r="I213" s="13" t="s">
        <v>9452</v>
      </c>
      <c r="J213" s="13"/>
      <c r="K213" s="13"/>
      <c r="L213" s="13"/>
      <c r="M213" s="13"/>
      <c r="N213" s="13" t="s">
        <v>9453</v>
      </c>
      <c r="O213" s="13" t="s">
        <v>9513</v>
      </c>
      <c r="P213" s="13"/>
      <c r="Q213" s="13"/>
    </row>
    <row r="214" spans="1:17" x14ac:dyDescent="0.35">
      <c r="A214" t="s">
        <v>9418</v>
      </c>
      <c r="B214" cm="1">
        <f t="array" ref="B214">IF(ROW() &lt; ROW(INDEX(treatments[experiment_ID],ROWS(treatments[experiment_ID]))), COUNTIF(INDEX(treatments[experiment_ID],1):treatments[[#This Row],[experiment_ID]],treatments[[#This Row],[experiment_ID]]), "")</f>
        <v>22</v>
      </c>
      <c r="C214" t="s">
        <v>9476</v>
      </c>
      <c r="D214" s="13" t="s">
        <v>9450</v>
      </c>
      <c r="E214" s="13"/>
      <c r="F214" s="13"/>
      <c r="G214" s="13"/>
      <c r="H214" s="13" t="s">
        <v>9512</v>
      </c>
      <c r="I214" s="13" t="s">
        <v>9452</v>
      </c>
      <c r="J214" s="13"/>
      <c r="K214" s="13"/>
      <c r="L214" s="13"/>
      <c r="M214" s="13"/>
      <c r="N214" s="13" t="s">
        <v>9506</v>
      </c>
      <c r="O214" s="13" t="s">
        <v>9513</v>
      </c>
      <c r="P214" s="13"/>
      <c r="Q214" s="13"/>
    </row>
    <row r="215" spans="1:17" x14ac:dyDescent="0.35">
      <c r="A215" t="s">
        <v>9418</v>
      </c>
      <c r="B215" cm="1">
        <f t="array" ref="B215">IF(ROW() &lt; ROW(INDEX(treatments[experiment_ID],ROWS(treatments[experiment_ID]))), COUNTIF(INDEX(treatments[experiment_ID],1):treatments[[#This Row],[experiment_ID]],treatments[[#This Row],[experiment_ID]]), "")</f>
        <v>23</v>
      </c>
      <c r="C215" t="s">
        <v>9477</v>
      </c>
      <c r="D215" s="13" t="s">
        <v>9450</v>
      </c>
      <c r="E215" s="13"/>
      <c r="F215" s="13"/>
      <c r="G215" s="13"/>
      <c r="H215" s="13" t="s">
        <v>9512</v>
      </c>
      <c r="I215" s="13" t="s">
        <v>9503</v>
      </c>
      <c r="J215" s="13"/>
      <c r="K215" s="13"/>
      <c r="L215" s="13"/>
      <c r="M215" s="13"/>
      <c r="N215" s="13" t="s">
        <v>9453</v>
      </c>
      <c r="O215" s="13" t="s">
        <v>9513</v>
      </c>
      <c r="P215" s="13"/>
      <c r="Q215" s="13"/>
    </row>
    <row r="216" spans="1:17" x14ac:dyDescent="0.35">
      <c r="A216" t="s">
        <v>9418</v>
      </c>
      <c r="B216" cm="1">
        <f t="array" ref="B216">IF(ROW() &lt; ROW(INDEX(treatments[experiment_ID],ROWS(treatments[experiment_ID]))), COUNTIF(INDEX(treatments[experiment_ID],1):treatments[[#This Row],[experiment_ID]],treatments[[#This Row],[experiment_ID]]), "")</f>
        <v>24</v>
      </c>
      <c r="C216" t="s">
        <v>9478</v>
      </c>
      <c r="D216" s="13" t="s">
        <v>9450</v>
      </c>
      <c r="E216" s="13"/>
      <c r="F216" s="13"/>
      <c r="G216" s="13"/>
      <c r="H216" s="13" t="s">
        <v>9512</v>
      </c>
      <c r="I216" s="13" t="s">
        <v>9503</v>
      </c>
      <c r="J216" s="13"/>
      <c r="K216" s="13"/>
      <c r="L216" s="13"/>
      <c r="M216" s="13"/>
      <c r="N216" s="13" t="s">
        <v>9506</v>
      </c>
      <c r="O216" s="13" t="s">
        <v>9513</v>
      </c>
      <c r="P216" s="13"/>
      <c r="Q216" s="13"/>
    </row>
    <row r="217" spans="1:17" x14ac:dyDescent="0.35">
      <c r="A217" t="s">
        <v>9418</v>
      </c>
      <c r="B217" cm="1">
        <f t="array" ref="B217">IF(ROW() &lt; ROW(INDEX(treatments[experiment_ID],ROWS(treatments[experiment_ID]))), COUNTIF(INDEX(treatments[experiment_ID],1):treatments[[#This Row],[experiment_ID]],treatments[[#This Row],[experiment_ID]]), "")</f>
        <v>25</v>
      </c>
      <c r="C217" t="s">
        <v>9479</v>
      </c>
      <c r="D217" s="13" t="s">
        <v>9515</v>
      </c>
      <c r="E217" s="13"/>
      <c r="F217" s="13"/>
      <c r="G217" s="13"/>
      <c r="H217" s="13" t="s">
        <v>9451</v>
      </c>
      <c r="I217" s="13" t="s">
        <v>9452</v>
      </c>
      <c r="J217" s="13"/>
      <c r="K217" s="13"/>
      <c r="L217" s="13"/>
      <c r="M217" s="13"/>
      <c r="N217" s="13" t="s">
        <v>9453</v>
      </c>
      <c r="O217" s="13" t="s">
        <v>9454</v>
      </c>
      <c r="P217" s="13"/>
      <c r="Q217" s="13"/>
    </row>
    <row r="218" spans="1:17" x14ac:dyDescent="0.35">
      <c r="A218" t="s">
        <v>9418</v>
      </c>
      <c r="B218" cm="1">
        <f t="array" ref="B218">IF(ROW() &lt; ROW(INDEX(treatments[experiment_ID],ROWS(treatments[experiment_ID]))), COUNTIF(INDEX(treatments[experiment_ID],1):treatments[[#This Row],[experiment_ID]],treatments[[#This Row],[experiment_ID]]), "")</f>
        <v>26</v>
      </c>
      <c r="C218" t="s">
        <v>9480</v>
      </c>
      <c r="D218" s="13" t="s">
        <v>9515</v>
      </c>
      <c r="E218" s="13"/>
      <c r="F218" s="13"/>
      <c r="G218" s="13"/>
      <c r="H218" s="13" t="s">
        <v>9451</v>
      </c>
      <c r="I218" s="13" t="s">
        <v>9452</v>
      </c>
      <c r="J218" s="13"/>
      <c r="K218" s="13"/>
      <c r="L218" s="13"/>
      <c r="M218" s="13"/>
      <c r="N218" s="13" t="s">
        <v>9506</v>
      </c>
      <c r="O218" s="13" t="s">
        <v>9454</v>
      </c>
      <c r="P218" s="13"/>
      <c r="Q218" s="13"/>
    </row>
    <row r="219" spans="1:17" x14ac:dyDescent="0.35">
      <c r="A219" t="s">
        <v>9418</v>
      </c>
      <c r="B219" cm="1">
        <f t="array" ref="B219">IF(ROW() &lt; ROW(INDEX(treatments[experiment_ID],ROWS(treatments[experiment_ID]))), COUNTIF(INDEX(treatments[experiment_ID],1):treatments[[#This Row],[experiment_ID]],treatments[[#This Row],[experiment_ID]]), "")</f>
        <v>27</v>
      </c>
      <c r="C219" t="s">
        <v>9481</v>
      </c>
      <c r="D219" s="13" t="s">
        <v>9515</v>
      </c>
      <c r="E219" s="13"/>
      <c r="F219" s="13"/>
      <c r="G219" s="13"/>
      <c r="H219" s="13" t="s">
        <v>9451</v>
      </c>
      <c r="I219" s="13" t="s">
        <v>9503</v>
      </c>
      <c r="J219" s="13"/>
      <c r="K219" s="13"/>
      <c r="L219" s="13"/>
      <c r="M219" s="13"/>
      <c r="N219" s="13" t="s">
        <v>9453</v>
      </c>
      <c r="O219" s="13" t="s">
        <v>9454</v>
      </c>
      <c r="P219" s="13"/>
      <c r="Q219" s="13"/>
    </row>
    <row r="220" spans="1:17" x14ac:dyDescent="0.35">
      <c r="A220" t="s">
        <v>9418</v>
      </c>
      <c r="B220" cm="1">
        <f t="array" ref="B220">IF(ROW() &lt; ROW(INDEX(treatments[experiment_ID],ROWS(treatments[experiment_ID]))), COUNTIF(INDEX(treatments[experiment_ID],1):treatments[[#This Row],[experiment_ID]],treatments[[#This Row],[experiment_ID]]), "")</f>
        <v>28</v>
      </c>
      <c r="C220" t="s">
        <v>9482</v>
      </c>
      <c r="D220" s="13" t="s">
        <v>9515</v>
      </c>
      <c r="E220" s="13"/>
      <c r="F220" s="13"/>
      <c r="G220" s="13"/>
      <c r="H220" s="13" t="s">
        <v>9451</v>
      </c>
      <c r="I220" s="13" t="s">
        <v>9503</v>
      </c>
      <c r="J220" s="13"/>
      <c r="K220" s="13"/>
      <c r="L220" s="13"/>
      <c r="M220" s="13"/>
      <c r="N220" s="13" t="s">
        <v>9506</v>
      </c>
      <c r="O220" s="13" t="s">
        <v>9454</v>
      </c>
      <c r="P220" s="13"/>
      <c r="Q220" s="13"/>
    </row>
    <row r="221" spans="1:17" x14ac:dyDescent="0.35">
      <c r="A221" t="s">
        <v>9418</v>
      </c>
      <c r="B221" cm="1">
        <f t="array" ref="B221">IF(ROW() &lt; ROW(INDEX(treatments[experiment_ID],ROWS(treatments[experiment_ID]))), COUNTIF(INDEX(treatments[experiment_ID],1):treatments[[#This Row],[experiment_ID]],treatments[[#This Row],[experiment_ID]]), "")</f>
        <v>29</v>
      </c>
      <c r="C221" t="s">
        <v>9483</v>
      </c>
      <c r="D221" s="13" t="s">
        <v>9515</v>
      </c>
      <c r="E221" s="13"/>
      <c r="F221" s="13"/>
      <c r="G221" s="13"/>
      <c r="H221" s="13" t="s">
        <v>9504</v>
      </c>
      <c r="I221" s="13" t="s">
        <v>9452</v>
      </c>
      <c r="J221" s="13"/>
      <c r="K221" s="13"/>
      <c r="L221" s="13"/>
      <c r="M221" s="13"/>
      <c r="N221" s="13" t="s">
        <v>9453</v>
      </c>
      <c r="O221" s="13" t="s">
        <v>9507</v>
      </c>
      <c r="P221" s="13"/>
      <c r="Q221" s="13"/>
    </row>
    <row r="222" spans="1:17" x14ac:dyDescent="0.35">
      <c r="A222" t="s">
        <v>9418</v>
      </c>
      <c r="B222" cm="1">
        <f t="array" ref="B222">IF(ROW() &lt; ROW(INDEX(treatments[experiment_ID],ROWS(treatments[experiment_ID]))), COUNTIF(INDEX(treatments[experiment_ID],1):treatments[[#This Row],[experiment_ID]],treatments[[#This Row],[experiment_ID]]), "")</f>
        <v>30</v>
      </c>
      <c r="C222" t="s">
        <v>9484</v>
      </c>
      <c r="D222" s="13" t="s">
        <v>9515</v>
      </c>
      <c r="E222" s="13"/>
      <c r="F222" s="13"/>
      <c r="G222" s="13"/>
      <c r="H222" s="13" t="s">
        <v>9504</v>
      </c>
      <c r="I222" s="13" t="s">
        <v>9452</v>
      </c>
      <c r="J222" s="13"/>
      <c r="K222" s="13"/>
      <c r="L222" s="13"/>
      <c r="M222" s="13"/>
      <c r="N222" s="13" t="s">
        <v>9506</v>
      </c>
      <c r="O222" s="13" t="s">
        <v>9507</v>
      </c>
      <c r="P222" s="13"/>
      <c r="Q222" s="13"/>
    </row>
    <row r="223" spans="1:17" x14ac:dyDescent="0.35">
      <c r="A223" t="s">
        <v>9418</v>
      </c>
      <c r="B223" cm="1">
        <f t="array" ref="B223">IF(ROW() &lt; ROW(INDEX(treatments[experiment_ID],ROWS(treatments[experiment_ID]))), COUNTIF(INDEX(treatments[experiment_ID],1):treatments[[#This Row],[experiment_ID]],treatments[[#This Row],[experiment_ID]]), "")</f>
        <v>31</v>
      </c>
      <c r="C223" t="s">
        <v>9485</v>
      </c>
      <c r="D223" s="13" t="s">
        <v>9515</v>
      </c>
      <c r="E223" s="13"/>
      <c r="F223" s="13"/>
      <c r="G223" s="13"/>
      <c r="H223" s="13" t="s">
        <v>9504</v>
      </c>
      <c r="I223" s="13" t="s">
        <v>9503</v>
      </c>
      <c r="J223" s="13"/>
      <c r="K223" s="13"/>
      <c r="L223" s="13"/>
      <c r="M223" s="13"/>
      <c r="N223" s="13" t="s">
        <v>9453</v>
      </c>
      <c r="O223" s="13" t="s">
        <v>9507</v>
      </c>
      <c r="P223" s="13"/>
      <c r="Q223" s="13"/>
    </row>
    <row r="224" spans="1:17" x14ac:dyDescent="0.35">
      <c r="A224" t="s">
        <v>9418</v>
      </c>
      <c r="B224" cm="1">
        <f t="array" ref="B224">IF(ROW() &lt; ROW(INDEX(treatments[experiment_ID],ROWS(treatments[experiment_ID]))), COUNTIF(INDEX(treatments[experiment_ID],1):treatments[[#This Row],[experiment_ID]],treatments[[#This Row],[experiment_ID]]), "")</f>
        <v>32</v>
      </c>
      <c r="C224" t="s">
        <v>9486</v>
      </c>
      <c r="D224" s="13" t="s">
        <v>9515</v>
      </c>
      <c r="E224" s="13"/>
      <c r="F224" s="13"/>
      <c r="G224" s="13"/>
      <c r="H224" s="13" t="s">
        <v>9504</v>
      </c>
      <c r="I224" s="13" t="s">
        <v>9503</v>
      </c>
      <c r="J224" s="13"/>
      <c r="K224" s="13"/>
      <c r="L224" s="13"/>
      <c r="M224" s="13"/>
      <c r="N224" s="13" t="s">
        <v>9506</v>
      </c>
      <c r="O224" s="13" t="s">
        <v>9507</v>
      </c>
      <c r="P224" s="13"/>
      <c r="Q224" s="13"/>
    </row>
    <row r="225" spans="1:17" x14ac:dyDescent="0.35">
      <c r="A225" t="s">
        <v>9418</v>
      </c>
      <c r="B225" cm="1">
        <f t="array" ref="B225">IF(ROW() &lt; ROW(INDEX(treatments[experiment_ID],ROWS(treatments[experiment_ID]))), COUNTIF(INDEX(treatments[experiment_ID],1):treatments[[#This Row],[experiment_ID]],treatments[[#This Row],[experiment_ID]]), "")</f>
        <v>33</v>
      </c>
      <c r="C225" t="s">
        <v>9487</v>
      </c>
      <c r="D225" s="13" t="s">
        <v>9515</v>
      </c>
      <c r="E225" s="13"/>
      <c r="F225" s="13"/>
      <c r="G225" s="13"/>
      <c r="H225" s="13" t="s">
        <v>9505</v>
      </c>
      <c r="I225" s="13" t="s">
        <v>9452</v>
      </c>
      <c r="J225" s="13"/>
      <c r="K225" s="13"/>
      <c r="L225" s="13"/>
      <c r="M225" s="13"/>
      <c r="N225" s="13" t="s">
        <v>9453</v>
      </c>
      <c r="O225" s="13" t="s">
        <v>9508</v>
      </c>
      <c r="P225" s="13"/>
      <c r="Q225" s="13"/>
    </row>
    <row r="226" spans="1:17" x14ac:dyDescent="0.35">
      <c r="A226" t="s">
        <v>9418</v>
      </c>
      <c r="B226" cm="1">
        <f t="array" ref="B226">IF(ROW() &lt; ROW(INDEX(treatments[experiment_ID],ROWS(treatments[experiment_ID]))), COUNTIF(INDEX(treatments[experiment_ID],1):treatments[[#This Row],[experiment_ID]],treatments[[#This Row],[experiment_ID]]), "")</f>
        <v>34</v>
      </c>
      <c r="C226" t="s">
        <v>9488</v>
      </c>
      <c r="D226" s="13" t="s">
        <v>9515</v>
      </c>
      <c r="E226" s="13"/>
      <c r="F226" s="13"/>
      <c r="G226" s="13"/>
      <c r="H226" s="13" t="s">
        <v>9505</v>
      </c>
      <c r="I226" s="13" t="s">
        <v>9452</v>
      </c>
      <c r="J226" s="13"/>
      <c r="K226" s="13"/>
      <c r="L226" s="13"/>
      <c r="M226" s="13"/>
      <c r="N226" s="13" t="s">
        <v>9506</v>
      </c>
      <c r="O226" s="13" t="s">
        <v>9508</v>
      </c>
      <c r="P226" s="13"/>
      <c r="Q226" s="13"/>
    </row>
    <row r="227" spans="1:17" x14ac:dyDescent="0.35">
      <c r="A227" t="s">
        <v>9418</v>
      </c>
      <c r="B227" cm="1">
        <f t="array" ref="B227">IF(ROW() &lt; ROW(INDEX(treatments[experiment_ID],ROWS(treatments[experiment_ID]))), COUNTIF(INDEX(treatments[experiment_ID],1):treatments[[#This Row],[experiment_ID]],treatments[[#This Row],[experiment_ID]]), "")</f>
        <v>35</v>
      </c>
      <c r="C227" t="s">
        <v>9489</v>
      </c>
      <c r="D227" s="13" t="s">
        <v>9515</v>
      </c>
      <c r="E227" s="13"/>
      <c r="F227" s="13"/>
      <c r="G227" s="13"/>
      <c r="H227" s="13" t="s">
        <v>9505</v>
      </c>
      <c r="I227" s="13" t="s">
        <v>9503</v>
      </c>
      <c r="J227" s="13"/>
      <c r="K227" s="13"/>
      <c r="L227" s="13"/>
      <c r="M227" s="13"/>
      <c r="N227" s="13" t="s">
        <v>9453</v>
      </c>
      <c r="O227" s="13" t="s">
        <v>9508</v>
      </c>
      <c r="P227" s="13"/>
      <c r="Q227" s="13"/>
    </row>
    <row r="228" spans="1:17" x14ac:dyDescent="0.35">
      <c r="A228" t="s">
        <v>9418</v>
      </c>
      <c r="B228" cm="1">
        <f t="array" ref="B228">IF(ROW() &lt; ROW(INDEX(treatments[experiment_ID],ROWS(treatments[experiment_ID]))), COUNTIF(INDEX(treatments[experiment_ID],1):treatments[[#This Row],[experiment_ID]],treatments[[#This Row],[experiment_ID]]), "")</f>
        <v>36</v>
      </c>
      <c r="C228" t="s">
        <v>9490</v>
      </c>
      <c r="D228" s="13" t="s">
        <v>9515</v>
      </c>
      <c r="E228" s="13"/>
      <c r="F228" s="13"/>
      <c r="G228" s="13"/>
      <c r="H228" s="13" t="s">
        <v>9505</v>
      </c>
      <c r="I228" s="13" t="s">
        <v>9503</v>
      </c>
      <c r="J228" s="13"/>
      <c r="K228" s="13"/>
      <c r="L228" s="13"/>
      <c r="M228" s="13"/>
      <c r="N228" s="13" t="s">
        <v>9506</v>
      </c>
      <c r="O228" s="13" t="s">
        <v>9508</v>
      </c>
      <c r="P228" s="13"/>
      <c r="Q228" s="13"/>
    </row>
    <row r="229" spans="1:17" x14ac:dyDescent="0.35">
      <c r="A229" t="s">
        <v>9418</v>
      </c>
      <c r="B229" cm="1">
        <f t="array" ref="B229">IF(ROW() &lt; ROW(INDEX(treatments[experiment_ID],ROWS(treatments[experiment_ID]))), COUNTIF(INDEX(treatments[experiment_ID],1):treatments[[#This Row],[experiment_ID]],treatments[[#This Row],[experiment_ID]]), "")</f>
        <v>37</v>
      </c>
      <c r="C229" t="s">
        <v>9491</v>
      </c>
      <c r="D229" s="13" t="s">
        <v>9515</v>
      </c>
      <c r="E229" s="13"/>
      <c r="F229" s="13"/>
      <c r="G229" s="13"/>
      <c r="H229" s="13" t="s">
        <v>9509</v>
      </c>
      <c r="I229" s="13" t="s">
        <v>9452</v>
      </c>
      <c r="J229" s="13"/>
      <c r="K229" s="13"/>
      <c r="L229" s="13"/>
      <c r="M229" s="13"/>
      <c r="N229" s="13" t="s">
        <v>9453</v>
      </c>
      <c r="O229" s="13" t="s">
        <v>9510</v>
      </c>
      <c r="P229" s="13"/>
      <c r="Q229" s="13"/>
    </row>
    <row r="230" spans="1:17" x14ac:dyDescent="0.35">
      <c r="A230" t="s">
        <v>9418</v>
      </c>
      <c r="B230" cm="1">
        <f t="array" ref="B230">IF(ROW() &lt; ROW(INDEX(treatments[experiment_ID],ROWS(treatments[experiment_ID]))), COUNTIF(INDEX(treatments[experiment_ID],1):treatments[[#This Row],[experiment_ID]],treatments[[#This Row],[experiment_ID]]), "")</f>
        <v>38</v>
      </c>
      <c r="C230" t="s">
        <v>9492</v>
      </c>
      <c r="D230" s="13" t="s">
        <v>9515</v>
      </c>
      <c r="E230" s="13"/>
      <c r="F230" s="13"/>
      <c r="G230" s="13"/>
      <c r="H230" s="13" t="s">
        <v>9509</v>
      </c>
      <c r="I230" s="13" t="s">
        <v>9452</v>
      </c>
      <c r="J230" s="13"/>
      <c r="K230" s="13"/>
      <c r="L230" s="13"/>
      <c r="M230" s="13"/>
      <c r="N230" s="13" t="s">
        <v>9506</v>
      </c>
      <c r="O230" s="13" t="s">
        <v>9510</v>
      </c>
      <c r="P230" s="13"/>
      <c r="Q230" s="13"/>
    </row>
    <row r="231" spans="1:17" x14ac:dyDescent="0.35">
      <c r="A231" t="s">
        <v>9418</v>
      </c>
      <c r="B231" cm="1">
        <f t="array" ref="B231">IF(ROW() &lt; ROW(INDEX(treatments[experiment_ID],ROWS(treatments[experiment_ID]))), COUNTIF(INDEX(treatments[experiment_ID],1):treatments[[#This Row],[experiment_ID]],treatments[[#This Row],[experiment_ID]]), "")</f>
        <v>39</v>
      </c>
      <c r="C231" t="s">
        <v>9493</v>
      </c>
      <c r="D231" s="13" t="s">
        <v>9515</v>
      </c>
      <c r="E231" s="13"/>
      <c r="F231" s="13"/>
      <c r="G231" s="13"/>
      <c r="H231" s="13" t="s">
        <v>9509</v>
      </c>
      <c r="I231" s="13" t="s">
        <v>9503</v>
      </c>
      <c r="J231" s="13"/>
      <c r="K231" s="13"/>
      <c r="L231" s="13"/>
      <c r="M231" s="13"/>
      <c r="N231" s="13" t="s">
        <v>9453</v>
      </c>
      <c r="O231" s="13" t="s">
        <v>9510</v>
      </c>
      <c r="P231" s="13"/>
      <c r="Q231" s="13"/>
    </row>
    <row r="232" spans="1:17" x14ac:dyDescent="0.35">
      <c r="A232" t="s">
        <v>9418</v>
      </c>
      <c r="B232" cm="1">
        <f t="array" ref="B232">IF(ROW() &lt; ROW(INDEX(treatments[experiment_ID],ROWS(treatments[experiment_ID]))), COUNTIF(INDEX(treatments[experiment_ID],1):treatments[[#This Row],[experiment_ID]],treatments[[#This Row],[experiment_ID]]), "")</f>
        <v>40</v>
      </c>
      <c r="C232" t="s">
        <v>9494</v>
      </c>
      <c r="D232" s="13" t="s">
        <v>9515</v>
      </c>
      <c r="E232" s="13"/>
      <c r="F232" s="13"/>
      <c r="G232" s="13"/>
      <c r="H232" s="13" t="s">
        <v>9509</v>
      </c>
      <c r="I232" s="13" t="s">
        <v>9503</v>
      </c>
      <c r="J232" s="13"/>
      <c r="K232" s="13"/>
      <c r="L232" s="13"/>
      <c r="M232" s="13"/>
      <c r="N232" s="13" t="s">
        <v>9506</v>
      </c>
      <c r="O232" s="13" t="s">
        <v>9510</v>
      </c>
      <c r="P232" s="13"/>
      <c r="Q232" s="13"/>
    </row>
    <row r="233" spans="1:17" x14ac:dyDescent="0.35">
      <c r="A233" t="s">
        <v>9418</v>
      </c>
      <c r="B233" cm="1">
        <f t="array" ref="B233">IF(ROW() &lt; ROW(INDEX(treatments[experiment_ID],ROWS(treatments[experiment_ID]))), COUNTIF(INDEX(treatments[experiment_ID],1):treatments[[#This Row],[experiment_ID]],treatments[[#This Row],[experiment_ID]]), "")</f>
        <v>41</v>
      </c>
      <c r="C233" t="s">
        <v>9495</v>
      </c>
      <c r="D233" s="13" t="s">
        <v>9515</v>
      </c>
      <c r="E233" s="13"/>
      <c r="F233" s="13"/>
      <c r="G233" s="13"/>
      <c r="H233" s="13" t="s">
        <v>9511</v>
      </c>
      <c r="I233" s="13" t="s">
        <v>9452</v>
      </c>
      <c r="J233" s="13"/>
      <c r="K233" s="13"/>
      <c r="L233" s="13"/>
      <c r="M233" s="13"/>
      <c r="N233" s="13" t="s">
        <v>9453</v>
      </c>
      <c r="O233" s="13" t="s">
        <v>9514</v>
      </c>
      <c r="P233" s="13"/>
      <c r="Q233" s="13"/>
    </row>
    <row r="234" spans="1:17" x14ac:dyDescent="0.35">
      <c r="A234" t="s">
        <v>9418</v>
      </c>
      <c r="B234" cm="1">
        <f t="array" ref="B234">IF(ROW() &lt; ROW(INDEX(treatments[experiment_ID],ROWS(treatments[experiment_ID]))), COUNTIF(INDEX(treatments[experiment_ID],1):treatments[[#This Row],[experiment_ID]],treatments[[#This Row],[experiment_ID]]), "")</f>
        <v>42</v>
      </c>
      <c r="C234" t="s">
        <v>9496</v>
      </c>
      <c r="D234" s="13" t="s">
        <v>9515</v>
      </c>
      <c r="E234" s="13"/>
      <c r="F234" s="13"/>
      <c r="G234" s="13"/>
      <c r="H234" s="13" t="s">
        <v>9511</v>
      </c>
      <c r="I234" s="13" t="s">
        <v>9452</v>
      </c>
      <c r="J234" s="13"/>
      <c r="K234" s="13"/>
      <c r="L234" s="13"/>
      <c r="M234" s="13"/>
      <c r="N234" s="13" t="s">
        <v>9506</v>
      </c>
      <c r="O234" s="13" t="s">
        <v>9514</v>
      </c>
      <c r="P234" s="13"/>
      <c r="Q234" s="13"/>
    </row>
    <row r="235" spans="1:17" x14ac:dyDescent="0.35">
      <c r="A235" t="s">
        <v>9418</v>
      </c>
      <c r="B235" cm="1">
        <f t="array" ref="B235">IF(ROW() &lt; ROW(INDEX(treatments[experiment_ID],ROWS(treatments[experiment_ID]))), COUNTIF(INDEX(treatments[experiment_ID],1):treatments[[#This Row],[experiment_ID]],treatments[[#This Row],[experiment_ID]]), "")</f>
        <v>43</v>
      </c>
      <c r="C235" t="s">
        <v>9497</v>
      </c>
      <c r="D235" s="13" t="s">
        <v>9515</v>
      </c>
      <c r="E235" s="13"/>
      <c r="F235" s="13"/>
      <c r="G235" s="13"/>
      <c r="H235" s="13" t="s">
        <v>9511</v>
      </c>
      <c r="I235" s="13" t="s">
        <v>9503</v>
      </c>
      <c r="J235" s="13"/>
      <c r="K235" s="13"/>
      <c r="L235" s="13"/>
      <c r="M235" s="13"/>
      <c r="N235" s="13" t="s">
        <v>9453</v>
      </c>
      <c r="O235" s="13" t="s">
        <v>9514</v>
      </c>
      <c r="P235" s="13"/>
      <c r="Q235" s="13"/>
    </row>
    <row r="236" spans="1:17" x14ac:dyDescent="0.35">
      <c r="A236" t="s">
        <v>9418</v>
      </c>
      <c r="B236" cm="1">
        <f t="array" ref="B236">IF(ROW() &lt; ROW(INDEX(treatments[experiment_ID],ROWS(treatments[experiment_ID]))), COUNTIF(INDEX(treatments[experiment_ID],1):treatments[[#This Row],[experiment_ID]],treatments[[#This Row],[experiment_ID]]), "")</f>
        <v>44</v>
      </c>
      <c r="C236" t="s">
        <v>9498</v>
      </c>
      <c r="D236" s="13" t="s">
        <v>9515</v>
      </c>
      <c r="E236" s="13"/>
      <c r="F236" s="13"/>
      <c r="G236" s="13"/>
      <c r="H236" s="13" t="s">
        <v>9511</v>
      </c>
      <c r="I236" s="13" t="s">
        <v>9503</v>
      </c>
      <c r="J236" s="13"/>
      <c r="K236" s="13"/>
      <c r="L236" s="13"/>
      <c r="M236" s="13"/>
      <c r="N236" s="13" t="s">
        <v>9506</v>
      </c>
      <c r="O236" s="13" t="s">
        <v>9514</v>
      </c>
      <c r="P236" s="13"/>
      <c r="Q236" s="13"/>
    </row>
    <row r="237" spans="1:17" x14ac:dyDescent="0.35">
      <c r="A237" t="s">
        <v>9418</v>
      </c>
      <c r="B237" cm="1">
        <f t="array" ref="B237">IF(ROW() &lt; ROW(INDEX(treatments[experiment_ID],ROWS(treatments[experiment_ID]))), COUNTIF(INDEX(treatments[experiment_ID],1):treatments[[#This Row],[experiment_ID]],treatments[[#This Row],[experiment_ID]]), "")</f>
        <v>45</v>
      </c>
      <c r="C237" t="s">
        <v>9499</v>
      </c>
      <c r="D237" s="13" t="s">
        <v>9515</v>
      </c>
      <c r="E237" s="13"/>
      <c r="F237" s="13"/>
      <c r="G237" s="13"/>
      <c r="H237" s="13" t="s">
        <v>9512</v>
      </c>
      <c r="I237" s="13" t="s">
        <v>9452</v>
      </c>
      <c r="J237" s="13"/>
      <c r="K237" s="13"/>
      <c r="L237" s="13"/>
      <c r="M237" s="13"/>
      <c r="N237" s="13" t="s">
        <v>9453</v>
      </c>
      <c r="O237" s="13" t="s">
        <v>9513</v>
      </c>
      <c r="P237" s="13"/>
      <c r="Q237" s="13"/>
    </row>
    <row r="238" spans="1:17" x14ac:dyDescent="0.35">
      <c r="A238" t="s">
        <v>9418</v>
      </c>
      <c r="B238" cm="1">
        <f t="array" ref="B238">IF(ROW() &lt; ROW(INDEX(treatments[experiment_ID],ROWS(treatments[experiment_ID]))), COUNTIF(INDEX(treatments[experiment_ID],1):treatments[[#This Row],[experiment_ID]],treatments[[#This Row],[experiment_ID]]), "")</f>
        <v>46</v>
      </c>
      <c r="C238" t="s">
        <v>9500</v>
      </c>
      <c r="D238" s="13" t="s">
        <v>9515</v>
      </c>
      <c r="E238" s="13"/>
      <c r="F238" s="13"/>
      <c r="G238" s="13"/>
      <c r="H238" s="13" t="s">
        <v>9512</v>
      </c>
      <c r="I238" s="13" t="s">
        <v>9452</v>
      </c>
      <c r="J238" s="13"/>
      <c r="K238" s="13"/>
      <c r="L238" s="13"/>
      <c r="M238" s="13"/>
      <c r="N238" s="13" t="s">
        <v>9506</v>
      </c>
      <c r="O238" s="13" t="s">
        <v>9513</v>
      </c>
      <c r="P238" s="13"/>
      <c r="Q238" s="13"/>
    </row>
    <row r="239" spans="1:17" x14ac:dyDescent="0.35">
      <c r="A239" t="s">
        <v>9418</v>
      </c>
      <c r="B239" cm="1">
        <f t="array" ref="B239">IF(ROW() &lt; ROW(INDEX(treatments[experiment_ID],ROWS(treatments[experiment_ID]))), COUNTIF(INDEX(treatments[experiment_ID],1):treatments[[#This Row],[experiment_ID]],treatments[[#This Row],[experiment_ID]]), "")</f>
        <v>47</v>
      </c>
      <c r="C239" t="s">
        <v>9501</v>
      </c>
      <c r="D239" s="13" t="s">
        <v>9515</v>
      </c>
      <c r="E239" s="13"/>
      <c r="F239" s="13"/>
      <c r="G239" s="13"/>
      <c r="H239" s="13" t="s">
        <v>9512</v>
      </c>
      <c r="I239" s="13" t="s">
        <v>9503</v>
      </c>
      <c r="J239" s="13"/>
      <c r="K239" s="13"/>
      <c r="L239" s="13"/>
      <c r="M239" s="13"/>
      <c r="N239" s="13" t="s">
        <v>9453</v>
      </c>
      <c r="O239" s="13" t="s">
        <v>9513</v>
      </c>
      <c r="P239" s="13"/>
      <c r="Q239" s="13"/>
    </row>
    <row r="240" spans="1:17" x14ac:dyDescent="0.35">
      <c r="A240" t="s">
        <v>9418</v>
      </c>
      <c r="B240" cm="1">
        <f t="array" ref="B240">IF(ROW() &lt; ROW(INDEX(treatments[experiment_ID],ROWS(treatments[experiment_ID]))), COUNTIF(INDEX(treatments[experiment_ID],1):treatments[[#This Row],[experiment_ID]],treatments[[#This Row],[experiment_ID]]), "")</f>
        <v>48</v>
      </c>
      <c r="C240" t="s">
        <v>9502</v>
      </c>
      <c r="D240" s="13" t="s">
        <v>9515</v>
      </c>
      <c r="E240" s="13"/>
      <c r="F240" s="13"/>
      <c r="G240" s="13"/>
      <c r="H240" s="13" t="s">
        <v>9512</v>
      </c>
      <c r="I240" s="13" t="s">
        <v>9503</v>
      </c>
      <c r="J240" s="13"/>
      <c r="K240" s="13"/>
      <c r="L240" s="13"/>
      <c r="M240" s="13"/>
      <c r="N240" s="13" t="s">
        <v>9506</v>
      </c>
      <c r="O240" s="13" t="s">
        <v>9513</v>
      </c>
      <c r="P240" s="13"/>
      <c r="Q240" s="13"/>
    </row>
    <row r="241" spans="1:17" x14ac:dyDescent="0.35">
      <c r="A241" t="s">
        <v>9516</v>
      </c>
      <c r="B241" cm="1">
        <f t="array" ref="B241">IF(ROW() &lt; ROW(INDEX(treatments[experiment_ID],ROWS(treatments[experiment_ID]))), COUNTIF(INDEX(treatments[experiment_ID],1):treatments[[#This Row],[experiment_ID]],treatments[[#This Row],[experiment_ID]]), "")</f>
        <v>1</v>
      </c>
      <c r="C241" t="s">
        <v>9838</v>
      </c>
      <c r="D241" s="13" t="s">
        <v>9546</v>
      </c>
      <c r="E241" s="13" t="s">
        <v>2502</v>
      </c>
      <c r="F241" s="13"/>
      <c r="G241" s="13"/>
      <c r="H241" s="13" t="s">
        <v>9548</v>
      </c>
      <c r="I241" s="13"/>
      <c r="J241" s="13"/>
      <c r="K241" s="13"/>
      <c r="L241" s="13"/>
      <c r="M241" s="13"/>
      <c r="N241" s="13"/>
      <c r="O241" s="13"/>
      <c r="P241" s="13"/>
      <c r="Q241" s="13"/>
    </row>
    <row r="242" spans="1:17" x14ac:dyDescent="0.35">
      <c r="A242" t="s">
        <v>9516</v>
      </c>
      <c r="B242" cm="1">
        <f t="array" ref="B242">IF(ROW() &lt; ROW(INDEX(treatments[experiment_ID],ROWS(treatments[experiment_ID]))), COUNTIF(INDEX(treatments[experiment_ID],1):treatments[[#This Row],[experiment_ID]],treatments[[#This Row],[experiment_ID]]), "")</f>
        <v>2</v>
      </c>
      <c r="C242" t="s">
        <v>9839</v>
      </c>
      <c r="D242" s="13" t="s">
        <v>9546</v>
      </c>
      <c r="E242" s="13" t="s">
        <v>2502</v>
      </c>
      <c r="F242" s="13"/>
      <c r="G242" s="13"/>
      <c r="H242" s="13" t="s">
        <v>9549</v>
      </c>
      <c r="I242" s="13"/>
      <c r="J242" s="13"/>
      <c r="K242" s="13"/>
      <c r="L242" s="13"/>
      <c r="M242" s="13"/>
      <c r="N242" s="13"/>
      <c r="O242" s="13"/>
      <c r="P242" s="13"/>
      <c r="Q242" s="13"/>
    </row>
    <row r="243" spans="1:17" x14ac:dyDescent="0.35">
      <c r="A243" t="s">
        <v>9516</v>
      </c>
      <c r="B243" cm="1">
        <f t="array" ref="B243">IF(ROW() &lt; ROW(INDEX(treatments[experiment_ID],ROWS(treatments[experiment_ID]))), COUNTIF(INDEX(treatments[experiment_ID],1):treatments[[#This Row],[experiment_ID]],treatments[[#This Row],[experiment_ID]]), "")</f>
        <v>3</v>
      </c>
      <c r="C243" t="s">
        <v>9840</v>
      </c>
      <c r="D243" s="13" t="s">
        <v>9546</v>
      </c>
      <c r="E243" s="13" t="s">
        <v>9015</v>
      </c>
      <c r="F243" s="13"/>
      <c r="G243" s="13"/>
      <c r="H243" s="13" t="s">
        <v>9550</v>
      </c>
      <c r="I243" s="13"/>
      <c r="J243" s="13"/>
      <c r="K243" s="13"/>
      <c r="L243" s="13"/>
      <c r="M243" s="13"/>
      <c r="N243" s="13"/>
      <c r="O243" s="13"/>
      <c r="P243" s="13"/>
      <c r="Q243" s="13"/>
    </row>
    <row r="244" spans="1:17" x14ac:dyDescent="0.35">
      <c r="A244" t="s">
        <v>9516</v>
      </c>
      <c r="B244" cm="1">
        <f t="array" ref="B244">IF(ROW() &lt; ROW(INDEX(treatments[experiment_ID],ROWS(treatments[experiment_ID]))), COUNTIF(INDEX(treatments[experiment_ID],1):treatments[[#This Row],[experiment_ID]],treatments[[#This Row],[experiment_ID]]), "")</f>
        <v>4</v>
      </c>
      <c r="C244" t="s">
        <v>9841</v>
      </c>
      <c r="D244" s="13" t="s">
        <v>9547</v>
      </c>
      <c r="E244" s="13" t="s">
        <v>2502</v>
      </c>
      <c r="F244" s="13"/>
      <c r="G244" s="13"/>
      <c r="H244" s="13" t="s">
        <v>9548</v>
      </c>
      <c r="I244" s="13"/>
      <c r="J244" s="13"/>
      <c r="K244" s="13"/>
      <c r="L244" s="13"/>
      <c r="M244" s="13"/>
      <c r="N244" s="13"/>
      <c r="O244" s="13"/>
      <c r="P244" s="13"/>
      <c r="Q244" s="13"/>
    </row>
    <row r="245" spans="1:17" x14ac:dyDescent="0.35">
      <c r="A245" t="s">
        <v>9516</v>
      </c>
      <c r="B245" cm="1">
        <f t="array" ref="B245">IF(ROW() &lt; ROW(INDEX(treatments[experiment_ID],ROWS(treatments[experiment_ID]))), COUNTIF(INDEX(treatments[experiment_ID],1):treatments[[#This Row],[experiment_ID]],treatments[[#This Row],[experiment_ID]]), "")</f>
        <v>5</v>
      </c>
      <c r="C245" t="s">
        <v>9842</v>
      </c>
      <c r="D245" s="13" t="s">
        <v>9547</v>
      </c>
      <c r="E245" s="13" t="s">
        <v>2502</v>
      </c>
      <c r="F245" s="13"/>
      <c r="G245" s="13"/>
      <c r="H245" s="13" t="s">
        <v>9549</v>
      </c>
      <c r="I245" s="13"/>
      <c r="J245" s="13"/>
      <c r="K245" s="13"/>
      <c r="L245" s="13"/>
      <c r="M245" s="13"/>
      <c r="N245" s="13"/>
      <c r="O245" s="13"/>
      <c r="P245" s="13"/>
      <c r="Q245" s="13"/>
    </row>
    <row r="246" spans="1:17" x14ac:dyDescent="0.35">
      <c r="A246" t="s">
        <v>9516</v>
      </c>
      <c r="B246" cm="1">
        <f t="array" ref="B246">IF(ROW() &lt; ROW(INDEX(treatments[experiment_ID],ROWS(treatments[experiment_ID]))), COUNTIF(INDEX(treatments[experiment_ID],1):treatments[[#This Row],[experiment_ID]],treatments[[#This Row],[experiment_ID]]), "")</f>
        <v>6</v>
      </c>
      <c r="C246" t="s">
        <v>9843</v>
      </c>
      <c r="D246" s="13" t="s">
        <v>9547</v>
      </c>
      <c r="E246" s="13" t="s">
        <v>9015</v>
      </c>
      <c r="F246" s="13"/>
      <c r="G246" s="13"/>
      <c r="H246" s="13" t="s">
        <v>9550</v>
      </c>
      <c r="I246" s="13"/>
      <c r="J246" s="13"/>
      <c r="K246" s="13"/>
      <c r="L246" s="13"/>
      <c r="M246" s="13"/>
      <c r="N246" s="13"/>
      <c r="O246" s="13"/>
      <c r="P246" s="13"/>
      <c r="Q246" s="13"/>
    </row>
    <row r="247" spans="1:17" x14ac:dyDescent="0.35">
      <c r="A247" t="s">
        <v>9551</v>
      </c>
      <c r="B247" cm="1">
        <f t="array" ref="B247">IF(ROW() &lt; ROW(INDEX(treatments[experiment_ID],ROWS(treatments[experiment_ID]))), COUNTIF(INDEX(treatments[experiment_ID],1):treatments[[#This Row],[experiment_ID]],treatments[[#This Row],[experiment_ID]]), "")</f>
        <v>1</v>
      </c>
      <c r="C247" t="s">
        <v>9844</v>
      </c>
      <c r="D247" s="13" t="s">
        <v>9683</v>
      </c>
      <c r="E247" s="13" t="s">
        <v>2502</v>
      </c>
      <c r="F247" s="13"/>
      <c r="G247" s="13"/>
      <c r="H247" s="13" t="s">
        <v>9684</v>
      </c>
      <c r="I247" s="13"/>
      <c r="J247" s="13" t="s">
        <v>9685</v>
      </c>
      <c r="K247" s="13"/>
      <c r="L247" s="13"/>
      <c r="M247" s="13" t="s">
        <v>9686</v>
      </c>
      <c r="N247" s="13"/>
      <c r="O247" s="13" t="s">
        <v>9687</v>
      </c>
      <c r="P247" s="13"/>
      <c r="Q247" s="13"/>
    </row>
    <row r="248" spans="1:17" x14ac:dyDescent="0.35">
      <c r="A248" t="s">
        <v>9551</v>
      </c>
      <c r="B248" cm="1">
        <f t="array" ref="B248">IF(ROW() &lt; ROW(INDEX(treatments[experiment_ID],ROWS(treatments[experiment_ID]))), COUNTIF(INDEX(treatments[experiment_ID],1):treatments[[#This Row],[experiment_ID]],treatments[[#This Row],[experiment_ID]]), "")</f>
        <v>2</v>
      </c>
      <c r="C248" t="s">
        <v>9845</v>
      </c>
      <c r="D248" s="13" t="s">
        <v>9683</v>
      </c>
      <c r="E248" s="13" t="s">
        <v>2502</v>
      </c>
      <c r="F248" s="13"/>
      <c r="G248" s="13"/>
      <c r="H248" s="13" t="s">
        <v>9684</v>
      </c>
      <c r="I248" s="13"/>
      <c r="J248" s="13" t="s">
        <v>9688</v>
      </c>
      <c r="K248" s="13"/>
      <c r="L248" s="13"/>
      <c r="M248" s="13" t="s">
        <v>9686</v>
      </c>
      <c r="N248" s="13"/>
      <c r="O248" s="13" t="s">
        <v>9687</v>
      </c>
      <c r="P248" s="13"/>
      <c r="Q248" s="13"/>
    </row>
    <row r="249" spans="1:17" x14ac:dyDescent="0.35">
      <c r="A249" t="s">
        <v>9551</v>
      </c>
      <c r="B249" cm="1">
        <f t="array" ref="B249">IF(ROW() &lt; ROW(INDEX(treatments[experiment_ID],ROWS(treatments[experiment_ID]))), COUNTIF(INDEX(treatments[experiment_ID],1):treatments[[#This Row],[experiment_ID]],treatments[[#This Row],[experiment_ID]]), "")</f>
        <v>3</v>
      </c>
      <c r="C249" t="s">
        <v>9846</v>
      </c>
      <c r="D249" s="13" t="s">
        <v>9683</v>
      </c>
      <c r="E249" s="13" t="s">
        <v>2502</v>
      </c>
      <c r="F249" s="13"/>
      <c r="G249" s="13"/>
      <c r="H249" s="13" t="s">
        <v>9684</v>
      </c>
      <c r="I249" s="13"/>
      <c r="J249" s="13" t="s">
        <v>9690</v>
      </c>
      <c r="K249" s="13"/>
      <c r="L249" s="13"/>
      <c r="M249" s="13" t="s">
        <v>9686</v>
      </c>
      <c r="N249" s="13"/>
      <c r="O249" s="13" t="s">
        <v>9687</v>
      </c>
      <c r="P249" s="13"/>
      <c r="Q249" s="13"/>
    </row>
    <row r="250" spans="1:17" x14ac:dyDescent="0.35">
      <c r="A250" t="s">
        <v>9551</v>
      </c>
      <c r="B250" cm="1">
        <f t="array" ref="B250">IF(ROW() &lt; ROW(INDEX(treatments[experiment_ID],ROWS(treatments[experiment_ID]))), COUNTIF(INDEX(treatments[experiment_ID],1):treatments[[#This Row],[experiment_ID]],treatments[[#This Row],[experiment_ID]]), "")</f>
        <v>4</v>
      </c>
      <c r="C250" t="s">
        <v>9847</v>
      </c>
      <c r="D250" s="13" t="s">
        <v>9683</v>
      </c>
      <c r="E250" s="13" t="s">
        <v>2502</v>
      </c>
      <c r="F250" s="13"/>
      <c r="G250" s="13"/>
      <c r="H250" s="13" t="s">
        <v>9684</v>
      </c>
      <c r="I250" s="13"/>
      <c r="J250" s="13" t="s">
        <v>9691</v>
      </c>
      <c r="K250" s="13"/>
      <c r="L250" s="13"/>
      <c r="M250" s="13" t="s">
        <v>9686</v>
      </c>
      <c r="N250" s="13"/>
      <c r="O250" s="13" t="s">
        <v>9687</v>
      </c>
      <c r="P250" s="13"/>
      <c r="Q250" s="13"/>
    </row>
    <row r="251" spans="1:17" x14ac:dyDescent="0.35">
      <c r="A251" t="s">
        <v>9551</v>
      </c>
      <c r="B251" cm="1">
        <f t="array" ref="B251">IF(ROW() &lt; ROW(INDEX(treatments[experiment_ID],ROWS(treatments[experiment_ID]))), COUNTIF(INDEX(treatments[experiment_ID],1):treatments[[#This Row],[experiment_ID]],treatments[[#This Row],[experiment_ID]]), "")</f>
        <v>5</v>
      </c>
      <c r="C251" t="s">
        <v>9848</v>
      </c>
      <c r="D251" s="13" t="s">
        <v>9683</v>
      </c>
      <c r="E251" s="13" t="s">
        <v>2502</v>
      </c>
      <c r="F251" s="13"/>
      <c r="G251" s="13"/>
      <c r="H251" s="13" t="s">
        <v>9692</v>
      </c>
      <c r="I251" s="13"/>
      <c r="J251" s="13" t="s">
        <v>9693</v>
      </c>
      <c r="K251" s="13"/>
      <c r="L251" s="13"/>
      <c r="M251" s="13" t="s">
        <v>9694</v>
      </c>
      <c r="N251" s="13"/>
      <c r="O251" s="13" t="s">
        <v>9689</v>
      </c>
      <c r="P251" s="13"/>
      <c r="Q251" s="13"/>
    </row>
    <row r="252" spans="1:17" x14ac:dyDescent="0.35">
      <c r="A252" t="s">
        <v>9551</v>
      </c>
      <c r="B252" cm="1">
        <f t="array" ref="B252">IF(ROW() &lt; ROW(INDEX(treatments[experiment_ID],ROWS(treatments[experiment_ID]))), COUNTIF(INDEX(treatments[experiment_ID],1):treatments[[#This Row],[experiment_ID]],treatments[[#This Row],[experiment_ID]]), "")</f>
        <v>6</v>
      </c>
      <c r="C252" t="s">
        <v>9849</v>
      </c>
      <c r="D252" s="13" t="s">
        <v>9683</v>
      </c>
      <c r="E252" s="13" t="s">
        <v>2502</v>
      </c>
      <c r="F252" s="13"/>
      <c r="G252" s="13"/>
      <c r="H252" s="13" t="s">
        <v>9692</v>
      </c>
      <c r="I252" s="13"/>
      <c r="J252" s="13" t="s">
        <v>9695</v>
      </c>
      <c r="K252" s="13"/>
      <c r="L252" s="13"/>
      <c r="M252" s="13" t="s">
        <v>9694</v>
      </c>
      <c r="N252" s="13"/>
      <c r="O252" s="13" t="s">
        <v>9689</v>
      </c>
      <c r="P252" s="13"/>
      <c r="Q252" s="13"/>
    </row>
    <row r="253" spans="1:17" x14ac:dyDescent="0.35">
      <c r="A253" t="s">
        <v>9551</v>
      </c>
      <c r="B253" cm="1">
        <f t="array" ref="B253">IF(ROW() &lt; ROW(INDEX(treatments[experiment_ID],ROWS(treatments[experiment_ID]))), COUNTIF(INDEX(treatments[experiment_ID],1):treatments[[#This Row],[experiment_ID]],treatments[[#This Row],[experiment_ID]]), "")</f>
        <v>7</v>
      </c>
      <c r="C253" t="s">
        <v>9850</v>
      </c>
      <c r="D253" s="13" t="s">
        <v>9683</v>
      </c>
      <c r="E253" s="13" t="s">
        <v>2502</v>
      </c>
      <c r="F253" s="13"/>
      <c r="G253" s="13"/>
      <c r="H253" s="13" t="s">
        <v>9692</v>
      </c>
      <c r="I253" s="13"/>
      <c r="J253" s="13" t="s">
        <v>9696</v>
      </c>
      <c r="K253" s="13"/>
      <c r="L253" s="13"/>
      <c r="M253" s="13" t="s">
        <v>9694</v>
      </c>
      <c r="N253" s="13"/>
      <c r="O253" s="13" t="s">
        <v>9689</v>
      </c>
      <c r="P253" s="13"/>
      <c r="Q253" s="13"/>
    </row>
    <row r="254" spans="1:17" x14ac:dyDescent="0.35">
      <c r="A254" t="s">
        <v>9551</v>
      </c>
      <c r="B254" cm="1">
        <f t="array" ref="B254">IF(ROW() &lt; ROW(INDEX(treatments[experiment_ID],ROWS(treatments[experiment_ID]))), COUNTIF(INDEX(treatments[experiment_ID],1):treatments[[#This Row],[experiment_ID]],treatments[[#This Row],[experiment_ID]]), "")</f>
        <v>8</v>
      </c>
      <c r="C254" t="s">
        <v>9851</v>
      </c>
      <c r="D254" s="13" t="s">
        <v>9683</v>
      </c>
      <c r="E254" s="13" t="s">
        <v>2502</v>
      </c>
      <c r="F254" s="13"/>
      <c r="G254" s="13"/>
      <c r="H254" s="13" t="s">
        <v>9692</v>
      </c>
      <c r="I254" s="13"/>
      <c r="J254" s="13" t="s">
        <v>9697</v>
      </c>
      <c r="K254" s="13"/>
      <c r="L254" s="13"/>
      <c r="M254" s="13" t="s">
        <v>9694</v>
      </c>
      <c r="N254" s="13"/>
      <c r="O254" s="13" t="s">
        <v>9689</v>
      </c>
      <c r="P254" s="13"/>
      <c r="Q254" s="13"/>
    </row>
    <row r="255" spans="1:17" x14ac:dyDescent="0.35">
      <c r="A255" t="s">
        <v>9551</v>
      </c>
      <c r="B255" cm="1">
        <f t="array" ref="B255">IF(ROW() &lt; ROW(INDEX(treatments[experiment_ID],ROWS(treatments[experiment_ID]))), COUNTIF(INDEX(treatments[experiment_ID],1):treatments[[#This Row],[experiment_ID]],treatments[[#This Row],[experiment_ID]]), "")</f>
        <v>9</v>
      </c>
      <c r="C255" t="s">
        <v>9852</v>
      </c>
      <c r="D255" s="13" t="s">
        <v>9698</v>
      </c>
      <c r="E255" s="13" t="s">
        <v>2502</v>
      </c>
      <c r="F255" s="13"/>
      <c r="G255" s="13"/>
      <c r="H255" s="13" t="s">
        <v>9699</v>
      </c>
      <c r="I255" s="13"/>
      <c r="J255" s="13" t="s">
        <v>9700</v>
      </c>
      <c r="K255" s="13"/>
      <c r="L255" s="13"/>
      <c r="M255" s="13" t="s">
        <v>9702</v>
      </c>
      <c r="N255" s="13"/>
      <c r="O255" s="13" t="s">
        <v>9703</v>
      </c>
      <c r="P255" s="13"/>
      <c r="Q255" s="13"/>
    </row>
    <row r="256" spans="1:17" x14ac:dyDescent="0.35">
      <c r="A256" t="s">
        <v>9551</v>
      </c>
      <c r="B256" cm="1">
        <f t="array" ref="B256">IF(ROW() &lt; ROW(INDEX(treatments[experiment_ID],ROWS(treatments[experiment_ID]))), COUNTIF(INDEX(treatments[experiment_ID],1):treatments[[#This Row],[experiment_ID]],treatments[[#This Row],[experiment_ID]]), "")</f>
        <v>10</v>
      </c>
      <c r="C256" t="s">
        <v>9853</v>
      </c>
      <c r="D256" s="13" t="s">
        <v>9698</v>
      </c>
      <c r="E256" s="13" t="s">
        <v>2502</v>
      </c>
      <c r="F256" s="13"/>
      <c r="G256" s="13"/>
      <c r="H256" s="13" t="s">
        <v>9699</v>
      </c>
      <c r="I256" s="13"/>
      <c r="J256" s="13" t="s">
        <v>9701</v>
      </c>
      <c r="K256" s="13"/>
      <c r="L256" s="13"/>
      <c r="M256" s="13" t="s">
        <v>9702</v>
      </c>
      <c r="N256" s="13"/>
      <c r="O256" s="13" t="s">
        <v>9703</v>
      </c>
      <c r="P256" s="13"/>
      <c r="Q256" s="13"/>
    </row>
    <row r="257" spans="1:17" x14ac:dyDescent="0.35">
      <c r="A257" t="s">
        <v>9551</v>
      </c>
      <c r="B257" cm="1">
        <f t="array" ref="B257">IF(ROW() &lt; ROW(INDEX(treatments[experiment_ID],ROWS(treatments[experiment_ID]))), COUNTIF(INDEX(treatments[experiment_ID],1):treatments[[#This Row],[experiment_ID]],treatments[[#This Row],[experiment_ID]]), "")</f>
        <v>11</v>
      </c>
      <c r="C257" t="s">
        <v>9854</v>
      </c>
      <c r="D257" s="13" t="s">
        <v>9698</v>
      </c>
      <c r="E257" s="13" t="s">
        <v>2502</v>
      </c>
      <c r="F257" s="13"/>
      <c r="G257" s="13"/>
      <c r="H257" s="13" t="s">
        <v>9699</v>
      </c>
      <c r="I257" s="13"/>
      <c r="J257" s="13" t="s">
        <v>9704</v>
      </c>
      <c r="K257" s="13"/>
      <c r="L257" s="13"/>
      <c r="M257" s="13" t="s">
        <v>9702</v>
      </c>
      <c r="N257" s="13"/>
      <c r="O257" s="13" t="s">
        <v>9703</v>
      </c>
      <c r="P257" s="13"/>
      <c r="Q257" s="13"/>
    </row>
    <row r="258" spans="1:17" x14ac:dyDescent="0.35">
      <c r="A258" t="s">
        <v>9551</v>
      </c>
      <c r="B258" cm="1">
        <f t="array" ref="B258">IF(ROW() &lt; ROW(INDEX(treatments[experiment_ID],ROWS(treatments[experiment_ID]))), COUNTIF(INDEX(treatments[experiment_ID],1):treatments[[#This Row],[experiment_ID]],treatments[[#This Row],[experiment_ID]]), "")</f>
        <v>12</v>
      </c>
      <c r="C258" t="s">
        <v>9855</v>
      </c>
      <c r="D258" s="13" t="s">
        <v>9698</v>
      </c>
      <c r="E258" s="13" t="s">
        <v>2502</v>
      </c>
      <c r="F258" s="13"/>
      <c r="G258" s="13"/>
      <c r="H258" s="13" t="s">
        <v>9699</v>
      </c>
      <c r="I258" s="13"/>
      <c r="J258" s="13" t="s">
        <v>9705</v>
      </c>
      <c r="K258" s="13"/>
      <c r="L258" s="13"/>
      <c r="M258" s="13" t="s">
        <v>9702</v>
      </c>
      <c r="N258" s="13"/>
      <c r="O258" s="13" t="s">
        <v>9703</v>
      </c>
      <c r="P258" s="13"/>
      <c r="Q258" s="13"/>
    </row>
    <row r="259" spans="1:17" x14ac:dyDescent="0.35">
      <c r="A259" t="s">
        <v>9551</v>
      </c>
      <c r="B259" cm="1">
        <f t="array" ref="B259">IF(ROW() &lt; ROW(INDEX(treatments[experiment_ID],ROWS(treatments[experiment_ID]))), COUNTIF(INDEX(treatments[experiment_ID],1):treatments[[#This Row],[experiment_ID]],treatments[[#This Row],[experiment_ID]]), "")</f>
        <v>13</v>
      </c>
      <c r="C259" t="s">
        <v>9856</v>
      </c>
      <c r="D259" s="13" t="s">
        <v>9698</v>
      </c>
      <c r="E259" s="13" t="s">
        <v>2502</v>
      </c>
      <c r="F259" s="13"/>
      <c r="G259" s="13"/>
      <c r="H259" s="13" t="s">
        <v>9706</v>
      </c>
      <c r="I259" s="13"/>
      <c r="J259" s="13" t="s">
        <v>9707</v>
      </c>
      <c r="K259" s="13"/>
      <c r="L259" s="13"/>
      <c r="M259" s="13" t="s">
        <v>9711</v>
      </c>
      <c r="N259" s="13"/>
      <c r="O259" s="13" t="s">
        <v>9712</v>
      </c>
      <c r="P259" s="13"/>
      <c r="Q259" s="13"/>
    </row>
    <row r="260" spans="1:17" x14ac:dyDescent="0.35">
      <c r="A260" t="s">
        <v>9551</v>
      </c>
      <c r="B260" cm="1">
        <f t="array" ref="B260">IF(ROW() &lt; ROW(INDEX(treatments[experiment_ID],ROWS(treatments[experiment_ID]))), COUNTIF(INDEX(treatments[experiment_ID],1):treatments[[#This Row],[experiment_ID]],treatments[[#This Row],[experiment_ID]]), "")</f>
        <v>14</v>
      </c>
      <c r="C260" t="s">
        <v>9857</v>
      </c>
      <c r="D260" s="13" t="s">
        <v>9698</v>
      </c>
      <c r="E260" s="13" t="s">
        <v>2502</v>
      </c>
      <c r="F260" s="13"/>
      <c r="G260" s="13"/>
      <c r="H260" s="13" t="s">
        <v>9706</v>
      </c>
      <c r="I260" s="13"/>
      <c r="J260" s="13" t="s">
        <v>9708</v>
      </c>
      <c r="K260" s="13"/>
      <c r="L260" s="13"/>
      <c r="M260" s="13" t="s">
        <v>9711</v>
      </c>
      <c r="N260" s="13"/>
      <c r="O260" s="13" t="s">
        <v>9712</v>
      </c>
      <c r="P260" s="13"/>
      <c r="Q260" s="13"/>
    </row>
    <row r="261" spans="1:17" x14ac:dyDescent="0.35">
      <c r="A261" t="s">
        <v>9551</v>
      </c>
      <c r="B261" cm="1">
        <f t="array" ref="B261">IF(ROW() &lt; ROW(INDEX(treatments[experiment_ID],ROWS(treatments[experiment_ID]))), COUNTIF(INDEX(treatments[experiment_ID],1):treatments[[#This Row],[experiment_ID]],treatments[[#This Row],[experiment_ID]]), "")</f>
        <v>15</v>
      </c>
      <c r="C261" t="s">
        <v>9858</v>
      </c>
      <c r="D261" s="13" t="s">
        <v>9698</v>
      </c>
      <c r="E261" s="13" t="s">
        <v>2502</v>
      </c>
      <c r="F261" s="13"/>
      <c r="G261" s="13"/>
      <c r="H261" s="13" t="s">
        <v>9706</v>
      </c>
      <c r="I261" s="13"/>
      <c r="J261" s="13" t="s">
        <v>9709</v>
      </c>
      <c r="K261" s="13"/>
      <c r="L261" s="13"/>
      <c r="M261" s="13" t="s">
        <v>9711</v>
      </c>
      <c r="N261" s="13"/>
      <c r="O261" s="13" t="s">
        <v>9712</v>
      </c>
      <c r="P261" s="13"/>
      <c r="Q261" s="13"/>
    </row>
    <row r="262" spans="1:17" x14ac:dyDescent="0.35">
      <c r="A262" t="s">
        <v>9551</v>
      </c>
      <c r="B262" cm="1">
        <f t="array" ref="B262">IF(ROW() &lt; ROW(INDEX(treatments[experiment_ID],ROWS(treatments[experiment_ID]))), COUNTIF(INDEX(treatments[experiment_ID],1):treatments[[#This Row],[experiment_ID]],treatments[[#This Row],[experiment_ID]]), "")</f>
        <v>16</v>
      </c>
      <c r="C262" t="s">
        <v>9859</v>
      </c>
      <c r="D262" s="13" t="s">
        <v>9698</v>
      </c>
      <c r="E262" s="13" t="s">
        <v>2502</v>
      </c>
      <c r="F262" s="13"/>
      <c r="G262" s="13"/>
      <c r="H262" s="13" t="s">
        <v>9706</v>
      </c>
      <c r="I262" s="13"/>
      <c r="J262" s="13" t="s">
        <v>9710</v>
      </c>
      <c r="K262" s="13"/>
      <c r="L262" s="13"/>
      <c r="M262" s="13" t="s">
        <v>9711</v>
      </c>
      <c r="N262" s="13"/>
      <c r="O262" s="13" t="s">
        <v>9712</v>
      </c>
      <c r="P262" s="13"/>
      <c r="Q262" s="13"/>
    </row>
    <row r="263" spans="1:17" x14ac:dyDescent="0.35">
      <c r="A263" t="s">
        <v>9551</v>
      </c>
      <c r="B263" cm="1">
        <f t="array" ref="B263">IF(ROW() &lt; ROW(INDEX(treatments[experiment_ID],ROWS(treatments[experiment_ID]))), COUNTIF(INDEX(treatments[experiment_ID],1):treatments[[#This Row],[experiment_ID]],treatments[[#This Row],[experiment_ID]]), "")</f>
        <v>17</v>
      </c>
      <c r="C263" t="s">
        <v>9860</v>
      </c>
      <c r="D263" s="13" t="s">
        <v>9698</v>
      </c>
      <c r="E263" s="13" t="s">
        <v>2502</v>
      </c>
      <c r="F263" s="13"/>
      <c r="G263" s="13"/>
      <c r="H263" s="13" t="s">
        <v>9713</v>
      </c>
      <c r="I263" s="13"/>
      <c r="J263" s="13" t="s">
        <v>9714</v>
      </c>
      <c r="K263" s="13"/>
      <c r="L263" s="13"/>
      <c r="M263" s="13" t="s">
        <v>9718</v>
      </c>
      <c r="N263" s="13"/>
      <c r="O263" s="13" t="s">
        <v>9726</v>
      </c>
      <c r="P263" s="13"/>
      <c r="Q263" s="13"/>
    </row>
    <row r="264" spans="1:17" x14ac:dyDescent="0.35">
      <c r="A264" t="s">
        <v>9551</v>
      </c>
      <c r="B264" cm="1">
        <f t="array" ref="B264">IF(ROW() &lt; ROW(INDEX(treatments[experiment_ID],ROWS(treatments[experiment_ID]))), COUNTIF(INDEX(treatments[experiment_ID],1):treatments[[#This Row],[experiment_ID]],treatments[[#This Row],[experiment_ID]]), "")</f>
        <v>18</v>
      </c>
      <c r="C264" t="s">
        <v>9861</v>
      </c>
      <c r="D264" s="13" t="s">
        <v>9698</v>
      </c>
      <c r="E264" s="13" t="s">
        <v>2502</v>
      </c>
      <c r="F264" s="13"/>
      <c r="G264" s="13"/>
      <c r="H264" s="13" t="s">
        <v>9713</v>
      </c>
      <c r="I264" s="13"/>
      <c r="J264" s="13" t="s">
        <v>9715</v>
      </c>
      <c r="K264" s="13"/>
      <c r="L264" s="13"/>
      <c r="M264" s="13" t="s">
        <v>9718</v>
      </c>
      <c r="N264" s="13"/>
      <c r="O264" s="13" t="s">
        <v>9726</v>
      </c>
      <c r="P264" s="13"/>
      <c r="Q264" s="13"/>
    </row>
    <row r="265" spans="1:17" x14ac:dyDescent="0.35">
      <c r="A265" t="s">
        <v>9551</v>
      </c>
      <c r="B265" cm="1">
        <f t="array" ref="B265">IF(ROW() &lt; ROW(INDEX(treatments[experiment_ID],ROWS(treatments[experiment_ID]))), COUNTIF(INDEX(treatments[experiment_ID],1):treatments[[#This Row],[experiment_ID]],treatments[[#This Row],[experiment_ID]]), "")</f>
        <v>19</v>
      </c>
      <c r="C265" t="s">
        <v>9862</v>
      </c>
      <c r="D265" s="13" t="s">
        <v>9698</v>
      </c>
      <c r="E265" s="13" t="s">
        <v>2502</v>
      </c>
      <c r="F265" s="13"/>
      <c r="G265" s="13"/>
      <c r="H265" s="13" t="s">
        <v>9713</v>
      </c>
      <c r="I265" s="13"/>
      <c r="J265" s="13" t="s">
        <v>9716</v>
      </c>
      <c r="K265" s="13"/>
      <c r="L265" s="13"/>
      <c r="M265" s="13" t="s">
        <v>9718</v>
      </c>
      <c r="N265" s="13"/>
      <c r="O265" s="13" t="s">
        <v>9726</v>
      </c>
      <c r="P265" s="13"/>
      <c r="Q265" s="13"/>
    </row>
    <row r="266" spans="1:17" x14ac:dyDescent="0.35">
      <c r="A266" t="s">
        <v>9551</v>
      </c>
      <c r="B266" cm="1">
        <f t="array" ref="B266">IF(ROW() &lt; ROW(INDEX(treatments[experiment_ID],ROWS(treatments[experiment_ID]))), COUNTIF(INDEX(treatments[experiment_ID],1):treatments[[#This Row],[experiment_ID]],treatments[[#This Row],[experiment_ID]]), "")</f>
        <v>20</v>
      </c>
      <c r="C266" t="s">
        <v>9863</v>
      </c>
      <c r="D266" s="13" t="s">
        <v>9698</v>
      </c>
      <c r="E266" s="13" t="s">
        <v>2502</v>
      </c>
      <c r="F266" s="13"/>
      <c r="G266" s="13"/>
      <c r="H266" s="13" t="s">
        <v>9713</v>
      </c>
      <c r="I266" s="13"/>
      <c r="J266" s="13" t="s">
        <v>9717</v>
      </c>
      <c r="K266" s="13"/>
      <c r="L266" s="13"/>
      <c r="M266" s="13" t="s">
        <v>9718</v>
      </c>
      <c r="N266" s="13"/>
      <c r="O266" s="13" t="s">
        <v>9726</v>
      </c>
      <c r="P266" s="13"/>
      <c r="Q266" s="13"/>
    </row>
    <row r="267" spans="1:17" x14ac:dyDescent="0.35">
      <c r="A267" t="s">
        <v>9551</v>
      </c>
      <c r="B267" cm="1">
        <f t="array" ref="B267">IF(ROW() &lt; ROW(INDEX(treatments[experiment_ID],ROWS(treatments[experiment_ID]))), COUNTIF(INDEX(treatments[experiment_ID],1):treatments[[#This Row],[experiment_ID]],treatments[[#This Row],[experiment_ID]]), "")</f>
        <v>21</v>
      </c>
      <c r="C267" t="s">
        <v>9864</v>
      </c>
      <c r="D267" s="13" t="s">
        <v>9698</v>
      </c>
      <c r="E267" s="13" t="s">
        <v>2502</v>
      </c>
      <c r="F267" s="13"/>
      <c r="G267" s="13"/>
      <c r="H267" s="13" t="s">
        <v>9720</v>
      </c>
      <c r="I267" s="13"/>
      <c r="J267" s="13" t="s">
        <v>9721</v>
      </c>
      <c r="K267" s="13"/>
      <c r="L267" s="13"/>
      <c r="M267" s="13" t="s">
        <v>9725</v>
      </c>
      <c r="N267" s="13"/>
      <c r="O267" s="13" t="s">
        <v>9727</v>
      </c>
      <c r="P267" s="13"/>
      <c r="Q267" s="13"/>
    </row>
    <row r="268" spans="1:17" x14ac:dyDescent="0.35">
      <c r="A268" t="s">
        <v>9551</v>
      </c>
      <c r="B268" cm="1">
        <f t="array" ref="B268">IF(ROW() &lt; ROW(INDEX(treatments[experiment_ID],ROWS(treatments[experiment_ID]))), COUNTIF(INDEX(treatments[experiment_ID],1):treatments[[#This Row],[experiment_ID]],treatments[[#This Row],[experiment_ID]]), "")</f>
        <v>22</v>
      </c>
      <c r="C268" t="s">
        <v>9865</v>
      </c>
      <c r="D268" s="13" t="s">
        <v>9698</v>
      </c>
      <c r="E268" s="13" t="s">
        <v>2502</v>
      </c>
      <c r="F268" s="13"/>
      <c r="G268" s="13"/>
      <c r="H268" s="13" t="s">
        <v>9720</v>
      </c>
      <c r="I268" s="13"/>
      <c r="J268" s="13" t="s">
        <v>9722</v>
      </c>
      <c r="K268" s="13"/>
      <c r="L268" s="13"/>
      <c r="M268" s="13" t="s">
        <v>9725</v>
      </c>
      <c r="N268" s="13"/>
      <c r="O268" s="13" t="s">
        <v>9727</v>
      </c>
      <c r="P268" s="13"/>
      <c r="Q268" s="13"/>
    </row>
    <row r="269" spans="1:17" x14ac:dyDescent="0.35">
      <c r="A269" t="s">
        <v>9551</v>
      </c>
      <c r="B269" cm="1">
        <f t="array" ref="B269">IF(ROW() &lt; ROW(INDEX(treatments[experiment_ID],ROWS(treatments[experiment_ID]))), COUNTIF(INDEX(treatments[experiment_ID],1):treatments[[#This Row],[experiment_ID]],treatments[[#This Row],[experiment_ID]]), "")</f>
        <v>23</v>
      </c>
      <c r="C269" t="s">
        <v>9866</v>
      </c>
      <c r="D269" s="13" t="s">
        <v>9698</v>
      </c>
      <c r="E269" s="13" t="s">
        <v>2502</v>
      </c>
      <c r="F269" s="13"/>
      <c r="G269" s="13"/>
      <c r="H269" s="13" t="s">
        <v>9720</v>
      </c>
      <c r="I269" s="13"/>
      <c r="J269" s="13" t="s">
        <v>9723</v>
      </c>
      <c r="K269" s="13"/>
      <c r="L269" s="13"/>
      <c r="M269" s="13" t="s">
        <v>9725</v>
      </c>
      <c r="N269" s="13"/>
      <c r="O269" s="13" t="s">
        <v>9727</v>
      </c>
      <c r="P269" s="13"/>
      <c r="Q269" s="13"/>
    </row>
    <row r="270" spans="1:17" x14ac:dyDescent="0.35">
      <c r="A270" t="s">
        <v>9551</v>
      </c>
      <c r="B270" cm="1">
        <f t="array" ref="B270">IF(ROW() &lt; ROW(INDEX(treatments[experiment_ID],ROWS(treatments[experiment_ID]))), COUNTIF(INDEX(treatments[experiment_ID],1):treatments[[#This Row],[experiment_ID]],treatments[[#This Row],[experiment_ID]]), "")</f>
        <v>24</v>
      </c>
      <c r="C270" t="s">
        <v>9867</v>
      </c>
      <c r="D270" s="13" t="s">
        <v>9698</v>
      </c>
      <c r="E270" s="13" t="s">
        <v>2502</v>
      </c>
      <c r="F270" s="13"/>
      <c r="G270" s="13"/>
      <c r="H270" s="13" t="s">
        <v>9720</v>
      </c>
      <c r="I270" s="13"/>
      <c r="J270" s="13" t="s">
        <v>9724</v>
      </c>
      <c r="K270" s="13"/>
      <c r="L270" s="13"/>
      <c r="M270" s="13" t="s">
        <v>9725</v>
      </c>
      <c r="N270" s="13"/>
      <c r="O270" s="13" t="s">
        <v>9727</v>
      </c>
      <c r="P270" s="13"/>
      <c r="Q270" s="13"/>
    </row>
    <row r="271" spans="1:17" x14ac:dyDescent="0.35">
      <c r="A271" t="s">
        <v>9551</v>
      </c>
      <c r="B271" cm="1">
        <f t="array" ref="B271">IF(ROW() &lt; ROW(INDEX(treatments[experiment_ID],ROWS(treatments[experiment_ID]))), COUNTIF(INDEX(treatments[experiment_ID],1):treatments[[#This Row],[experiment_ID]],treatments[[#This Row],[experiment_ID]]), "")</f>
        <v>25</v>
      </c>
      <c r="C271" t="s">
        <v>9869</v>
      </c>
      <c r="D271" s="13" t="s">
        <v>9683</v>
      </c>
      <c r="E271" s="13" t="s">
        <v>2502</v>
      </c>
      <c r="F271" s="13"/>
      <c r="G271" s="13"/>
      <c r="H271" s="13" t="s">
        <v>9728</v>
      </c>
      <c r="I271" s="13"/>
      <c r="J271" s="13" t="s">
        <v>9736</v>
      </c>
      <c r="K271" s="13"/>
      <c r="L271" s="13"/>
      <c r="M271" s="13" t="s">
        <v>9769</v>
      </c>
      <c r="N271" s="13"/>
      <c r="O271" s="13" t="s">
        <v>9768</v>
      </c>
      <c r="P271" s="13"/>
      <c r="Q271" s="13"/>
    </row>
    <row r="272" spans="1:17" x14ac:dyDescent="0.35">
      <c r="A272" t="s">
        <v>9551</v>
      </c>
      <c r="B272" cm="1">
        <f t="array" ref="B272">IF(ROW() &lt; ROW(INDEX(treatments[experiment_ID],ROWS(treatments[experiment_ID]))), COUNTIF(INDEX(treatments[experiment_ID],1):treatments[[#This Row],[experiment_ID]],treatments[[#This Row],[experiment_ID]]), "")</f>
        <v>26</v>
      </c>
      <c r="C272" t="s">
        <v>9870</v>
      </c>
      <c r="D272" s="13" t="s">
        <v>9683</v>
      </c>
      <c r="E272" s="13" t="s">
        <v>2502</v>
      </c>
      <c r="F272" s="13"/>
      <c r="G272" s="13"/>
      <c r="H272" s="13" t="s">
        <v>9728</v>
      </c>
      <c r="I272" s="13"/>
      <c r="J272" s="13" t="s">
        <v>9737</v>
      </c>
      <c r="K272" s="13"/>
      <c r="L272" s="13"/>
      <c r="M272" s="13" t="s">
        <v>9769</v>
      </c>
      <c r="N272" s="13"/>
      <c r="O272" s="13" t="s">
        <v>9768</v>
      </c>
      <c r="P272" s="13"/>
      <c r="Q272" s="13"/>
    </row>
    <row r="273" spans="1:17" x14ac:dyDescent="0.35">
      <c r="A273" t="s">
        <v>9551</v>
      </c>
      <c r="B273" cm="1">
        <f t="array" ref="B273">IF(ROW() &lt; ROW(INDEX(treatments[experiment_ID],ROWS(treatments[experiment_ID]))), COUNTIF(INDEX(treatments[experiment_ID],1):treatments[[#This Row],[experiment_ID]],treatments[[#This Row],[experiment_ID]]), "")</f>
        <v>27</v>
      </c>
      <c r="C273" t="s">
        <v>9871</v>
      </c>
      <c r="D273" s="13" t="s">
        <v>9683</v>
      </c>
      <c r="E273" s="13" t="s">
        <v>2502</v>
      </c>
      <c r="F273" s="13"/>
      <c r="G273" s="13"/>
      <c r="H273" s="13" t="s">
        <v>9728</v>
      </c>
      <c r="I273" s="13"/>
      <c r="J273" s="13" t="s">
        <v>9738</v>
      </c>
      <c r="K273" s="13"/>
      <c r="L273" s="13"/>
      <c r="M273" s="13" t="s">
        <v>9769</v>
      </c>
      <c r="N273" s="13"/>
      <c r="O273" s="13" t="s">
        <v>9768</v>
      </c>
      <c r="P273" s="13"/>
      <c r="Q273" s="13"/>
    </row>
    <row r="274" spans="1:17" x14ac:dyDescent="0.35">
      <c r="A274" t="s">
        <v>9551</v>
      </c>
      <c r="B274" cm="1">
        <f t="array" ref="B274">IF(ROW() &lt; ROW(INDEX(treatments[experiment_ID],ROWS(treatments[experiment_ID]))), COUNTIF(INDEX(treatments[experiment_ID],1):treatments[[#This Row],[experiment_ID]],treatments[[#This Row],[experiment_ID]]), "")</f>
        <v>28</v>
      </c>
      <c r="C274" t="s">
        <v>9868</v>
      </c>
      <c r="D274" s="13" t="s">
        <v>9683</v>
      </c>
      <c r="E274" s="13" t="s">
        <v>2502</v>
      </c>
      <c r="F274" s="13"/>
      <c r="G274" s="13"/>
      <c r="H274" s="13" t="s">
        <v>9728</v>
      </c>
      <c r="I274" s="13"/>
      <c r="J274" s="13" t="s">
        <v>9739</v>
      </c>
      <c r="K274" s="13"/>
      <c r="L274" s="13"/>
      <c r="M274" s="13" t="s">
        <v>9769</v>
      </c>
      <c r="N274" s="13"/>
      <c r="O274" s="13" t="s">
        <v>9768</v>
      </c>
      <c r="P274" s="13"/>
      <c r="Q274" s="13"/>
    </row>
    <row r="275" spans="1:17" x14ac:dyDescent="0.35">
      <c r="A275" t="s">
        <v>9551</v>
      </c>
      <c r="B275" cm="1">
        <f t="array" ref="B275">IF(ROW() &lt; ROW(INDEX(treatments[experiment_ID],ROWS(treatments[experiment_ID]))), COUNTIF(INDEX(treatments[experiment_ID],1):treatments[[#This Row],[experiment_ID]],treatments[[#This Row],[experiment_ID]]), "")</f>
        <v>29</v>
      </c>
      <c r="C275" t="s">
        <v>9872</v>
      </c>
      <c r="D275" s="13" t="s">
        <v>9683</v>
      </c>
      <c r="E275" s="13" t="s">
        <v>2502</v>
      </c>
      <c r="F275" s="13"/>
      <c r="G275" s="13"/>
      <c r="H275" s="13" t="s">
        <v>9729</v>
      </c>
      <c r="I275" s="13"/>
      <c r="J275" s="13" t="s">
        <v>9740</v>
      </c>
      <c r="K275" s="13"/>
      <c r="L275" s="13"/>
      <c r="M275" s="13" t="s">
        <v>9770</v>
      </c>
      <c r="N275" s="13"/>
      <c r="O275" s="13" t="s">
        <v>9777</v>
      </c>
      <c r="P275" s="13"/>
      <c r="Q275" s="13"/>
    </row>
    <row r="276" spans="1:17" x14ac:dyDescent="0.35">
      <c r="A276" t="s">
        <v>9551</v>
      </c>
      <c r="B276" cm="1">
        <f t="array" ref="B276">IF(ROW() &lt; ROW(INDEX(treatments[experiment_ID],ROWS(treatments[experiment_ID]))), COUNTIF(INDEX(treatments[experiment_ID],1):treatments[[#This Row],[experiment_ID]],treatments[[#This Row],[experiment_ID]]), "")</f>
        <v>30</v>
      </c>
      <c r="C276" t="s">
        <v>9873</v>
      </c>
      <c r="D276" s="13" t="s">
        <v>9683</v>
      </c>
      <c r="E276" s="13" t="s">
        <v>2502</v>
      </c>
      <c r="F276" s="13"/>
      <c r="G276" s="13"/>
      <c r="H276" s="13" t="s">
        <v>9729</v>
      </c>
      <c r="I276" s="13"/>
      <c r="J276" s="13" t="s">
        <v>9741</v>
      </c>
      <c r="K276" s="13"/>
      <c r="L276" s="13"/>
      <c r="M276" s="13" t="s">
        <v>9770</v>
      </c>
      <c r="N276" s="13"/>
      <c r="O276" s="13" t="s">
        <v>9777</v>
      </c>
      <c r="P276" s="13"/>
      <c r="Q276" s="13"/>
    </row>
    <row r="277" spans="1:17" x14ac:dyDescent="0.35">
      <c r="A277" t="s">
        <v>9551</v>
      </c>
      <c r="B277" cm="1">
        <f t="array" ref="B277">IF(ROW() &lt; ROW(INDEX(treatments[experiment_ID],ROWS(treatments[experiment_ID]))), COUNTIF(INDEX(treatments[experiment_ID],1):treatments[[#This Row],[experiment_ID]],treatments[[#This Row],[experiment_ID]]), "")</f>
        <v>31</v>
      </c>
      <c r="C277" t="s">
        <v>9874</v>
      </c>
      <c r="D277" s="13" t="s">
        <v>9683</v>
      </c>
      <c r="E277" s="13" t="s">
        <v>2502</v>
      </c>
      <c r="F277" s="13"/>
      <c r="G277" s="13"/>
      <c r="H277" s="13" t="s">
        <v>9729</v>
      </c>
      <c r="I277" s="13"/>
      <c r="J277" s="13" t="s">
        <v>9742</v>
      </c>
      <c r="K277" s="13"/>
      <c r="L277" s="13"/>
      <c r="M277" s="13" t="s">
        <v>9770</v>
      </c>
      <c r="N277" s="13"/>
      <c r="O277" s="13" t="s">
        <v>9777</v>
      </c>
      <c r="P277" s="13"/>
      <c r="Q277" s="13"/>
    </row>
    <row r="278" spans="1:17" x14ac:dyDescent="0.35">
      <c r="A278" t="s">
        <v>9551</v>
      </c>
      <c r="B278" cm="1">
        <f t="array" ref="B278">IF(ROW() &lt; ROW(INDEX(treatments[experiment_ID],ROWS(treatments[experiment_ID]))), COUNTIF(INDEX(treatments[experiment_ID],1):treatments[[#This Row],[experiment_ID]],treatments[[#This Row],[experiment_ID]]), "")</f>
        <v>32</v>
      </c>
      <c r="C278" t="s">
        <v>9875</v>
      </c>
      <c r="D278" s="13" t="s">
        <v>9683</v>
      </c>
      <c r="E278" s="13" t="s">
        <v>2502</v>
      </c>
      <c r="F278" s="13"/>
      <c r="G278" s="13"/>
      <c r="H278" s="13" t="s">
        <v>9729</v>
      </c>
      <c r="I278" s="13"/>
      <c r="J278" s="13" t="s">
        <v>9743</v>
      </c>
      <c r="K278" s="13"/>
      <c r="L278" s="13"/>
      <c r="M278" s="13" t="s">
        <v>9770</v>
      </c>
      <c r="N278" s="13"/>
      <c r="O278" s="13" t="s">
        <v>9777</v>
      </c>
      <c r="P278" s="13"/>
      <c r="Q278" s="13"/>
    </row>
    <row r="279" spans="1:17" x14ac:dyDescent="0.35">
      <c r="A279" t="s">
        <v>9551</v>
      </c>
      <c r="B279" cm="1">
        <f t="array" ref="B279">IF(ROW() &lt; ROW(INDEX(treatments[experiment_ID],ROWS(treatments[experiment_ID]))), COUNTIF(INDEX(treatments[experiment_ID],1):treatments[[#This Row],[experiment_ID]],treatments[[#This Row],[experiment_ID]]), "")</f>
        <v>33</v>
      </c>
      <c r="C279" t="s">
        <v>9876</v>
      </c>
      <c r="D279" s="13" t="s">
        <v>9698</v>
      </c>
      <c r="E279" s="13" t="s">
        <v>2502</v>
      </c>
      <c r="F279" s="13"/>
      <c r="G279" s="13"/>
      <c r="H279" s="13" t="s">
        <v>9730</v>
      </c>
      <c r="I279" s="13"/>
      <c r="J279" s="13" t="s">
        <v>9744</v>
      </c>
      <c r="K279" s="13"/>
      <c r="L279" s="13"/>
      <c r="M279" s="13" t="s">
        <v>9771</v>
      </c>
      <c r="N279" s="13"/>
      <c r="O279" s="13" t="s">
        <v>9778</v>
      </c>
      <c r="P279" s="13"/>
      <c r="Q279" s="13"/>
    </row>
    <row r="280" spans="1:17" x14ac:dyDescent="0.35">
      <c r="A280" t="s">
        <v>9551</v>
      </c>
      <c r="B280" cm="1">
        <f t="array" ref="B280">IF(ROW() &lt; ROW(INDEX(treatments[experiment_ID],ROWS(treatments[experiment_ID]))), COUNTIF(INDEX(treatments[experiment_ID],1):treatments[[#This Row],[experiment_ID]],treatments[[#This Row],[experiment_ID]]), "")</f>
        <v>34</v>
      </c>
      <c r="C280" t="s">
        <v>9877</v>
      </c>
      <c r="D280" s="13" t="s">
        <v>9698</v>
      </c>
      <c r="E280" s="13" t="s">
        <v>2502</v>
      </c>
      <c r="F280" s="13"/>
      <c r="G280" s="13"/>
      <c r="H280" s="13" t="s">
        <v>9730</v>
      </c>
      <c r="I280" s="13"/>
      <c r="J280" s="13" t="s">
        <v>9745</v>
      </c>
      <c r="K280" s="13"/>
      <c r="L280" s="13"/>
      <c r="M280" s="13" t="s">
        <v>9771</v>
      </c>
      <c r="N280" s="13"/>
      <c r="O280" s="13" t="s">
        <v>9778</v>
      </c>
      <c r="P280" s="13"/>
      <c r="Q280" s="13"/>
    </row>
    <row r="281" spans="1:17" x14ac:dyDescent="0.35">
      <c r="A281" t="s">
        <v>9551</v>
      </c>
      <c r="B281" cm="1">
        <f t="array" ref="B281">IF(ROW() &lt; ROW(INDEX(treatments[experiment_ID],ROWS(treatments[experiment_ID]))), COUNTIF(INDEX(treatments[experiment_ID],1):treatments[[#This Row],[experiment_ID]],treatments[[#This Row],[experiment_ID]]), "")</f>
        <v>35</v>
      </c>
      <c r="C281" t="s">
        <v>9878</v>
      </c>
      <c r="D281" s="13" t="s">
        <v>9698</v>
      </c>
      <c r="E281" s="13" t="s">
        <v>2502</v>
      </c>
      <c r="F281" s="13"/>
      <c r="G281" s="13"/>
      <c r="H281" s="13" t="s">
        <v>9730</v>
      </c>
      <c r="I281" s="13"/>
      <c r="J281" s="13" t="s">
        <v>9746</v>
      </c>
      <c r="K281" s="13"/>
      <c r="L281" s="13"/>
      <c r="M281" s="13" t="s">
        <v>9771</v>
      </c>
      <c r="N281" s="13"/>
      <c r="O281" s="13" t="s">
        <v>9778</v>
      </c>
      <c r="P281" s="13"/>
      <c r="Q281" s="13"/>
    </row>
    <row r="282" spans="1:17" x14ac:dyDescent="0.35">
      <c r="A282" t="s">
        <v>9551</v>
      </c>
      <c r="B282" cm="1">
        <f t="array" ref="B282">IF(ROW() &lt; ROW(INDEX(treatments[experiment_ID],ROWS(treatments[experiment_ID]))), COUNTIF(INDEX(treatments[experiment_ID],1):treatments[[#This Row],[experiment_ID]],treatments[[#This Row],[experiment_ID]]), "")</f>
        <v>36</v>
      </c>
      <c r="C282" t="s">
        <v>9879</v>
      </c>
      <c r="D282" s="13" t="s">
        <v>9698</v>
      </c>
      <c r="E282" s="13" t="s">
        <v>2502</v>
      </c>
      <c r="F282" s="13"/>
      <c r="G282" s="13"/>
      <c r="H282" s="13" t="s">
        <v>9730</v>
      </c>
      <c r="I282" s="13"/>
      <c r="J282" s="13" t="s">
        <v>9747</v>
      </c>
      <c r="K282" s="13"/>
      <c r="L282" s="13"/>
      <c r="M282" s="13" t="s">
        <v>9771</v>
      </c>
      <c r="N282" s="13"/>
      <c r="O282" s="13" t="s">
        <v>9778</v>
      </c>
      <c r="P282" s="13"/>
      <c r="Q282" s="13"/>
    </row>
    <row r="283" spans="1:17" x14ac:dyDescent="0.35">
      <c r="A283" t="s">
        <v>9551</v>
      </c>
      <c r="B283" cm="1">
        <f t="array" ref="B283">IF(ROW() &lt; ROW(INDEX(treatments[experiment_ID],ROWS(treatments[experiment_ID]))), COUNTIF(INDEX(treatments[experiment_ID],1):treatments[[#This Row],[experiment_ID]],treatments[[#This Row],[experiment_ID]]), "")</f>
        <v>37</v>
      </c>
      <c r="C283" t="s">
        <v>9880</v>
      </c>
      <c r="D283" s="13" t="s">
        <v>9698</v>
      </c>
      <c r="E283" s="13" t="s">
        <v>2502</v>
      </c>
      <c r="F283" s="13"/>
      <c r="G283" s="13"/>
      <c r="H283" s="13" t="s">
        <v>9731</v>
      </c>
      <c r="I283" s="13"/>
      <c r="J283" s="13" t="s">
        <v>9748</v>
      </c>
      <c r="K283" s="13"/>
      <c r="L283" s="13"/>
      <c r="M283" s="13" t="s">
        <v>9772</v>
      </c>
      <c r="N283" s="13"/>
      <c r="O283" s="13" t="s">
        <v>9779</v>
      </c>
      <c r="P283" s="13"/>
      <c r="Q283" s="13"/>
    </row>
    <row r="284" spans="1:17" x14ac:dyDescent="0.35">
      <c r="A284" t="s">
        <v>9551</v>
      </c>
      <c r="B284" cm="1">
        <f t="array" ref="B284">IF(ROW() &lt; ROW(INDEX(treatments[experiment_ID],ROWS(treatments[experiment_ID]))), COUNTIF(INDEX(treatments[experiment_ID],1):treatments[[#This Row],[experiment_ID]],treatments[[#This Row],[experiment_ID]]), "")</f>
        <v>38</v>
      </c>
      <c r="C284" t="s">
        <v>9881</v>
      </c>
      <c r="D284" s="13" t="s">
        <v>9698</v>
      </c>
      <c r="E284" s="13" t="s">
        <v>2502</v>
      </c>
      <c r="F284" s="13"/>
      <c r="G284" s="13"/>
      <c r="H284" s="13" t="s">
        <v>9731</v>
      </c>
      <c r="I284" s="13"/>
      <c r="J284" s="13" t="s">
        <v>9749</v>
      </c>
      <c r="K284" s="13"/>
      <c r="L284" s="13"/>
      <c r="M284" s="13" t="s">
        <v>9772</v>
      </c>
      <c r="N284" s="13"/>
      <c r="O284" s="13" t="s">
        <v>9779</v>
      </c>
      <c r="P284" s="13"/>
      <c r="Q284" s="13"/>
    </row>
    <row r="285" spans="1:17" x14ac:dyDescent="0.35">
      <c r="A285" t="s">
        <v>9551</v>
      </c>
      <c r="B285" cm="1">
        <f t="array" ref="B285">IF(ROW() &lt; ROW(INDEX(treatments[experiment_ID],ROWS(treatments[experiment_ID]))), COUNTIF(INDEX(treatments[experiment_ID],1):treatments[[#This Row],[experiment_ID]],treatments[[#This Row],[experiment_ID]]), "")</f>
        <v>39</v>
      </c>
      <c r="C285" t="s">
        <v>9883</v>
      </c>
      <c r="D285" s="13" t="s">
        <v>9698</v>
      </c>
      <c r="E285" s="13" t="s">
        <v>2502</v>
      </c>
      <c r="F285" s="13"/>
      <c r="G285" s="13"/>
      <c r="H285" s="13" t="s">
        <v>9731</v>
      </c>
      <c r="I285" s="13"/>
      <c r="J285" s="13" t="s">
        <v>9750</v>
      </c>
      <c r="K285" s="13"/>
      <c r="L285" s="13"/>
      <c r="M285" s="13" t="s">
        <v>9772</v>
      </c>
      <c r="N285" s="13"/>
      <c r="O285" s="13" t="s">
        <v>9779</v>
      </c>
      <c r="P285" s="13"/>
      <c r="Q285" s="13"/>
    </row>
    <row r="286" spans="1:17" x14ac:dyDescent="0.35">
      <c r="A286" t="s">
        <v>9551</v>
      </c>
      <c r="B286" cm="1">
        <f t="array" ref="B286">IF(ROW() &lt; ROW(INDEX(treatments[experiment_ID],ROWS(treatments[experiment_ID]))), COUNTIF(INDEX(treatments[experiment_ID],1):treatments[[#This Row],[experiment_ID]],treatments[[#This Row],[experiment_ID]]), "")</f>
        <v>40</v>
      </c>
      <c r="C286" t="s">
        <v>9884</v>
      </c>
      <c r="D286" s="13" t="s">
        <v>9698</v>
      </c>
      <c r="E286" s="13" t="s">
        <v>2502</v>
      </c>
      <c r="F286" s="13"/>
      <c r="G286" s="13"/>
      <c r="H286" s="13" t="s">
        <v>9731</v>
      </c>
      <c r="I286" s="13"/>
      <c r="J286" s="13" t="s">
        <v>9751</v>
      </c>
      <c r="K286" s="13"/>
      <c r="L286" s="13"/>
      <c r="M286" s="13" t="s">
        <v>9772</v>
      </c>
      <c r="N286" s="13"/>
      <c r="O286" s="13" t="s">
        <v>9779</v>
      </c>
      <c r="P286" s="13"/>
      <c r="Q286" s="13"/>
    </row>
    <row r="287" spans="1:17" x14ac:dyDescent="0.35">
      <c r="A287" t="s">
        <v>9551</v>
      </c>
      <c r="B287" cm="1">
        <f t="array" ref="B287">IF(ROW() &lt; ROW(INDEX(treatments[experiment_ID],ROWS(treatments[experiment_ID]))), COUNTIF(INDEX(treatments[experiment_ID],1):treatments[[#This Row],[experiment_ID]],treatments[[#This Row],[experiment_ID]]), "")</f>
        <v>41</v>
      </c>
      <c r="C287" t="s">
        <v>9885</v>
      </c>
      <c r="D287" s="13" t="s">
        <v>9698</v>
      </c>
      <c r="E287" s="13" t="s">
        <v>2502</v>
      </c>
      <c r="F287" s="13"/>
      <c r="G287" s="13"/>
      <c r="H287" s="13" t="s">
        <v>9732</v>
      </c>
      <c r="I287" s="13"/>
      <c r="J287" s="13" t="s">
        <v>9752</v>
      </c>
      <c r="K287" s="13"/>
      <c r="L287" s="13"/>
      <c r="M287" s="13" t="s">
        <v>9773</v>
      </c>
      <c r="N287" s="13"/>
      <c r="O287" s="13" t="s">
        <v>9780</v>
      </c>
      <c r="P287" s="13"/>
      <c r="Q287" s="13"/>
    </row>
    <row r="288" spans="1:17" x14ac:dyDescent="0.35">
      <c r="A288" t="s">
        <v>9551</v>
      </c>
      <c r="B288" cm="1">
        <f t="array" ref="B288">IF(ROW() &lt; ROW(INDEX(treatments[experiment_ID],ROWS(treatments[experiment_ID]))), COUNTIF(INDEX(treatments[experiment_ID],1):treatments[[#This Row],[experiment_ID]],treatments[[#This Row],[experiment_ID]]), "")</f>
        <v>42</v>
      </c>
      <c r="C288" t="s">
        <v>9886</v>
      </c>
      <c r="D288" s="13" t="s">
        <v>9698</v>
      </c>
      <c r="E288" s="13" t="s">
        <v>2502</v>
      </c>
      <c r="F288" s="13"/>
      <c r="G288" s="13"/>
      <c r="H288" s="13" t="s">
        <v>9732</v>
      </c>
      <c r="I288" s="13"/>
      <c r="J288" s="13" t="s">
        <v>9753</v>
      </c>
      <c r="K288" s="13"/>
      <c r="L288" s="13"/>
      <c r="M288" s="13" t="s">
        <v>9773</v>
      </c>
      <c r="N288" s="13"/>
      <c r="O288" s="13" t="s">
        <v>9780</v>
      </c>
      <c r="P288" s="13"/>
      <c r="Q288" s="13"/>
    </row>
    <row r="289" spans="1:17" x14ac:dyDescent="0.35">
      <c r="A289" t="s">
        <v>9551</v>
      </c>
      <c r="B289" cm="1">
        <f t="array" ref="B289">IF(ROW() &lt; ROW(INDEX(treatments[experiment_ID],ROWS(treatments[experiment_ID]))), COUNTIF(INDEX(treatments[experiment_ID],1):treatments[[#This Row],[experiment_ID]],treatments[[#This Row],[experiment_ID]]), "")</f>
        <v>43</v>
      </c>
      <c r="C289" t="s">
        <v>9882</v>
      </c>
      <c r="D289" s="13" t="s">
        <v>9698</v>
      </c>
      <c r="E289" s="13" t="s">
        <v>2502</v>
      </c>
      <c r="F289" s="13"/>
      <c r="G289" s="13"/>
      <c r="H289" s="13" t="s">
        <v>9732</v>
      </c>
      <c r="I289" s="13"/>
      <c r="J289" s="13" t="s">
        <v>9754</v>
      </c>
      <c r="K289" s="13"/>
      <c r="L289" s="13"/>
      <c r="M289" s="13" t="s">
        <v>9773</v>
      </c>
      <c r="N289" s="13"/>
      <c r="O289" s="13" t="s">
        <v>9780</v>
      </c>
      <c r="P289" s="13"/>
      <c r="Q289" s="13"/>
    </row>
    <row r="290" spans="1:17" x14ac:dyDescent="0.35">
      <c r="A290" t="s">
        <v>9551</v>
      </c>
      <c r="B290" cm="1">
        <f t="array" ref="B290">IF(ROW() &lt; ROW(INDEX(treatments[experiment_ID],ROWS(treatments[experiment_ID]))), COUNTIF(INDEX(treatments[experiment_ID],1):treatments[[#This Row],[experiment_ID]],treatments[[#This Row],[experiment_ID]]), "")</f>
        <v>44</v>
      </c>
      <c r="C290" t="s">
        <v>9887</v>
      </c>
      <c r="D290" s="13" t="s">
        <v>9698</v>
      </c>
      <c r="E290" s="13" t="s">
        <v>2502</v>
      </c>
      <c r="F290" s="13"/>
      <c r="G290" s="13"/>
      <c r="H290" s="13" t="s">
        <v>9732</v>
      </c>
      <c r="I290" s="13"/>
      <c r="J290" s="13" t="s">
        <v>9755</v>
      </c>
      <c r="K290" s="13"/>
      <c r="L290" s="13"/>
      <c r="M290" s="13" t="s">
        <v>9773</v>
      </c>
      <c r="N290" s="13"/>
      <c r="O290" s="13" t="s">
        <v>9780</v>
      </c>
      <c r="P290" s="13"/>
      <c r="Q290" s="13"/>
    </row>
    <row r="291" spans="1:17" x14ac:dyDescent="0.35">
      <c r="A291" t="s">
        <v>9551</v>
      </c>
      <c r="B291" cm="1">
        <f t="array" ref="B291">IF(ROW() &lt; ROW(INDEX(treatments[experiment_ID],ROWS(treatments[experiment_ID]))), COUNTIF(INDEX(treatments[experiment_ID],1):treatments[[#This Row],[experiment_ID]],treatments[[#This Row],[experiment_ID]]), "")</f>
        <v>45</v>
      </c>
      <c r="C291" t="s">
        <v>9888</v>
      </c>
      <c r="D291" s="13" t="s">
        <v>9698</v>
      </c>
      <c r="E291" s="13" t="s">
        <v>2502</v>
      </c>
      <c r="F291" s="13"/>
      <c r="G291" s="13"/>
      <c r="H291" s="13" t="s">
        <v>9733</v>
      </c>
      <c r="I291" s="13"/>
      <c r="J291" s="13" t="s">
        <v>9756</v>
      </c>
      <c r="K291" s="13"/>
      <c r="L291" s="13"/>
      <c r="M291" s="13" t="s">
        <v>9774</v>
      </c>
      <c r="N291" s="13"/>
      <c r="O291" s="13" t="s">
        <v>9781</v>
      </c>
      <c r="P291" s="13"/>
      <c r="Q291" s="13"/>
    </row>
    <row r="292" spans="1:17" x14ac:dyDescent="0.35">
      <c r="A292" t="s">
        <v>9551</v>
      </c>
      <c r="B292" cm="1">
        <f t="array" ref="B292">IF(ROW() &lt; ROW(INDEX(treatments[experiment_ID],ROWS(treatments[experiment_ID]))), COUNTIF(INDEX(treatments[experiment_ID],1):treatments[[#This Row],[experiment_ID]],treatments[[#This Row],[experiment_ID]]), "")</f>
        <v>46</v>
      </c>
      <c r="C292" t="s">
        <v>9889</v>
      </c>
      <c r="D292" s="13" t="s">
        <v>9698</v>
      </c>
      <c r="E292" s="13" t="s">
        <v>2502</v>
      </c>
      <c r="F292" s="13"/>
      <c r="G292" s="13"/>
      <c r="H292" s="13" t="s">
        <v>9733</v>
      </c>
      <c r="I292" s="13"/>
      <c r="J292" s="13" t="s">
        <v>9757</v>
      </c>
      <c r="K292" s="13"/>
      <c r="L292" s="13"/>
      <c r="M292" s="13" t="s">
        <v>9774</v>
      </c>
      <c r="N292" s="13"/>
      <c r="O292" s="13" t="s">
        <v>9781</v>
      </c>
      <c r="P292" s="13"/>
      <c r="Q292" s="13"/>
    </row>
    <row r="293" spans="1:17" x14ac:dyDescent="0.35">
      <c r="A293" t="s">
        <v>9551</v>
      </c>
      <c r="B293" cm="1">
        <f t="array" ref="B293">IF(ROW() &lt; ROW(INDEX(treatments[experiment_ID],ROWS(treatments[experiment_ID]))), COUNTIF(INDEX(treatments[experiment_ID],1):treatments[[#This Row],[experiment_ID]],treatments[[#This Row],[experiment_ID]]), "")</f>
        <v>47</v>
      </c>
      <c r="C293" t="s">
        <v>9890</v>
      </c>
      <c r="D293" s="13" t="s">
        <v>9698</v>
      </c>
      <c r="E293" s="13" t="s">
        <v>2502</v>
      </c>
      <c r="F293" s="13"/>
      <c r="G293" s="13"/>
      <c r="H293" s="13" t="s">
        <v>9733</v>
      </c>
      <c r="I293" s="13"/>
      <c r="J293" s="13" t="s">
        <v>9758</v>
      </c>
      <c r="K293" s="13"/>
      <c r="L293" s="13"/>
      <c r="M293" s="13" t="s">
        <v>9774</v>
      </c>
      <c r="N293" s="13"/>
      <c r="O293" s="13" t="s">
        <v>9781</v>
      </c>
      <c r="P293" s="13"/>
      <c r="Q293" s="13"/>
    </row>
    <row r="294" spans="1:17" x14ac:dyDescent="0.35">
      <c r="A294" t="s">
        <v>9551</v>
      </c>
      <c r="B294" cm="1">
        <f t="array" ref="B294">IF(ROW() &lt; ROW(INDEX(treatments[experiment_ID],ROWS(treatments[experiment_ID]))), COUNTIF(INDEX(treatments[experiment_ID],1):treatments[[#This Row],[experiment_ID]],treatments[[#This Row],[experiment_ID]]), "")</f>
        <v>48</v>
      </c>
      <c r="C294" t="s">
        <v>9891</v>
      </c>
      <c r="D294" s="13" t="s">
        <v>9698</v>
      </c>
      <c r="E294" s="13" t="s">
        <v>2502</v>
      </c>
      <c r="F294" s="13"/>
      <c r="G294" s="13"/>
      <c r="H294" s="13" t="s">
        <v>9733</v>
      </c>
      <c r="I294" s="13"/>
      <c r="J294" s="13" t="s">
        <v>9759</v>
      </c>
      <c r="K294" s="13"/>
      <c r="L294" s="13"/>
      <c r="M294" s="13" t="s">
        <v>9774</v>
      </c>
      <c r="N294" s="13"/>
      <c r="O294" s="13" t="s">
        <v>9781</v>
      </c>
      <c r="P294" s="13"/>
      <c r="Q294" s="13"/>
    </row>
    <row r="295" spans="1:17" x14ac:dyDescent="0.35">
      <c r="A295" t="s">
        <v>9551</v>
      </c>
      <c r="B295" cm="1">
        <f t="array" ref="B295">IF(ROW() &lt; ROW(INDEX(treatments[experiment_ID],ROWS(treatments[experiment_ID]))), COUNTIF(INDEX(treatments[experiment_ID],1):treatments[[#This Row],[experiment_ID]],treatments[[#This Row],[experiment_ID]]), "")</f>
        <v>49</v>
      </c>
      <c r="C295" t="s">
        <v>9892</v>
      </c>
      <c r="D295" s="13" t="s">
        <v>9683</v>
      </c>
      <c r="E295" s="13" t="s">
        <v>2502</v>
      </c>
      <c r="F295" s="13"/>
      <c r="G295" s="13"/>
      <c r="H295" s="13" t="s">
        <v>9734</v>
      </c>
      <c r="I295" s="13"/>
      <c r="J295" s="13" t="s">
        <v>9760</v>
      </c>
      <c r="K295" s="13"/>
      <c r="L295" s="13"/>
      <c r="M295" s="13" t="s">
        <v>9775</v>
      </c>
      <c r="N295" s="13"/>
      <c r="O295" s="13" t="s">
        <v>9782</v>
      </c>
      <c r="P295" s="13"/>
      <c r="Q295" s="13"/>
    </row>
    <row r="296" spans="1:17" x14ac:dyDescent="0.35">
      <c r="A296" t="s">
        <v>9551</v>
      </c>
      <c r="B296" cm="1">
        <f t="array" ref="B296">IF(ROW() &lt; ROW(INDEX(treatments[experiment_ID],ROWS(treatments[experiment_ID]))), COUNTIF(INDEX(treatments[experiment_ID],1):treatments[[#This Row],[experiment_ID]],treatments[[#This Row],[experiment_ID]]), "")</f>
        <v>50</v>
      </c>
      <c r="C296" t="s">
        <v>9893</v>
      </c>
      <c r="D296" s="13" t="s">
        <v>9683</v>
      </c>
      <c r="E296" s="13" t="s">
        <v>2502</v>
      </c>
      <c r="F296" s="13"/>
      <c r="G296" s="13"/>
      <c r="H296" s="13" t="s">
        <v>9734</v>
      </c>
      <c r="I296" s="13"/>
      <c r="J296" s="13" t="s">
        <v>9762</v>
      </c>
      <c r="K296" s="13"/>
      <c r="L296" s="13"/>
      <c r="M296" s="13" t="s">
        <v>9775</v>
      </c>
      <c r="N296" s="13"/>
      <c r="O296" s="13" t="s">
        <v>9782</v>
      </c>
      <c r="P296" s="13"/>
      <c r="Q296" s="13"/>
    </row>
    <row r="297" spans="1:17" x14ac:dyDescent="0.35">
      <c r="A297" t="s">
        <v>9551</v>
      </c>
      <c r="B297" cm="1">
        <f t="array" ref="B297">IF(ROW() &lt; ROW(INDEX(treatments[experiment_ID],ROWS(treatments[experiment_ID]))), COUNTIF(INDEX(treatments[experiment_ID],1):treatments[[#This Row],[experiment_ID]],treatments[[#This Row],[experiment_ID]]), "")</f>
        <v>51</v>
      </c>
      <c r="C297" t="s">
        <v>9894</v>
      </c>
      <c r="D297" s="13" t="s">
        <v>9683</v>
      </c>
      <c r="E297" s="13" t="s">
        <v>2502</v>
      </c>
      <c r="F297" s="13"/>
      <c r="G297" s="13"/>
      <c r="H297" s="13" t="s">
        <v>9734</v>
      </c>
      <c r="I297" s="13"/>
      <c r="J297" s="13" t="s">
        <v>9761</v>
      </c>
      <c r="K297" s="13"/>
      <c r="L297" s="13"/>
      <c r="M297" s="13" t="s">
        <v>9775</v>
      </c>
      <c r="N297" s="13"/>
      <c r="O297" s="13" t="s">
        <v>9782</v>
      </c>
      <c r="P297" s="13"/>
      <c r="Q297" s="13"/>
    </row>
    <row r="298" spans="1:17" x14ac:dyDescent="0.35">
      <c r="A298" t="s">
        <v>9551</v>
      </c>
      <c r="B298" cm="1">
        <f t="array" ref="B298">IF(ROW() &lt; ROW(INDEX(treatments[experiment_ID],ROWS(treatments[experiment_ID]))), COUNTIF(INDEX(treatments[experiment_ID],1):treatments[[#This Row],[experiment_ID]],treatments[[#This Row],[experiment_ID]]), "")</f>
        <v>52</v>
      </c>
      <c r="C298" t="s">
        <v>9895</v>
      </c>
      <c r="D298" s="13" t="s">
        <v>9683</v>
      </c>
      <c r="E298" s="13" t="s">
        <v>2502</v>
      </c>
      <c r="F298" s="13"/>
      <c r="G298" s="13"/>
      <c r="H298" s="13" t="s">
        <v>9734</v>
      </c>
      <c r="I298" s="13"/>
      <c r="J298" s="13" t="s">
        <v>9763</v>
      </c>
      <c r="K298" s="13"/>
      <c r="L298" s="13"/>
      <c r="M298" s="13" t="s">
        <v>9775</v>
      </c>
      <c r="N298" s="13"/>
      <c r="O298" s="13" t="s">
        <v>9782</v>
      </c>
      <c r="P298" s="13"/>
      <c r="Q298" s="13"/>
    </row>
    <row r="299" spans="1:17" x14ac:dyDescent="0.35">
      <c r="A299" t="s">
        <v>9551</v>
      </c>
      <c r="B299" cm="1">
        <f t="array" ref="B299">IF(ROW() &lt; ROW(INDEX(treatments[experiment_ID],ROWS(treatments[experiment_ID]))), COUNTIF(INDEX(treatments[experiment_ID],1):treatments[[#This Row],[experiment_ID]],treatments[[#This Row],[experiment_ID]]), "")</f>
        <v>53</v>
      </c>
      <c r="C299" t="s">
        <v>9896</v>
      </c>
      <c r="D299" s="13" t="s">
        <v>9683</v>
      </c>
      <c r="E299" s="13" t="s">
        <v>2502</v>
      </c>
      <c r="F299" s="13"/>
      <c r="G299" s="13"/>
      <c r="H299" s="13" t="s">
        <v>9735</v>
      </c>
      <c r="I299" s="13"/>
      <c r="J299" s="13" t="s">
        <v>9764</v>
      </c>
      <c r="K299" s="13"/>
      <c r="L299" s="13"/>
      <c r="M299" s="13" t="s">
        <v>9776</v>
      </c>
      <c r="N299" s="13"/>
      <c r="O299" s="13" t="s">
        <v>9719</v>
      </c>
      <c r="P299" s="13"/>
      <c r="Q299" s="13"/>
    </row>
    <row r="300" spans="1:17" x14ac:dyDescent="0.35">
      <c r="A300" t="s">
        <v>9551</v>
      </c>
      <c r="B300" cm="1">
        <f t="array" ref="B300">IF(ROW() &lt; ROW(INDEX(treatments[experiment_ID],ROWS(treatments[experiment_ID]))), COUNTIF(INDEX(treatments[experiment_ID],1):treatments[[#This Row],[experiment_ID]],treatments[[#This Row],[experiment_ID]]), "")</f>
        <v>54</v>
      </c>
      <c r="C300" t="s">
        <v>9897</v>
      </c>
      <c r="D300" s="13" t="s">
        <v>9683</v>
      </c>
      <c r="E300" s="13" t="s">
        <v>2502</v>
      </c>
      <c r="F300" s="13"/>
      <c r="G300" s="13"/>
      <c r="H300" s="13" t="s">
        <v>9735</v>
      </c>
      <c r="I300" s="13"/>
      <c r="J300" s="13" t="s">
        <v>9765</v>
      </c>
      <c r="K300" s="13"/>
      <c r="L300" s="13"/>
      <c r="M300" s="13" t="s">
        <v>9776</v>
      </c>
      <c r="N300" s="13"/>
      <c r="O300" s="13" t="s">
        <v>9719</v>
      </c>
      <c r="P300" s="13"/>
      <c r="Q300" s="13"/>
    </row>
    <row r="301" spans="1:17" x14ac:dyDescent="0.35">
      <c r="A301" t="s">
        <v>9551</v>
      </c>
      <c r="B301" cm="1">
        <f t="array" ref="B301">IF(ROW() &lt; ROW(INDEX(treatments[experiment_ID],ROWS(treatments[experiment_ID]))), COUNTIF(INDEX(treatments[experiment_ID],1):treatments[[#This Row],[experiment_ID]],treatments[[#This Row],[experiment_ID]]), "")</f>
        <v>55</v>
      </c>
      <c r="C301" t="s">
        <v>9898</v>
      </c>
      <c r="D301" s="13" t="s">
        <v>9683</v>
      </c>
      <c r="E301" s="13" t="s">
        <v>2502</v>
      </c>
      <c r="F301" s="13"/>
      <c r="G301" s="13"/>
      <c r="H301" s="13" t="s">
        <v>9735</v>
      </c>
      <c r="I301" s="13"/>
      <c r="J301" s="13" t="s">
        <v>9766</v>
      </c>
      <c r="K301" s="13"/>
      <c r="L301" s="13"/>
      <c r="M301" s="13" t="s">
        <v>9776</v>
      </c>
      <c r="N301" s="13"/>
      <c r="O301" s="13" t="s">
        <v>9719</v>
      </c>
      <c r="P301" s="13"/>
      <c r="Q301" s="13"/>
    </row>
    <row r="302" spans="1:17" x14ac:dyDescent="0.35">
      <c r="A302" t="s">
        <v>9551</v>
      </c>
      <c r="B302" cm="1">
        <f t="array" ref="B302">IF(ROW() &lt; ROW(INDEX(treatments[experiment_ID],ROWS(treatments[experiment_ID]))), COUNTIF(INDEX(treatments[experiment_ID],1):treatments[[#This Row],[experiment_ID]],treatments[[#This Row],[experiment_ID]]), "")</f>
        <v>56</v>
      </c>
      <c r="C302" t="s">
        <v>9899</v>
      </c>
      <c r="D302" s="13" t="s">
        <v>9683</v>
      </c>
      <c r="E302" s="13" t="s">
        <v>2502</v>
      </c>
      <c r="F302" s="13"/>
      <c r="G302" s="13"/>
      <c r="H302" s="13" t="s">
        <v>9735</v>
      </c>
      <c r="I302" s="13"/>
      <c r="J302" s="13" t="s">
        <v>9767</v>
      </c>
      <c r="K302" s="13"/>
      <c r="L302" s="13"/>
      <c r="M302" s="13" t="s">
        <v>9776</v>
      </c>
      <c r="N302" s="13"/>
      <c r="O302" s="13" t="s">
        <v>9719</v>
      </c>
      <c r="P302" s="13"/>
      <c r="Q302" s="13"/>
    </row>
    <row r="303" spans="1:17" x14ac:dyDescent="0.35">
      <c r="A303" t="s">
        <v>9783</v>
      </c>
      <c r="B303" cm="1">
        <f t="array" ref="B303">IF(ROW() &lt; ROW(INDEX(treatments[experiment_ID],ROWS(treatments[experiment_ID]))), COUNTIF(INDEX(treatments[experiment_ID],1):treatments[[#This Row],[experiment_ID]],treatments[[#This Row],[experiment_ID]]), "")</f>
        <v>1</v>
      </c>
      <c r="C303" t="s">
        <v>9939</v>
      </c>
      <c r="D303" s="13" t="s">
        <v>9837</v>
      </c>
      <c r="E303" s="13" t="s">
        <v>2502</v>
      </c>
      <c r="F303" s="13"/>
      <c r="G303" s="13"/>
      <c r="H303" s="13" t="s">
        <v>9900</v>
      </c>
      <c r="I303" s="13" t="s">
        <v>9902</v>
      </c>
      <c r="J303" s="13" t="s">
        <v>9901</v>
      </c>
      <c r="K303" s="13"/>
      <c r="L303" s="13"/>
      <c r="M303" s="13"/>
      <c r="N303" s="13"/>
      <c r="O303" s="13" t="s">
        <v>9903</v>
      </c>
      <c r="P303" s="13"/>
      <c r="Q303" s="13"/>
    </row>
    <row r="304" spans="1:17" x14ac:dyDescent="0.35">
      <c r="A304" t="s">
        <v>9783</v>
      </c>
      <c r="B304" cm="1">
        <f t="array" ref="B304">IF(ROW() &lt; ROW(INDEX(treatments[experiment_ID],ROWS(treatments[experiment_ID]))), COUNTIF(INDEX(treatments[experiment_ID],1):treatments[[#This Row],[experiment_ID]],treatments[[#This Row],[experiment_ID]]), "")</f>
        <v>2</v>
      </c>
      <c r="C304" t="s">
        <v>9940</v>
      </c>
      <c r="D304" s="13" t="s">
        <v>9837</v>
      </c>
      <c r="E304" s="13" t="s">
        <v>2502</v>
      </c>
      <c r="F304" s="13"/>
      <c r="G304" s="13"/>
      <c r="H304" s="13" t="s">
        <v>9900</v>
      </c>
      <c r="I304" s="13" t="s">
        <v>9904</v>
      </c>
      <c r="J304" s="13" t="s">
        <v>9901</v>
      </c>
      <c r="K304" s="13"/>
      <c r="L304" s="13"/>
      <c r="M304" s="13"/>
      <c r="N304" s="13"/>
      <c r="O304" s="13" t="s">
        <v>9903</v>
      </c>
      <c r="P304" s="13"/>
      <c r="Q304" s="13"/>
    </row>
    <row r="305" spans="1:17" x14ac:dyDescent="0.35">
      <c r="A305" t="s">
        <v>9783</v>
      </c>
      <c r="B305" cm="1">
        <f t="array" ref="B305">IF(ROW() &lt; ROW(INDEX(treatments[experiment_ID],ROWS(treatments[experiment_ID]))), COUNTIF(INDEX(treatments[experiment_ID],1):treatments[[#This Row],[experiment_ID]],treatments[[#This Row],[experiment_ID]]), "")</f>
        <v>3</v>
      </c>
      <c r="C305" t="s">
        <v>9941</v>
      </c>
      <c r="D305" s="13" t="s">
        <v>9837</v>
      </c>
      <c r="E305" s="13" t="s">
        <v>2502</v>
      </c>
      <c r="F305" s="13"/>
      <c r="G305" s="13"/>
      <c r="H305" s="13" t="s">
        <v>9900</v>
      </c>
      <c r="I305" s="13" t="s">
        <v>9905</v>
      </c>
      <c r="J305" s="13" t="s">
        <v>9901</v>
      </c>
      <c r="K305" s="13"/>
      <c r="L305" s="13"/>
      <c r="M305" s="13"/>
      <c r="N305" s="13"/>
      <c r="O305" s="13" t="s">
        <v>9903</v>
      </c>
      <c r="P305" s="13"/>
      <c r="Q305" s="13"/>
    </row>
    <row r="306" spans="1:17" x14ac:dyDescent="0.35">
      <c r="A306" t="s">
        <v>9783</v>
      </c>
      <c r="B306" cm="1">
        <f t="array" ref="B306">IF(ROW() &lt; ROW(INDEX(treatments[experiment_ID],ROWS(treatments[experiment_ID]))), COUNTIF(INDEX(treatments[experiment_ID],1):treatments[[#This Row],[experiment_ID]],treatments[[#This Row],[experiment_ID]]), "")</f>
        <v>4</v>
      </c>
      <c r="C306" t="s">
        <v>9942</v>
      </c>
      <c r="D306" s="13" t="s">
        <v>9837</v>
      </c>
      <c r="E306" s="13"/>
      <c r="F306" s="13"/>
      <c r="G306" s="13"/>
      <c r="H306" s="13" t="s">
        <v>9900</v>
      </c>
      <c r="I306" s="13" t="s">
        <v>9906</v>
      </c>
      <c r="J306" s="13" t="s">
        <v>9901</v>
      </c>
      <c r="K306" s="13"/>
      <c r="L306" s="13"/>
      <c r="M306" s="13"/>
      <c r="N306" s="13"/>
      <c r="O306" s="13" t="s">
        <v>9903</v>
      </c>
      <c r="P306" s="13"/>
      <c r="Q306" s="13"/>
    </row>
    <row r="307" spans="1:17" x14ac:dyDescent="0.35">
      <c r="A307" t="s">
        <v>9783</v>
      </c>
      <c r="B307" cm="1">
        <f t="array" ref="B307">IF(ROW() &lt; ROW(INDEX(treatments[experiment_ID],ROWS(treatments[experiment_ID]))), COUNTIF(INDEX(treatments[experiment_ID],1):treatments[[#This Row],[experiment_ID]],treatments[[#This Row],[experiment_ID]]), "")</f>
        <v>5</v>
      </c>
      <c r="C307" t="s">
        <v>9943</v>
      </c>
      <c r="D307" s="13" t="s">
        <v>9837</v>
      </c>
      <c r="E307" s="13"/>
      <c r="F307" s="13"/>
      <c r="G307" s="13"/>
      <c r="H307" s="13" t="s">
        <v>9900</v>
      </c>
      <c r="I307" s="13" t="s">
        <v>9907</v>
      </c>
      <c r="J307" s="13" t="s">
        <v>9901</v>
      </c>
      <c r="K307" s="13"/>
      <c r="L307" s="13"/>
      <c r="M307" s="13"/>
      <c r="N307" s="13"/>
      <c r="O307" s="13" t="s">
        <v>9903</v>
      </c>
      <c r="P307" s="13"/>
      <c r="Q307" s="13"/>
    </row>
    <row r="308" spans="1:17" x14ac:dyDescent="0.35">
      <c r="A308" t="s">
        <v>9783</v>
      </c>
      <c r="B308" cm="1">
        <f t="array" ref="B308">IF(ROW() &lt; ROW(INDEX(treatments[experiment_ID],ROWS(treatments[experiment_ID]))), COUNTIF(INDEX(treatments[experiment_ID],1):treatments[[#This Row],[experiment_ID]],treatments[[#This Row],[experiment_ID]]), "")</f>
        <v>6</v>
      </c>
      <c r="C308" t="s">
        <v>9944</v>
      </c>
      <c r="D308" s="13" t="s">
        <v>9837</v>
      </c>
      <c r="E308" s="13"/>
      <c r="F308" s="13"/>
      <c r="G308" s="13"/>
      <c r="H308" s="13" t="s">
        <v>9908</v>
      </c>
      <c r="I308" s="13" t="s">
        <v>9909</v>
      </c>
      <c r="J308" s="13" t="s">
        <v>9901</v>
      </c>
      <c r="K308" s="13"/>
      <c r="L308" s="13"/>
      <c r="M308" s="13"/>
      <c r="N308" s="13"/>
      <c r="O308" s="13" t="s">
        <v>9910</v>
      </c>
      <c r="P308" s="13"/>
      <c r="Q308" s="13"/>
    </row>
    <row r="309" spans="1:17" x14ac:dyDescent="0.35">
      <c r="A309" t="s">
        <v>9783</v>
      </c>
      <c r="B309" cm="1">
        <f t="array" ref="B309">IF(ROW() &lt; ROW(INDEX(treatments[experiment_ID],ROWS(treatments[experiment_ID]))), COUNTIF(INDEX(treatments[experiment_ID],1):treatments[[#This Row],[experiment_ID]],treatments[[#This Row],[experiment_ID]]), "")</f>
        <v>7</v>
      </c>
      <c r="C309" t="s">
        <v>9945</v>
      </c>
      <c r="D309" s="13" t="s">
        <v>9837</v>
      </c>
      <c r="E309" s="13"/>
      <c r="F309" s="13"/>
      <c r="G309" s="13"/>
      <c r="H309" s="13" t="s">
        <v>9908</v>
      </c>
      <c r="I309" s="13" t="s">
        <v>9911</v>
      </c>
      <c r="J309" s="13" t="s">
        <v>9901</v>
      </c>
      <c r="K309" s="13"/>
      <c r="L309" s="13"/>
      <c r="M309" s="13"/>
      <c r="N309" s="13"/>
      <c r="O309" s="13" t="s">
        <v>9910</v>
      </c>
      <c r="P309" s="13"/>
      <c r="Q309" s="13"/>
    </row>
    <row r="310" spans="1:17" x14ac:dyDescent="0.35">
      <c r="A310" t="s">
        <v>9783</v>
      </c>
      <c r="B310" cm="1">
        <f t="array" ref="B310">IF(ROW() &lt; ROW(INDEX(treatments[experiment_ID],ROWS(treatments[experiment_ID]))), COUNTIF(INDEX(treatments[experiment_ID],1):treatments[[#This Row],[experiment_ID]],treatments[[#This Row],[experiment_ID]]), "")</f>
        <v>8</v>
      </c>
      <c r="C310" t="s">
        <v>9946</v>
      </c>
      <c r="D310" s="13" t="s">
        <v>9837</v>
      </c>
      <c r="E310" s="13"/>
      <c r="F310" s="13"/>
      <c r="G310" s="13"/>
      <c r="H310" s="13" t="s">
        <v>9908</v>
      </c>
      <c r="I310" s="13" t="s">
        <v>9912</v>
      </c>
      <c r="J310" s="13" t="s">
        <v>9901</v>
      </c>
      <c r="K310" s="13"/>
      <c r="L310" s="13"/>
      <c r="M310" s="13"/>
      <c r="N310" s="13"/>
      <c r="O310" s="13" t="s">
        <v>9910</v>
      </c>
      <c r="P310" s="13"/>
      <c r="Q310" s="13"/>
    </row>
    <row r="311" spans="1:17" x14ac:dyDescent="0.35">
      <c r="A311" t="s">
        <v>9783</v>
      </c>
      <c r="B311" cm="1">
        <f t="array" ref="B311">IF(ROW() &lt; ROW(INDEX(treatments[experiment_ID],ROWS(treatments[experiment_ID]))), COUNTIF(INDEX(treatments[experiment_ID],1):treatments[[#This Row],[experiment_ID]],treatments[[#This Row],[experiment_ID]]), "")</f>
        <v>9</v>
      </c>
      <c r="C311" t="s">
        <v>9947</v>
      </c>
      <c r="D311" s="13" t="s">
        <v>9837</v>
      </c>
      <c r="E311" s="13"/>
      <c r="F311" s="13"/>
      <c r="G311" s="13"/>
      <c r="H311" s="13" t="s">
        <v>9908</v>
      </c>
      <c r="I311" s="13" t="s">
        <v>9913</v>
      </c>
      <c r="J311" s="13" t="s">
        <v>9901</v>
      </c>
      <c r="K311" s="13"/>
      <c r="L311" s="13"/>
      <c r="M311" s="13"/>
      <c r="N311" s="13"/>
      <c r="O311" s="13" t="s">
        <v>9910</v>
      </c>
      <c r="P311" s="13"/>
      <c r="Q311" s="13"/>
    </row>
    <row r="312" spans="1:17" x14ac:dyDescent="0.35">
      <c r="A312" t="s">
        <v>9783</v>
      </c>
      <c r="B312" cm="1">
        <f t="array" ref="B312">IF(ROW() &lt; ROW(INDEX(treatments[experiment_ID],ROWS(treatments[experiment_ID]))), COUNTIF(INDEX(treatments[experiment_ID],1):treatments[[#This Row],[experiment_ID]],treatments[[#This Row],[experiment_ID]]), "")</f>
        <v>10</v>
      </c>
      <c r="C312" t="s">
        <v>9948</v>
      </c>
      <c r="D312" s="13" t="s">
        <v>9837</v>
      </c>
      <c r="E312" s="13"/>
      <c r="F312" s="13"/>
      <c r="G312" s="13"/>
      <c r="H312" s="13" t="s">
        <v>9908</v>
      </c>
      <c r="I312" s="13" t="s">
        <v>9914</v>
      </c>
      <c r="J312" s="13" t="s">
        <v>9901</v>
      </c>
      <c r="K312" s="13"/>
      <c r="L312" s="13"/>
      <c r="M312" s="13"/>
      <c r="N312" s="13"/>
      <c r="O312" s="13" t="s">
        <v>9910</v>
      </c>
      <c r="P312" s="13"/>
      <c r="Q312" s="13"/>
    </row>
    <row r="313" spans="1:17" x14ac:dyDescent="0.35">
      <c r="A313" t="s">
        <v>9783</v>
      </c>
      <c r="B313" cm="1">
        <f t="array" ref="B313">IF(ROW() &lt; ROW(INDEX(treatments[experiment_ID],ROWS(treatments[experiment_ID]))), COUNTIF(INDEX(treatments[experiment_ID],1):treatments[[#This Row],[experiment_ID]],treatments[[#This Row],[experiment_ID]]), "")</f>
        <v>11</v>
      </c>
      <c r="C313" t="s">
        <v>9949</v>
      </c>
      <c r="D313" s="13" t="s">
        <v>9837</v>
      </c>
      <c r="E313" s="13"/>
      <c r="F313" s="13"/>
      <c r="G313" s="13"/>
      <c r="H313" s="13" t="s">
        <v>9915</v>
      </c>
      <c r="I313" s="13" t="s">
        <v>9916</v>
      </c>
      <c r="J313" s="13" t="s">
        <v>9901</v>
      </c>
      <c r="K313" s="13"/>
      <c r="L313" s="13"/>
      <c r="M313" s="13"/>
      <c r="N313" s="13"/>
      <c r="O313" s="13" t="s">
        <v>9917</v>
      </c>
      <c r="P313" s="13"/>
      <c r="Q313" s="13"/>
    </row>
    <row r="314" spans="1:17" x14ac:dyDescent="0.35">
      <c r="A314" t="s">
        <v>9783</v>
      </c>
      <c r="B314" cm="1">
        <f t="array" ref="B314">IF(ROW() &lt; ROW(INDEX(treatments[experiment_ID],ROWS(treatments[experiment_ID]))), COUNTIF(INDEX(treatments[experiment_ID],1):treatments[[#This Row],[experiment_ID]],treatments[[#This Row],[experiment_ID]]), "")</f>
        <v>12</v>
      </c>
      <c r="C314" t="s">
        <v>9950</v>
      </c>
      <c r="D314" s="13" t="s">
        <v>9837</v>
      </c>
      <c r="E314" s="13"/>
      <c r="F314" s="13"/>
      <c r="G314" s="13"/>
      <c r="H314" s="13" t="s">
        <v>9915</v>
      </c>
      <c r="I314" s="13" t="s">
        <v>9918</v>
      </c>
      <c r="J314" s="13" t="s">
        <v>9901</v>
      </c>
      <c r="K314" s="13"/>
      <c r="L314" s="13"/>
      <c r="M314" s="13"/>
      <c r="N314" s="13"/>
      <c r="O314" s="13" t="s">
        <v>9917</v>
      </c>
      <c r="P314" s="13"/>
      <c r="Q314" s="13"/>
    </row>
    <row r="315" spans="1:17" x14ac:dyDescent="0.35">
      <c r="A315" t="s">
        <v>9783</v>
      </c>
      <c r="B315" cm="1">
        <f t="array" ref="B315">IF(ROW() &lt; ROW(INDEX(treatments[experiment_ID],ROWS(treatments[experiment_ID]))), COUNTIF(INDEX(treatments[experiment_ID],1):treatments[[#This Row],[experiment_ID]],treatments[[#This Row],[experiment_ID]]), "")</f>
        <v>13</v>
      </c>
      <c r="C315" t="s">
        <v>9951</v>
      </c>
      <c r="D315" s="13" t="s">
        <v>9837</v>
      </c>
      <c r="E315" s="13"/>
      <c r="F315" s="13"/>
      <c r="G315" s="13"/>
      <c r="H315" s="13" t="s">
        <v>9915</v>
      </c>
      <c r="I315" s="13" t="s">
        <v>9921</v>
      </c>
      <c r="J315" s="13" t="s">
        <v>9901</v>
      </c>
      <c r="K315" s="13"/>
      <c r="L315" s="13"/>
      <c r="M315" s="13"/>
      <c r="N315" s="13"/>
      <c r="O315" s="13" t="s">
        <v>9917</v>
      </c>
      <c r="P315" s="13"/>
      <c r="Q315" s="13"/>
    </row>
    <row r="316" spans="1:17" x14ac:dyDescent="0.35">
      <c r="A316" t="s">
        <v>9783</v>
      </c>
      <c r="B316" s="196" cm="1">
        <f t="array" ref="B316">IF(ROW() &lt; ROW(INDEX(treatments[experiment_ID],ROWS(treatments[experiment_ID]))), COUNTIF(INDEX(treatments[experiment_ID],1):treatments[[#This Row],[experiment_ID]],treatments[[#This Row],[experiment_ID]]), "")</f>
        <v>14</v>
      </c>
      <c r="C316" t="s">
        <v>9952</v>
      </c>
      <c r="D316" s="13" t="s">
        <v>9837</v>
      </c>
      <c r="E316" s="13"/>
      <c r="F316" s="13"/>
      <c r="G316" s="13"/>
      <c r="H316" s="13" t="s">
        <v>9915</v>
      </c>
      <c r="I316" s="13" t="s">
        <v>9920</v>
      </c>
      <c r="J316" s="13" t="s">
        <v>9901</v>
      </c>
      <c r="K316" s="13"/>
      <c r="L316" s="13"/>
      <c r="M316" s="13"/>
      <c r="N316" s="13"/>
      <c r="O316" s="13" t="s">
        <v>9917</v>
      </c>
      <c r="P316" s="13"/>
      <c r="Q316" s="13"/>
    </row>
    <row r="317" spans="1:17" x14ac:dyDescent="0.35">
      <c r="A317" t="s">
        <v>9783</v>
      </c>
      <c r="B317" s="196" cm="1">
        <f t="array" ref="B317">IF(ROW() &lt; ROW(INDEX(treatments[experiment_ID],ROWS(treatments[experiment_ID]))), COUNTIF(INDEX(treatments[experiment_ID],1):treatments[[#This Row],[experiment_ID]],treatments[[#This Row],[experiment_ID]]), "")</f>
        <v>15</v>
      </c>
      <c r="C317" t="s">
        <v>9953</v>
      </c>
      <c r="D317" s="13" t="s">
        <v>9837</v>
      </c>
      <c r="E317" s="13"/>
      <c r="F317" s="13"/>
      <c r="G317" s="13"/>
      <c r="H317" s="13" t="s">
        <v>9915</v>
      </c>
      <c r="I317" s="13" t="s">
        <v>9919</v>
      </c>
      <c r="J317" s="13" t="s">
        <v>9901</v>
      </c>
      <c r="K317" s="13"/>
      <c r="L317" s="13"/>
      <c r="M317" s="13"/>
      <c r="N317" s="13"/>
      <c r="O317" s="13" t="s">
        <v>9917</v>
      </c>
      <c r="P317" s="13"/>
      <c r="Q317" s="13"/>
    </row>
    <row r="318" spans="1:17" x14ac:dyDescent="0.35">
      <c r="A318" t="s">
        <v>9923</v>
      </c>
      <c r="B318" s="196" cm="1">
        <f t="array" ref="B318">IF(ROW() &lt; ROW(INDEX(treatments[experiment_ID],ROWS(treatments[experiment_ID]))), COUNTIF(INDEX(treatments[experiment_ID],1):treatments[[#This Row],[experiment_ID]],treatments[[#This Row],[experiment_ID]]), "")</f>
        <v>1</v>
      </c>
      <c r="D318" s="13" t="s">
        <v>9934</v>
      </c>
      <c r="E318" s="13" t="s">
        <v>2502</v>
      </c>
      <c r="F318" s="13"/>
      <c r="G318" s="13"/>
      <c r="H318" s="13" t="s">
        <v>9935</v>
      </c>
      <c r="I318" s="13" t="s">
        <v>9936</v>
      </c>
      <c r="J318" s="13" t="s">
        <v>9937</v>
      </c>
      <c r="K318" s="13"/>
      <c r="L318" s="13"/>
      <c r="M318" s="13"/>
      <c r="N318" s="13"/>
      <c r="O318" s="13"/>
      <c r="P318" s="13"/>
      <c r="Q318" s="13"/>
    </row>
    <row r="319" spans="1:17" x14ac:dyDescent="0.35">
      <c r="A319" t="s">
        <v>9923</v>
      </c>
      <c r="B319" s="196" cm="1">
        <f t="array" ref="B319">IF(ROW() &lt; ROW(INDEX(treatments[experiment_ID],ROWS(treatments[experiment_ID]))), COUNTIF(INDEX(treatments[experiment_ID],1):treatments[[#This Row],[experiment_ID]],treatments[[#This Row],[experiment_ID]]), "")</f>
        <v>2</v>
      </c>
      <c r="D319" s="13" t="s">
        <v>9934</v>
      </c>
      <c r="E319" s="13" t="s">
        <v>2502</v>
      </c>
      <c r="F319" s="13"/>
      <c r="G319" s="13"/>
      <c r="H319" s="13" t="s">
        <v>9935</v>
      </c>
      <c r="I319" s="13" t="s">
        <v>9936</v>
      </c>
      <c r="J319" s="13" t="s">
        <v>9938</v>
      </c>
      <c r="K319" s="13"/>
      <c r="L319" s="13"/>
      <c r="M319" s="13"/>
      <c r="N319" s="13"/>
      <c r="O319" s="13"/>
      <c r="P319" s="13"/>
      <c r="Q319" s="13"/>
    </row>
    <row r="320" spans="1:17" x14ac:dyDescent="0.35">
      <c r="A320" t="s">
        <v>9923</v>
      </c>
      <c r="B320" s="196"/>
      <c r="D320" s="13"/>
      <c r="E320" s="13"/>
      <c r="F320" s="13"/>
      <c r="G320" s="13"/>
      <c r="H320" s="13"/>
      <c r="I320" s="13"/>
      <c r="J320" s="13"/>
      <c r="K320" s="13"/>
      <c r="L320" s="13"/>
      <c r="M320" s="13"/>
      <c r="N320" s="13"/>
      <c r="O320" s="13"/>
      <c r="P320" s="13"/>
      <c r="Q320" s="13"/>
    </row>
    <row r="321" spans="2:17" x14ac:dyDescent="0.35">
      <c r="B321" s="196"/>
      <c r="D321" s="13"/>
      <c r="E321" s="13"/>
      <c r="F321" s="13"/>
      <c r="G321" s="13"/>
      <c r="H321" s="13"/>
      <c r="I321" s="13"/>
      <c r="J321" s="13"/>
      <c r="K321" s="13"/>
      <c r="L321" s="13"/>
      <c r="M321" s="13"/>
      <c r="N321" s="13"/>
      <c r="O321" s="13"/>
      <c r="P321" s="13"/>
      <c r="Q321" s="13"/>
    </row>
    <row r="322" spans="2:17" x14ac:dyDescent="0.35">
      <c r="B322" s="196" t="str" cm="1">
        <f t="array" ref="B322">IF(ROW() &lt; ROW(INDEX(treatments[experiment_ID],ROWS(treatments[experiment_ID]))), COUNTIF(INDEX(treatments[experiment_ID],1):treatments[[#This Row],[experiment_ID]],treatments[[#This Row],[experiment_ID]]), "")</f>
        <v/>
      </c>
      <c r="D322" s="13"/>
      <c r="E322" s="13"/>
      <c r="F322" s="13"/>
      <c r="G322" s="13"/>
      <c r="H322" s="13"/>
      <c r="I322" s="13"/>
      <c r="J322" s="13"/>
      <c r="K322" s="13"/>
      <c r="L322" s="13"/>
      <c r="M322" s="13"/>
      <c r="N322" s="13"/>
      <c r="O322" s="13"/>
      <c r="P322" s="13"/>
      <c r="Q322" s="13"/>
    </row>
  </sheetData>
  <mergeCells count="1">
    <mergeCell ref="A1:H1"/>
  </mergeCells>
  <phoneticPr fontId="23" type="noConversion"/>
  <dataValidations count="1">
    <dataValidation type="list" allowBlank="1" showInputMessage="1" showErrorMessage="1" sqref="A5:A322" xr:uid="{94879780-892E-4409-B93F-4E2D717395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5063CC4A-D6BB-468C-8F65-414971DA0F7F}">
          <x14:formula1>
            <xm:f>_xlfn.ANCHORARRAY(_xlfn.XLOOKUP($A36,ddlHarvests!$A$2:$A$500,ddlHarvests!$B$2:$B$500))</xm:f>
          </x14:formula1>
          <xm:sqref>O37 O49</xm:sqref>
        </x14:dataValidation>
        <x14:dataValidation type="list" allowBlank="1" showInputMessage="1" showErrorMessage="1" xr:uid="{BF1A26BE-8017-4B82-BBAB-5608FAF26EFF}">
          <x14:formula1>
            <xm:f>_xlfn.ANCHORARRAY(_xlfn.XLOOKUP($A5,ddlOrganicMaterials!$A$2:$A$500,ddlOrganicMaterials!$B$2:$B$500))</xm:f>
          </x14:formula1>
          <xm:sqref>K5:K155</xm:sqref>
        </x14:dataValidation>
        <x14:dataValidation type="list" allowBlank="1" showInputMessage="1" showErrorMessage="1" xr:uid="{44110920-8058-42C0-B3FA-EF90938FAA0F}">
          <x14:formula1>
            <xm:f>_xlfn.ANCHORARRAY(_xlfn.XLOOKUP($A5,ddlMulches!$A$2:$A$500,ddlMulches!$B$2:$B$500))</xm:f>
          </x14:formula1>
          <xm:sqref>P5:P143</xm:sqref>
        </x14:dataValidation>
        <x14:dataValidation type="list" allowBlank="1" showInputMessage="1" showErrorMessage="1" xr:uid="{A7522BC4-61E2-445F-BED1-50716D47B6C8}">
          <x14:formula1>
            <xm:f>_xlfn.ANCHORARRAY(_xlfn.XLOOKUP($A144,ddlMulches!$A$2:$A$500,ddlMulches!$B$2:$B$500))</xm:f>
          </x14:formula1>
          <xm:sqref>P145:P155</xm:sqref>
        </x14:dataValidation>
        <x14:dataValidation type="list" allowBlank="1" showInputMessage="1" showErrorMessage="1" xr:uid="{69F8550D-6601-43C0-A19E-6902027824ED}">
          <x14:formula1>
            <xm:f>_xlfn.ANCHORARRAY(_xlfn.XLOOKUP($A5,ddlHarvests!$A$2:$A$500,ddlHarvests!$B$2:$B$500))</xm:f>
          </x14:formula1>
          <xm:sqref>O5:O36 O145:O240 O247:O319</xm:sqref>
        </x14:dataValidation>
        <x14:dataValidation type="list" allowBlank="1" showInputMessage="1" showErrorMessage="1" xr:uid="{7648EF4A-E676-4338-BBE5-5536B8579657}">
          <x14:formula1>
            <xm:f>_xlfn.ANCHORARRAY(_xlfn.XLOOKUP($A5,ddlFertilizers!$A$2:$A$500,ddlFertilizers!$B$2:$B$500))</xm:f>
          </x14:formula1>
          <xm:sqref>K149 J5:J192 J247:J319</xm:sqref>
        </x14:dataValidation>
        <x14:dataValidation type="list" allowBlank="1" showInputMessage="1" showErrorMessage="1" xr:uid="{F354D0E4-B8A6-438B-AE3C-97D89766E707}">
          <x14:formula1>
            <xm:f>_xlfn.ANCHORARRAY(_xlfn.XLOOKUP($A5,ddlFields!$A$2:$A$500,ddlFields!$B$2:$B$500))</xm:f>
          </x14:formula1>
          <xm:sqref>E5:E322</xm:sqref>
        </x14:dataValidation>
        <x14:dataValidation type="list" allowBlank="1" showInputMessage="1" showErrorMessage="1" xr:uid="{BA663CC3-AF83-4A62-A95B-2AD1F3735D7F}">
          <x14:formula1>
            <xm:f>_xlfn.ANCHORARRAY(_xlfn.XLOOKUP($A5,ddlEnvironModifications!$A$2:$A$500,ddlEnvironModifications!$B$2:$B$500))</xm:f>
          </x14:formula1>
          <xm:sqref>N5:N322</xm:sqref>
        </x14:dataValidation>
        <x14:dataValidation type="list" allowBlank="1" showInputMessage="1" showErrorMessage="1" xr:uid="{7647A2D4-C0F2-41EF-B452-EB57A15D14F9}">
          <x14:formula1>
            <xm:f>_xlfn.ANCHORARRAY(_xlfn.XLOOKUP($A5,ddlPlantings!$A$2:$A$500,ddlPlantings!$B$2:$B$500))</xm:f>
          </x14:formula1>
          <xm:sqref>H5:H322</xm:sqref>
        </x14:dataValidation>
        <x14:dataValidation type="list" allowBlank="1" showInputMessage="1" showErrorMessage="1" xr:uid="{40F28099-86D5-49D7-B6C4-4E5DC07BB172}">
          <x14:formula1>
            <xm:f>_xlfn.ANCHORARRAY(_xlfn.XLOOKUP($A5,ddlIrrigations!$A$2:$A$500,ddlIrrigations!$B$2:$B$500))</xm:f>
          </x14:formula1>
          <xm:sqref>I5:I322</xm:sqref>
        </x14:dataValidation>
        <x14:dataValidation type="list" allowBlank="1" showInputMessage="1" showErrorMessage="1" xr:uid="{824C2985-9C57-41F7-AAD3-FB5C365383E5}">
          <x14:formula1>
            <xm:f>_xlfn.ANCHORARRAY(_xlfn.XLOOKUP($A5,ddlChemicals!$A$2:$A$500,ddlChemicals!$B$2:$B$500))</xm:f>
          </x14:formula1>
          <xm:sqref>L5:L322</xm:sqref>
        </x14:dataValidation>
        <x14:dataValidation type="list" allowBlank="1" showInputMessage="1" showErrorMessage="1" xr:uid="{A88632A0-9C61-4BF4-A8C5-3B9AEB7C67BC}">
          <x14:formula1>
            <xm:f>_xlfn.ANCHORARRAY(_xlfn.XLOOKUP($A5,ddlTillage!$A$2:$A$500,ddlTillage!$B$2:$B$500))</xm:f>
          </x14:formula1>
          <xm:sqref>M5:M322</xm:sqref>
        </x14:dataValidation>
        <x14:dataValidation type="list" allowBlank="1" showInputMessage="1" showErrorMessage="1" xr:uid="{A1BC50ED-932C-4DB3-A598-7B450ED58419}">
          <x14:formula1>
            <xm:f>_xlfn.ANCHORARRAY(_xlfn.XLOOKUP($A5,ddlSoilAnalyses!$A$2:$A$500,ddlSoilAnalyses!$B$2:$B$500))</xm:f>
          </x14:formula1>
          <xm:sqref>F5:F322</xm:sqref>
        </x14:dataValidation>
        <x14:dataValidation type="list" allowBlank="1" showInputMessage="1" showErrorMessage="1" xr:uid="{385D1D5A-9FA6-4E7F-BE5F-BABB7AEFF849}">
          <x14:formula1>
            <xm:f>_xlfn.ANCHORARRAY(_xlfn.XLOOKUP($A5,ddlInitialConditions!$A$2:$A$500,ddlInitialConditions!$B$2:$B$500))</xm:f>
          </x14:formula1>
          <xm:sqref>G5:G322</xm:sqref>
        </x14:dataValidation>
        <x14:dataValidation type="list" allowBlank="1" showInputMessage="1" showErrorMessage="1" xr:uid="{8B5A5986-D918-4FFE-8C41-3333EEA25CBD}">
          <x14:formula1>
            <xm:f>_xlfn.ANCHORARRAY(_xlfn.XLOOKUP($A5,ddlGenotypes!$A$2:$A$500,ddlGenotypes!$B$2:$B$500))</xm:f>
          </x14:formula1>
          <xm:sqref>D5:D322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24" activePane="bottomLeft" state="frozen"/>
      <selection pane="bottomLeft" activeCell="E28" sqref="B27:E28"/>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2" t="s">
        <v>6653</v>
      </c>
      <c r="B1" s="192"/>
      <c r="C1" s="192"/>
      <c r="D1" s="192"/>
      <c r="E1" s="192"/>
      <c r="F1" s="192"/>
      <c r="G1" s="192"/>
      <c r="H1" s="192"/>
      <c r="I1" s="192"/>
    </row>
    <row r="2" spans="1:9" ht="28.5" customHeight="1" x14ac:dyDescent="0.35">
      <c r="A2" s="91"/>
      <c r="B2" s="91"/>
    </row>
    <row r="3" spans="1:9" ht="29" x14ac:dyDescent="0.35">
      <c r="A3" s="15" t="s">
        <v>1923</v>
      </c>
      <c r="B3" s="15" t="s">
        <v>7699</v>
      </c>
      <c r="C3" s="15" t="s">
        <v>7742</v>
      </c>
      <c r="D3" s="15" t="s">
        <v>6523</v>
      </c>
      <c r="E3" s="15" t="s">
        <v>7696</v>
      </c>
      <c r="F3" s="15" t="s">
        <v>7697</v>
      </c>
    </row>
    <row r="4" spans="1:9" x14ac:dyDescent="0.35">
      <c r="A4" s="4" t="s">
        <v>93</v>
      </c>
      <c r="B4" s="4" t="s">
        <v>258</v>
      </c>
      <c r="C4" s="4" t="s">
        <v>7719</v>
      </c>
      <c r="D4" s="4" t="s">
        <v>116</v>
      </c>
      <c r="E4" s="4" t="s">
        <v>2591</v>
      </c>
      <c r="F4" s="4" t="s">
        <v>7698</v>
      </c>
    </row>
    <row r="5" spans="1:9" x14ac:dyDescent="0.35">
      <c r="A5" t="s">
        <v>6400</v>
      </c>
      <c r="B5" t="s">
        <v>7723</v>
      </c>
      <c r="C5" t="s">
        <v>7722</v>
      </c>
      <c r="D5" t="s">
        <v>6681</v>
      </c>
      <c r="E5">
        <v>1</v>
      </c>
      <c r="F5" t="s">
        <v>7747</v>
      </c>
    </row>
    <row r="6" spans="1:9" x14ac:dyDescent="0.35">
      <c r="A6" t="s">
        <v>6400</v>
      </c>
      <c r="B6" t="s">
        <v>7725</v>
      </c>
      <c r="C6" t="s">
        <v>7724</v>
      </c>
      <c r="D6" t="s">
        <v>6682</v>
      </c>
      <c r="E6">
        <v>1</v>
      </c>
      <c r="F6" t="s">
        <v>7747</v>
      </c>
    </row>
    <row r="7" spans="1:9" x14ac:dyDescent="0.35">
      <c r="A7" t="s">
        <v>6400</v>
      </c>
      <c r="B7" t="s">
        <v>7727</v>
      </c>
      <c r="C7" t="s">
        <v>7726</v>
      </c>
      <c r="D7" t="s">
        <v>6681</v>
      </c>
      <c r="E7">
        <v>2</v>
      </c>
      <c r="F7" t="s">
        <v>7747</v>
      </c>
    </row>
    <row r="8" spans="1:9" x14ac:dyDescent="0.35">
      <c r="A8" t="s">
        <v>6400</v>
      </c>
      <c r="B8" t="s">
        <v>7729</v>
      </c>
      <c r="C8" t="s">
        <v>7728</v>
      </c>
      <c r="D8" t="s">
        <v>6682</v>
      </c>
      <c r="E8">
        <v>2</v>
      </c>
      <c r="F8" t="s">
        <v>7747</v>
      </c>
    </row>
    <row r="9" spans="1:9" x14ac:dyDescent="0.35">
      <c r="A9" t="s">
        <v>6400</v>
      </c>
      <c r="B9" t="s">
        <v>7731</v>
      </c>
      <c r="C9" t="s">
        <v>7730</v>
      </c>
      <c r="D9" t="s">
        <v>6681</v>
      </c>
      <c r="E9">
        <v>3</v>
      </c>
      <c r="F9" t="s">
        <v>7747</v>
      </c>
    </row>
    <row r="10" spans="1:9" x14ac:dyDescent="0.35">
      <c r="A10" t="s">
        <v>6400</v>
      </c>
      <c r="B10" t="s">
        <v>7733</v>
      </c>
      <c r="C10" t="s">
        <v>7732</v>
      </c>
      <c r="D10" t="s">
        <v>6683</v>
      </c>
      <c r="E10">
        <v>1</v>
      </c>
      <c r="F10" t="s">
        <v>7747</v>
      </c>
    </row>
    <row r="11" spans="1:9" x14ac:dyDescent="0.35">
      <c r="A11" t="s">
        <v>6400</v>
      </c>
      <c r="B11" t="s">
        <v>7735</v>
      </c>
      <c r="C11" t="s">
        <v>7734</v>
      </c>
      <c r="D11" t="s">
        <v>6684</v>
      </c>
      <c r="E11">
        <v>1</v>
      </c>
      <c r="F11" t="s">
        <v>7747</v>
      </c>
    </row>
    <row r="12" spans="1:9" x14ac:dyDescent="0.35">
      <c r="A12" t="s">
        <v>6400</v>
      </c>
      <c r="B12" t="s">
        <v>7737</v>
      </c>
      <c r="C12" t="s">
        <v>7736</v>
      </c>
      <c r="D12" t="s">
        <v>6683</v>
      </c>
      <c r="E12">
        <v>2</v>
      </c>
      <c r="F12" t="s">
        <v>7747</v>
      </c>
    </row>
    <row r="13" spans="1:9" x14ac:dyDescent="0.35">
      <c r="A13" t="s">
        <v>6400</v>
      </c>
      <c r="B13" t="s">
        <v>7739</v>
      </c>
      <c r="C13" t="s">
        <v>7738</v>
      </c>
      <c r="D13" t="s">
        <v>6684</v>
      </c>
      <c r="E13">
        <v>2</v>
      </c>
      <c r="F13" t="s">
        <v>7747</v>
      </c>
    </row>
    <row r="14" spans="1:9" x14ac:dyDescent="0.35">
      <c r="A14" t="s">
        <v>6400</v>
      </c>
      <c r="B14" t="s">
        <v>7741</v>
      </c>
      <c r="C14" t="s">
        <v>7740</v>
      </c>
      <c r="D14" t="s">
        <v>6683</v>
      </c>
      <c r="E14">
        <v>3</v>
      </c>
      <c r="F14" t="s">
        <v>7747</v>
      </c>
    </row>
    <row r="15" spans="1:9" x14ac:dyDescent="0.35">
      <c r="A15" t="s">
        <v>6881</v>
      </c>
      <c r="B15" t="s">
        <v>7700</v>
      </c>
      <c r="D15" t="s">
        <v>6927</v>
      </c>
      <c r="E15">
        <v>1</v>
      </c>
      <c r="F15" t="s">
        <v>7749</v>
      </c>
    </row>
    <row r="16" spans="1:9" x14ac:dyDescent="0.35">
      <c r="A16" t="s">
        <v>6881</v>
      </c>
      <c r="B16" t="s">
        <v>7701</v>
      </c>
      <c r="D16" t="s">
        <v>6928</v>
      </c>
      <c r="E16">
        <v>1</v>
      </c>
      <c r="F16" t="s">
        <v>7749</v>
      </c>
    </row>
    <row r="17" spans="1:6" x14ac:dyDescent="0.35">
      <c r="A17" t="s">
        <v>6881</v>
      </c>
      <c r="B17" t="s">
        <v>7702</v>
      </c>
      <c r="D17" t="s">
        <v>6929</v>
      </c>
      <c r="E17">
        <v>1</v>
      </c>
      <c r="F17" t="s">
        <v>7749</v>
      </c>
    </row>
    <row r="18" spans="1:6" x14ac:dyDescent="0.35">
      <c r="A18" t="s">
        <v>6881</v>
      </c>
      <c r="B18" t="s">
        <v>7703</v>
      </c>
      <c r="D18" t="s">
        <v>6930</v>
      </c>
      <c r="E18">
        <v>1</v>
      </c>
      <c r="F18" t="s">
        <v>7749</v>
      </c>
    </row>
    <row r="19" spans="1:6" x14ac:dyDescent="0.35">
      <c r="A19" t="s">
        <v>6881</v>
      </c>
      <c r="B19" t="s">
        <v>7704</v>
      </c>
      <c r="D19" t="s">
        <v>6931</v>
      </c>
      <c r="E19">
        <v>1</v>
      </c>
      <c r="F19" t="s">
        <v>7749</v>
      </c>
    </row>
    <row r="20" spans="1:6" x14ac:dyDescent="0.35">
      <c r="A20" t="s">
        <v>6881</v>
      </c>
      <c r="B20" t="s">
        <v>7705</v>
      </c>
      <c r="D20" t="s">
        <v>6932</v>
      </c>
      <c r="E20">
        <v>1</v>
      </c>
      <c r="F20" t="s">
        <v>7749</v>
      </c>
    </row>
    <row r="21" spans="1:6" x14ac:dyDescent="0.35">
      <c r="A21" t="s">
        <v>6881</v>
      </c>
      <c r="B21" t="s">
        <v>7706</v>
      </c>
      <c r="D21" t="s">
        <v>6933</v>
      </c>
      <c r="E21">
        <v>1</v>
      </c>
      <c r="F21" t="s">
        <v>7749</v>
      </c>
    </row>
    <row r="22" spans="1:6" x14ac:dyDescent="0.35">
      <c r="A22" t="s">
        <v>7537</v>
      </c>
      <c r="B22" t="s">
        <v>7707</v>
      </c>
      <c r="D22" t="s">
        <v>7646</v>
      </c>
      <c r="E22">
        <v>1</v>
      </c>
      <c r="F22" t="s">
        <v>7749</v>
      </c>
    </row>
    <row r="23" spans="1:6" x14ac:dyDescent="0.35">
      <c r="A23" t="s">
        <v>7537</v>
      </c>
      <c r="B23" t="s">
        <v>7709</v>
      </c>
      <c r="D23" t="s">
        <v>7647</v>
      </c>
      <c r="E23">
        <v>1</v>
      </c>
      <c r="F23" t="s">
        <v>7749</v>
      </c>
    </row>
    <row r="24" spans="1:6" x14ac:dyDescent="0.35">
      <c r="A24" t="s">
        <v>7537</v>
      </c>
      <c r="B24" t="s">
        <v>7710</v>
      </c>
      <c r="D24" t="s">
        <v>7648</v>
      </c>
      <c r="E24">
        <v>1</v>
      </c>
      <c r="F24" t="s">
        <v>7749</v>
      </c>
    </row>
    <row r="25" spans="1:6" x14ac:dyDescent="0.35">
      <c r="A25" t="s">
        <v>7537</v>
      </c>
      <c r="B25" t="s">
        <v>7711</v>
      </c>
      <c r="D25" t="s">
        <v>7649</v>
      </c>
      <c r="E25">
        <v>1</v>
      </c>
      <c r="F25" t="s">
        <v>7749</v>
      </c>
    </row>
    <row r="26" spans="1:6" x14ac:dyDescent="0.35">
      <c r="A26" t="s">
        <v>7537</v>
      </c>
      <c r="B26" t="s">
        <v>7712</v>
      </c>
      <c r="D26" t="s">
        <v>7650</v>
      </c>
      <c r="E26">
        <v>1</v>
      </c>
      <c r="F26" t="s">
        <v>7749</v>
      </c>
    </row>
    <row r="27" spans="1:6" x14ac:dyDescent="0.35">
      <c r="A27" t="s">
        <v>7537</v>
      </c>
      <c r="B27" t="s">
        <v>7713</v>
      </c>
      <c r="D27" t="s">
        <v>7651</v>
      </c>
      <c r="E27">
        <v>1</v>
      </c>
      <c r="F27" t="s">
        <v>7749</v>
      </c>
    </row>
    <row r="28" spans="1:6" x14ac:dyDescent="0.35">
      <c r="A28" t="s">
        <v>7537</v>
      </c>
      <c r="B28" t="s">
        <v>7714</v>
      </c>
      <c r="D28" t="s">
        <v>7652</v>
      </c>
      <c r="E28">
        <v>1</v>
      </c>
      <c r="F28" t="s">
        <v>7749</v>
      </c>
    </row>
  </sheetData>
  <mergeCells count="1">
    <mergeCell ref="A1:I1"/>
  </mergeCells>
  <dataValidations count="2">
    <dataValidation type="list" allowBlank="1" showInputMessage="1" showErrorMessage="1" sqref="A5:A30" xr:uid="{22F24F6C-883D-4144-9F66-7308B32AD254}">
      <formula1>ddl_experiments</formula1>
    </dataValidation>
    <dataValidation type="list" allowBlank="1" showInputMessage="1" showErrorMessage="1" sqref="F5:F30"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D5:D30</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17" activePane="bottomLeft" state="frozen"/>
      <selection pane="bottomLeft" activeCell="E6" sqref="E6:F20"/>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2" t="s">
        <v>6655</v>
      </c>
      <c r="B1" s="192"/>
      <c r="C1" s="192"/>
      <c r="D1" s="192"/>
      <c r="E1" s="192"/>
      <c r="F1" s="192"/>
      <c r="G1" s="192"/>
      <c r="H1" s="192"/>
    </row>
    <row r="2" spans="1:17" ht="28.5" customHeight="1" x14ac:dyDescent="0.35">
      <c r="A2" s="30"/>
      <c r="B2" s="30"/>
    </row>
    <row r="3" spans="1:17" ht="47.25" customHeight="1" x14ac:dyDescent="0.35">
      <c r="A3" s="15" t="s">
        <v>1923</v>
      </c>
      <c r="B3" s="15" t="s">
        <v>7743</v>
      </c>
      <c r="C3" s="15" t="s">
        <v>6680</v>
      </c>
      <c r="D3" s="15" t="s">
        <v>7696</v>
      </c>
      <c r="E3" s="15" t="s">
        <v>2049</v>
      </c>
      <c r="F3" s="15" t="s">
        <v>7014</v>
      </c>
      <c r="G3" s="15" t="s">
        <v>7080</v>
      </c>
      <c r="H3" s="15" t="s">
        <v>7017</v>
      </c>
      <c r="I3" s="15" t="s">
        <v>5286</v>
      </c>
      <c r="J3" s="15" t="s">
        <v>7111</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t="s">
        <v>6400</v>
      </c>
      <c r="B5" s="128" t="s">
        <v>7723</v>
      </c>
      <c r="C5" s="127" t="s">
        <v>6681</v>
      </c>
      <c r="D5" s="128">
        <v>1</v>
      </c>
      <c r="E5" s="106">
        <v>7790.0000000000009</v>
      </c>
      <c r="F5" s="106"/>
      <c r="G5" s="106"/>
      <c r="H5" s="106"/>
      <c r="I5" s="106"/>
      <c r="J5" s="106"/>
    </row>
    <row r="6" spans="1:17" x14ac:dyDescent="0.35">
      <c r="A6" s="127" t="s">
        <v>6400</v>
      </c>
      <c r="B6" s="128" t="s">
        <v>7727</v>
      </c>
      <c r="C6" s="127" t="s">
        <v>6681</v>
      </c>
      <c r="D6" s="128">
        <v>2</v>
      </c>
      <c r="E6" s="106">
        <v>7467</v>
      </c>
      <c r="F6" s="106"/>
      <c r="G6" s="106"/>
      <c r="H6" s="106"/>
      <c r="I6" s="106"/>
      <c r="J6" s="106"/>
    </row>
    <row r="7" spans="1:17" x14ac:dyDescent="0.35">
      <c r="A7" s="127" t="s">
        <v>6400</v>
      </c>
      <c r="B7" s="128" t="s">
        <v>7731</v>
      </c>
      <c r="C7" s="127" t="s">
        <v>6681</v>
      </c>
      <c r="D7" s="128">
        <v>3</v>
      </c>
      <c r="E7" s="106">
        <v>7095</v>
      </c>
      <c r="F7" s="106"/>
      <c r="G7" s="106"/>
      <c r="H7" s="106"/>
      <c r="I7" s="106"/>
      <c r="J7" s="106"/>
    </row>
    <row r="8" spans="1:17" x14ac:dyDescent="0.35">
      <c r="A8" s="127" t="s">
        <v>6400</v>
      </c>
      <c r="B8" s="128" t="s">
        <v>7725</v>
      </c>
      <c r="C8" s="127" t="s">
        <v>6682</v>
      </c>
      <c r="D8" s="128">
        <v>1</v>
      </c>
      <c r="E8" s="106">
        <v>7123.9999999999991</v>
      </c>
      <c r="F8" s="106"/>
      <c r="G8" s="106"/>
      <c r="H8" s="106"/>
      <c r="I8" s="106"/>
      <c r="J8" s="106"/>
    </row>
    <row r="9" spans="1:17" x14ac:dyDescent="0.35">
      <c r="A9" s="127" t="s">
        <v>6400</v>
      </c>
      <c r="B9" s="128" t="s">
        <v>7729</v>
      </c>
      <c r="C9" s="127" t="s">
        <v>6682</v>
      </c>
      <c r="D9" s="128">
        <v>2</v>
      </c>
      <c r="E9" s="106">
        <v>7009.9999999999991</v>
      </c>
      <c r="F9" s="106"/>
      <c r="G9" s="106"/>
      <c r="H9" s="106"/>
      <c r="I9" s="106"/>
      <c r="J9" s="106"/>
    </row>
    <row r="10" spans="1:17" x14ac:dyDescent="0.35">
      <c r="A10" s="127" t="s">
        <v>6400</v>
      </c>
      <c r="B10" s="128" t="s">
        <v>7735</v>
      </c>
      <c r="C10" s="127" t="s">
        <v>6684</v>
      </c>
      <c r="D10" s="128">
        <v>1</v>
      </c>
      <c r="E10" s="106">
        <v>9400</v>
      </c>
      <c r="F10" s="106"/>
      <c r="G10" s="106"/>
      <c r="H10" s="106"/>
      <c r="I10" s="106"/>
      <c r="J10" s="106"/>
    </row>
    <row r="11" spans="1:17" x14ac:dyDescent="0.35">
      <c r="A11" s="127" t="s">
        <v>6400</v>
      </c>
      <c r="B11" s="128" t="s">
        <v>7739</v>
      </c>
      <c r="C11" s="127" t="s">
        <v>6684</v>
      </c>
      <c r="D11" s="128">
        <v>2</v>
      </c>
      <c r="E11" s="106">
        <v>9848</v>
      </c>
      <c r="F11" s="106"/>
      <c r="G11" s="106"/>
      <c r="H11" s="106"/>
      <c r="I11" s="106"/>
      <c r="J11" s="106"/>
    </row>
    <row r="12" spans="1:17" x14ac:dyDescent="0.35">
      <c r="A12" s="127" t="s">
        <v>6400</v>
      </c>
      <c r="B12" s="128" t="s">
        <v>7733</v>
      </c>
      <c r="C12" s="127" t="s">
        <v>6683</v>
      </c>
      <c r="D12" s="128">
        <v>1</v>
      </c>
      <c r="E12" s="106">
        <v>9429</v>
      </c>
      <c r="F12" s="106"/>
      <c r="G12" s="106"/>
      <c r="H12" s="106"/>
      <c r="I12" s="106"/>
      <c r="J12" s="106"/>
    </row>
    <row r="13" spans="1:17" x14ac:dyDescent="0.35">
      <c r="A13" s="127" t="s">
        <v>6400</v>
      </c>
      <c r="B13" s="128" t="s">
        <v>7737</v>
      </c>
      <c r="C13" s="127" t="s">
        <v>6683</v>
      </c>
      <c r="D13" s="128">
        <v>2</v>
      </c>
      <c r="E13" s="106">
        <v>9571</v>
      </c>
      <c r="F13" s="106"/>
      <c r="G13" s="106"/>
      <c r="H13" s="106"/>
      <c r="I13" s="106"/>
      <c r="J13" s="106"/>
    </row>
    <row r="14" spans="1:17" x14ac:dyDescent="0.35">
      <c r="A14" s="127" t="s">
        <v>6400</v>
      </c>
      <c r="B14" s="128" t="s">
        <v>7741</v>
      </c>
      <c r="C14" s="127" t="s">
        <v>6683</v>
      </c>
      <c r="D14" s="128">
        <v>3</v>
      </c>
      <c r="E14" s="106">
        <v>9400</v>
      </c>
      <c r="F14" s="106"/>
      <c r="G14" s="106"/>
      <c r="H14" s="106"/>
      <c r="I14" s="106"/>
      <c r="J14" s="106"/>
    </row>
    <row r="15" spans="1:17" x14ac:dyDescent="0.35">
      <c r="A15" s="127" t="s">
        <v>6881</v>
      </c>
      <c r="B15" s="128" t="s">
        <v>7700</v>
      </c>
      <c r="C15" s="127" t="s">
        <v>6927</v>
      </c>
      <c r="D15" s="128">
        <v>1</v>
      </c>
      <c r="E15" s="106"/>
      <c r="F15" s="106">
        <v>2820</v>
      </c>
      <c r="G15" s="106">
        <v>40.299999999999997</v>
      </c>
      <c r="H15" s="106">
        <v>7070</v>
      </c>
      <c r="I15" s="106">
        <v>39.9</v>
      </c>
      <c r="J15" s="106">
        <v>145</v>
      </c>
    </row>
    <row r="16" spans="1:17" x14ac:dyDescent="0.35">
      <c r="A16" s="127" t="s">
        <v>6881</v>
      </c>
      <c r="B16" s="128" t="s">
        <v>7701</v>
      </c>
      <c r="C16" s="127" t="s">
        <v>6928</v>
      </c>
      <c r="D16" s="128">
        <v>1</v>
      </c>
      <c r="E16" s="106"/>
      <c r="F16" s="106">
        <v>6440</v>
      </c>
      <c r="G16" s="106">
        <v>41.7</v>
      </c>
      <c r="H16" s="106">
        <v>15310</v>
      </c>
      <c r="I16" s="106">
        <v>42.1</v>
      </c>
      <c r="J16" s="106">
        <v>492</v>
      </c>
    </row>
    <row r="17" spans="1:10" x14ac:dyDescent="0.35">
      <c r="A17" s="127" t="s">
        <v>6881</v>
      </c>
      <c r="B17" s="128" t="s">
        <v>7702</v>
      </c>
      <c r="C17" s="127" t="s">
        <v>6929</v>
      </c>
      <c r="D17" s="128">
        <v>1</v>
      </c>
      <c r="E17" s="106"/>
      <c r="F17" s="106">
        <v>7200</v>
      </c>
      <c r="G17" s="106">
        <v>44.6</v>
      </c>
      <c r="H17" s="106">
        <v>16470</v>
      </c>
      <c r="I17" s="106">
        <v>43.7</v>
      </c>
      <c r="J17" s="106">
        <v>691</v>
      </c>
    </row>
    <row r="18" spans="1:10" x14ac:dyDescent="0.35">
      <c r="A18" s="127" t="s">
        <v>6881</v>
      </c>
      <c r="B18" s="128" t="s">
        <v>7703</v>
      </c>
      <c r="C18" s="127" t="s">
        <v>6930</v>
      </c>
      <c r="D18" s="128">
        <v>1</v>
      </c>
      <c r="E18" s="106"/>
      <c r="F18" s="106">
        <v>8430</v>
      </c>
      <c r="G18" s="106">
        <v>44.1</v>
      </c>
      <c r="H18" s="106">
        <v>19680</v>
      </c>
      <c r="I18" s="106">
        <v>42.8</v>
      </c>
      <c r="J18" s="106">
        <v>977</v>
      </c>
    </row>
    <row r="19" spans="1:10" x14ac:dyDescent="0.35">
      <c r="A19" s="127" t="s">
        <v>6881</v>
      </c>
      <c r="B19" s="128" t="s">
        <v>7704</v>
      </c>
      <c r="C19" s="127" t="s">
        <v>6931</v>
      </c>
      <c r="D19" s="128">
        <v>1</v>
      </c>
      <c r="E19" s="106"/>
      <c r="F19" s="106">
        <v>8340</v>
      </c>
      <c r="G19" s="106">
        <v>42.3</v>
      </c>
      <c r="H19" s="106">
        <v>20240</v>
      </c>
      <c r="I19" s="106">
        <v>41.2</v>
      </c>
      <c r="J19" s="106">
        <v>929</v>
      </c>
    </row>
    <row r="20" spans="1:10" x14ac:dyDescent="0.35">
      <c r="A20" s="127" t="s">
        <v>6881</v>
      </c>
      <c r="B20" s="128" t="s">
        <v>7705</v>
      </c>
      <c r="C20" s="127" t="s">
        <v>6932</v>
      </c>
      <c r="D20" s="128">
        <v>1</v>
      </c>
      <c r="E20" s="106"/>
      <c r="F20" s="106">
        <v>8480</v>
      </c>
      <c r="G20" s="106">
        <v>41</v>
      </c>
      <c r="H20" s="106">
        <v>21810</v>
      </c>
      <c r="I20" s="106">
        <v>38.9</v>
      </c>
      <c r="J20" s="106">
        <v>1232</v>
      </c>
    </row>
    <row r="21" spans="1:10" x14ac:dyDescent="0.35">
      <c r="A21" s="127" t="s">
        <v>6881</v>
      </c>
      <c r="B21" s="128" t="s">
        <v>7706</v>
      </c>
      <c r="C21" s="127" t="s">
        <v>6933</v>
      </c>
      <c r="D21" s="128">
        <v>1</v>
      </c>
      <c r="E21" s="106"/>
      <c r="F21" s="106">
        <v>8900</v>
      </c>
      <c r="G21" s="106">
        <v>39</v>
      </c>
      <c r="H21" s="106">
        <v>23760</v>
      </c>
      <c r="I21" s="106">
        <v>37.5</v>
      </c>
      <c r="J21" s="106">
        <v>1780</v>
      </c>
    </row>
    <row r="22" spans="1:10" x14ac:dyDescent="0.35">
      <c r="A22" s="127" t="s">
        <v>7537</v>
      </c>
      <c r="B22" s="128" t="s">
        <v>7707</v>
      </c>
      <c r="C22" s="127" t="s">
        <v>7646</v>
      </c>
      <c r="D22" s="128">
        <v>1</v>
      </c>
      <c r="E22" s="106"/>
      <c r="F22" s="106">
        <v>4580</v>
      </c>
      <c r="G22" s="106"/>
      <c r="H22" s="106">
        <v>10800</v>
      </c>
      <c r="I22" s="106">
        <v>39.1</v>
      </c>
      <c r="J22" s="106"/>
    </row>
    <row r="23" spans="1:10" x14ac:dyDescent="0.35">
      <c r="A23" s="127" t="s">
        <v>7537</v>
      </c>
      <c r="B23" s="128" t="s">
        <v>7709</v>
      </c>
      <c r="C23" s="127" t="s">
        <v>7647</v>
      </c>
      <c r="D23" s="128">
        <v>1</v>
      </c>
      <c r="E23" s="106"/>
      <c r="F23" s="106">
        <v>5810</v>
      </c>
      <c r="G23" s="106"/>
      <c r="H23" s="106">
        <v>14540</v>
      </c>
      <c r="I23" s="106">
        <v>37.6</v>
      </c>
      <c r="J23" s="106"/>
    </row>
    <row r="24" spans="1:10" x14ac:dyDescent="0.35">
      <c r="A24" s="127" t="s">
        <v>7537</v>
      </c>
      <c r="B24" s="128" t="s">
        <v>7710</v>
      </c>
      <c r="C24" s="127" t="s">
        <v>7648</v>
      </c>
      <c r="D24" s="128">
        <v>1</v>
      </c>
      <c r="E24" s="106"/>
      <c r="F24" s="106">
        <v>5570</v>
      </c>
      <c r="G24" s="106"/>
      <c r="H24" s="106">
        <v>14640</v>
      </c>
      <c r="I24" s="106">
        <v>41.2</v>
      </c>
      <c r="J24" s="106"/>
    </row>
    <row r="25" spans="1:10" x14ac:dyDescent="0.35">
      <c r="A25" s="127" t="s">
        <v>7537</v>
      </c>
      <c r="B25" s="128" t="s">
        <v>7711</v>
      </c>
      <c r="C25" s="127" t="s">
        <v>7649</v>
      </c>
      <c r="D25" s="128">
        <v>1</v>
      </c>
      <c r="E25" s="106"/>
      <c r="F25" s="106">
        <v>6570</v>
      </c>
      <c r="G25" s="106"/>
      <c r="H25" s="106">
        <v>16820</v>
      </c>
      <c r="I25" s="106">
        <v>40.299999999999997</v>
      </c>
      <c r="J25" s="106"/>
    </row>
    <row r="26" spans="1:10" x14ac:dyDescent="0.35">
      <c r="A26" s="127" t="s">
        <v>7537</v>
      </c>
      <c r="B26" s="128" t="s">
        <v>7712</v>
      </c>
      <c r="C26" s="127" t="s">
        <v>7650</v>
      </c>
      <c r="D26" s="128">
        <v>1</v>
      </c>
      <c r="E26" s="106"/>
      <c r="F26" s="106">
        <v>6810</v>
      </c>
      <c r="G26" s="106"/>
      <c r="H26" s="106">
        <v>16200</v>
      </c>
      <c r="I26" s="106">
        <v>45</v>
      </c>
      <c r="J26" s="106"/>
    </row>
    <row r="27" spans="1:10" x14ac:dyDescent="0.35">
      <c r="A27" s="127" t="s">
        <v>7537</v>
      </c>
      <c r="B27" s="128" t="s">
        <v>7713</v>
      </c>
      <c r="C27" s="127" t="s">
        <v>7651</v>
      </c>
      <c r="D27" s="128">
        <v>1</v>
      </c>
      <c r="E27" s="106"/>
      <c r="F27" s="106">
        <v>5770</v>
      </c>
      <c r="G27" s="106"/>
      <c r="H27" s="106">
        <v>14680</v>
      </c>
      <c r="I27" s="106">
        <v>47.5</v>
      </c>
      <c r="J27" s="106"/>
    </row>
    <row r="28" spans="1:10" x14ac:dyDescent="0.35">
      <c r="A28" s="127" t="s">
        <v>7537</v>
      </c>
      <c r="B28" s="128" t="s">
        <v>7714</v>
      </c>
      <c r="C28" s="127" t="s">
        <v>7652</v>
      </c>
      <c r="D28" s="128">
        <v>1</v>
      </c>
      <c r="E28" s="106"/>
      <c r="F28" s="106">
        <v>7590</v>
      </c>
      <c r="G28" s="106"/>
      <c r="H28" s="106">
        <v>16830</v>
      </c>
      <c r="I28" s="106">
        <v>48.3</v>
      </c>
      <c r="J28" s="106"/>
    </row>
    <row r="29" spans="1:10" x14ac:dyDescent="0.3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D7" sqref="D7"/>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2" t="s">
        <v>6654</v>
      </c>
      <c r="B1" s="192"/>
      <c r="C1" s="192"/>
      <c r="D1" s="192"/>
      <c r="E1" s="192"/>
      <c r="F1" s="192"/>
      <c r="G1" s="192"/>
      <c r="H1" s="192"/>
      <c r="I1" s="192"/>
    </row>
    <row r="2" spans="1:20" ht="28.5" customHeight="1" x14ac:dyDescent="0.35">
      <c r="A2" s="30"/>
      <c r="B2" s="30"/>
    </row>
    <row r="3" spans="1:20" ht="32.25" customHeight="1" x14ac:dyDescent="0.35">
      <c r="A3" s="15" t="s">
        <v>1923</v>
      </c>
      <c r="B3" s="15" t="s">
        <v>7743</v>
      </c>
      <c r="C3" s="15" t="s">
        <v>6680</v>
      </c>
      <c r="D3" s="15" t="s">
        <v>7696</v>
      </c>
      <c r="E3" s="15" t="s">
        <v>2057</v>
      </c>
      <c r="F3" s="15" t="s">
        <v>2058</v>
      </c>
      <c r="G3" s="15" t="s">
        <v>2059</v>
      </c>
      <c r="H3" s="15" t="s">
        <v>3314</v>
      </c>
      <c r="I3" s="15" t="s">
        <v>6936</v>
      </c>
      <c r="J3" s="15" t="s">
        <v>6937</v>
      </c>
      <c r="K3" s="15" t="s">
        <v>6938</v>
      </c>
      <c r="L3" s="15" t="s">
        <v>6939</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5" t="s">
        <v>9783</v>
      </c>
      <c r="B5" s="118"/>
      <c r="C5" s="135" t="s">
        <v>6</v>
      </c>
      <c r="D5" s="118"/>
      <c r="E5" s="151"/>
      <c r="F5" s="151"/>
      <c r="G5" s="151"/>
      <c r="H5" s="151"/>
      <c r="I5" s="151"/>
      <c r="J5" s="151"/>
      <c r="K5" s="151"/>
      <c r="L5" s="151"/>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2" t="s">
        <v>6853</v>
      </c>
      <c r="B1" s="192"/>
      <c r="C1" s="192"/>
      <c r="D1" s="192"/>
      <c r="E1" s="192"/>
      <c r="F1" s="192"/>
      <c r="G1" s="192"/>
      <c r="H1" s="192"/>
    </row>
    <row r="2" spans="1:17" ht="28.5" customHeight="1" x14ac:dyDescent="0.35">
      <c r="A2" s="30"/>
      <c r="B2" s="30"/>
    </row>
    <row r="3" spans="1:17" ht="32.25" customHeight="1" x14ac:dyDescent="0.35">
      <c r="A3" s="15" t="s">
        <v>1923</v>
      </c>
      <c r="B3" s="15" t="s">
        <v>7743</v>
      </c>
      <c r="C3" s="15" t="s">
        <v>6680</v>
      </c>
      <c r="D3" s="15" t="s">
        <v>7696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2" t="s">
        <v>6852</v>
      </c>
      <c r="B1" s="192"/>
      <c r="C1" s="192"/>
      <c r="D1" s="192"/>
      <c r="E1" s="192"/>
      <c r="F1" s="192"/>
      <c r="G1" s="192"/>
      <c r="H1" s="192"/>
    </row>
    <row r="2" spans="1:17" ht="28.5" customHeight="1" x14ac:dyDescent="0.35">
      <c r="A2" s="30"/>
      <c r="B2" s="30"/>
    </row>
    <row r="3" spans="1:17" ht="32.25" customHeight="1" x14ac:dyDescent="0.35">
      <c r="A3" s="15" t="s">
        <v>1923</v>
      </c>
      <c r="B3" s="15" t="s">
        <v>7743</v>
      </c>
      <c r="C3" s="15" t="s">
        <v>6680</v>
      </c>
      <c r="D3" s="15" t="s">
        <v>7696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2" t="s">
        <v>6854</v>
      </c>
      <c r="B1" s="192"/>
      <c r="C1" s="192"/>
      <c r="D1" s="192"/>
      <c r="E1" s="192"/>
      <c r="F1" s="192"/>
      <c r="G1" s="192"/>
      <c r="H1" s="192"/>
    </row>
    <row r="2" spans="1:17" ht="28.5" customHeight="1" x14ac:dyDescent="0.35">
      <c r="A2" s="30"/>
      <c r="B2" s="30"/>
    </row>
    <row r="3" spans="1:17" ht="32.25" customHeight="1" x14ac:dyDescent="0.35">
      <c r="A3" s="15" t="s">
        <v>1923</v>
      </c>
      <c r="B3" s="15" t="s">
        <v>7743</v>
      </c>
      <c r="C3" s="15" t="s">
        <v>6680</v>
      </c>
      <c r="D3" s="15" t="s">
        <v>7696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9" sqref="C9"/>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2" t="s">
        <v>6855</v>
      </c>
      <c r="B1" s="192"/>
      <c r="C1" s="192"/>
      <c r="D1" s="192"/>
      <c r="E1" s="192"/>
      <c r="F1" s="192"/>
      <c r="G1" s="192"/>
      <c r="H1" s="192"/>
    </row>
    <row r="2" spans="1:17" ht="28.5" customHeight="1" x14ac:dyDescent="0.35">
      <c r="A2" s="30"/>
      <c r="B2" s="30"/>
    </row>
    <row r="3" spans="1:17" ht="32.25" customHeight="1" x14ac:dyDescent="0.35">
      <c r="A3" s="15" t="s">
        <v>1923</v>
      </c>
      <c r="B3" s="15" t="s">
        <v>7743</v>
      </c>
      <c r="C3" s="15" t="s">
        <v>6680</v>
      </c>
      <c r="D3" s="15" t="s">
        <v>7696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t="s">
        <v>6881</v>
      </c>
      <c r="B5" s="104" t="s">
        <v>7701</v>
      </c>
      <c r="C5" s="104" t="s">
        <v>6928</v>
      </c>
      <c r="D5" s="104">
        <v>1</v>
      </c>
      <c r="E5" s="4"/>
    </row>
    <row r="6" spans="1:17" x14ac:dyDescent="0.3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117"/>
  <sheetViews>
    <sheetView zoomScaleNormal="100" workbookViewId="0">
      <pane ySplit="4" topLeftCell="A90" activePane="bottomLeft" state="frozen"/>
      <selection pane="bottomLeft" activeCell="H15" sqref="B15:H119"/>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2" t="s">
        <v>6864</v>
      </c>
      <c r="B1" s="192"/>
      <c r="C1" s="192"/>
      <c r="D1" s="192"/>
      <c r="E1" s="192"/>
      <c r="F1" s="192"/>
      <c r="G1" s="192"/>
      <c r="H1" s="192"/>
    </row>
    <row r="2" spans="1:19" ht="28.5" customHeight="1" x14ac:dyDescent="0.35">
      <c r="A2" s="92"/>
      <c r="B2" s="92"/>
    </row>
    <row r="3" spans="1:19" ht="49.5" customHeight="1" x14ac:dyDescent="0.35">
      <c r="A3" s="15" t="s">
        <v>1923</v>
      </c>
      <c r="B3" s="15" t="s">
        <v>7743</v>
      </c>
      <c r="C3" s="15" t="s">
        <v>6680</v>
      </c>
      <c r="D3" s="15" t="s">
        <v>7696</v>
      </c>
      <c r="E3" s="15" t="s">
        <v>6456</v>
      </c>
      <c r="F3" s="15" t="s">
        <v>3374</v>
      </c>
      <c r="G3" s="15" t="s">
        <v>7582</v>
      </c>
      <c r="H3" s="15" t="s">
        <v>7257</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t="s">
        <v>6881</v>
      </c>
      <c r="B5" s="118" t="s">
        <v>7700</v>
      </c>
      <c r="C5" s="135" t="s">
        <v>6927</v>
      </c>
      <c r="D5" s="118">
        <v>1</v>
      </c>
      <c r="E5" s="176">
        <v>28175</v>
      </c>
      <c r="F5" s="117"/>
      <c r="G5" s="117">
        <v>8.8204999999999991</v>
      </c>
      <c r="H5" s="135"/>
    </row>
    <row r="6" spans="1:19" x14ac:dyDescent="0.35">
      <c r="A6" s="135" t="s">
        <v>6881</v>
      </c>
      <c r="B6" s="118" t="s">
        <v>7700</v>
      </c>
      <c r="C6" s="135" t="s">
        <v>6927</v>
      </c>
      <c r="D6" s="118">
        <v>1</v>
      </c>
      <c r="E6" s="176">
        <v>28182</v>
      </c>
      <c r="F6" s="117"/>
      <c r="G6" s="117">
        <v>8.8204999999999991</v>
      </c>
      <c r="H6" s="135"/>
    </row>
    <row r="7" spans="1:19" x14ac:dyDescent="0.35">
      <c r="A7" s="135" t="s">
        <v>6881</v>
      </c>
      <c r="B7" s="118" t="s">
        <v>7700</v>
      </c>
      <c r="C7" s="127" t="s">
        <v>6927</v>
      </c>
      <c r="D7" s="128">
        <v>1</v>
      </c>
      <c r="E7" s="24">
        <v>28193</v>
      </c>
      <c r="F7" s="106"/>
      <c r="G7" s="106">
        <v>12.370419999999999</v>
      </c>
      <c r="H7" s="127"/>
    </row>
    <row r="8" spans="1:19" x14ac:dyDescent="0.35">
      <c r="A8" s="135" t="s">
        <v>6881</v>
      </c>
      <c r="B8" s="118" t="s">
        <v>7700</v>
      </c>
      <c r="C8" s="127" t="s">
        <v>6927</v>
      </c>
      <c r="D8" s="128">
        <v>1</v>
      </c>
      <c r="E8" s="24">
        <v>28207</v>
      </c>
      <c r="F8" s="106"/>
      <c r="G8" s="106">
        <v>23.020150000000001</v>
      </c>
      <c r="H8" s="127"/>
    </row>
    <row r="9" spans="1:19" x14ac:dyDescent="0.35">
      <c r="A9" s="135" t="s">
        <v>6881</v>
      </c>
      <c r="B9" s="118" t="s">
        <v>7700</v>
      </c>
      <c r="C9" s="127" t="s">
        <v>6927</v>
      </c>
      <c r="D9" s="128">
        <v>1</v>
      </c>
      <c r="E9" s="24">
        <v>28215</v>
      </c>
      <c r="F9" s="106"/>
      <c r="G9" s="106">
        <v>30.119980000000002</v>
      </c>
      <c r="H9" s="127"/>
    </row>
    <row r="10" spans="1:19" x14ac:dyDescent="0.35">
      <c r="A10" s="135" t="s">
        <v>6881</v>
      </c>
      <c r="B10" s="118" t="s">
        <v>7700</v>
      </c>
      <c r="C10" s="127" t="s">
        <v>6927</v>
      </c>
      <c r="D10" s="128">
        <v>1</v>
      </c>
      <c r="E10" s="24">
        <v>28229</v>
      </c>
      <c r="F10" s="106"/>
      <c r="G10" s="106">
        <v>50.912320000000001</v>
      </c>
      <c r="H10" s="127"/>
    </row>
    <row r="11" spans="1:19" x14ac:dyDescent="0.35">
      <c r="A11" s="135" t="s">
        <v>6881</v>
      </c>
      <c r="B11" s="118" t="s">
        <v>7700</v>
      </c>
      <c r="C11" s="127" t="s">
        <v>6927</v>
      </c>
      <c r="D11" s="128">
        <v>1</v>
      </c>
      <c r="E11" s="24">
        <v>28243</v>
      </c>
      <c r="F11" s="106"/>
      <c r="G11" s="106">
        <v>78.804490000000001</v>
      </c>
      <c r="H11" s="127"/>
    </row>
    <row r="12" spans="1:19" x14ac:dyDescent="0.35">
      <c r="A12" s="135" t="s">
        <v>6881</v>
      </c>
      <c r="B12" s="118" t="s">
        <v>7700</v>
      </c>
      <c r="C12" s="127" t="s">
        <v>6927</v>
      </c>
      <c r="D12" s="128">
        <v>1</v>
      </c>
      <c r="E12" s="24">
        <v>28256</v>
      </c>
      <c r="F12" s="106"/>
      <c r="G12" s="106">
        <v>116.83927</v>
      </c>
      <c r="H12" s="127"/>
    </row>
    <row r="13" spans="1:19" x14ac:dyDescent="0.35">
      <c r="A13" s="135" t="s">
        <v>6881</v>
      </c>
      <c r="B13" s="118" t="s">
        <v>7700</v>
      </c>
      <c r="C13" s="127" t="s">
        <v>6927</v>
      </c>
      <c r="D13" s="128">
        <v>1</v>
      </c>
      <c r="E13" s="24">
        <v>28270</v>
      </c>
      <c r="F13" s="106"/>
      <c r="G13" s="106">
        <v>148.28135</v>
      </c>
      <c r="H13" s="127"/>
    </row>
    <row r="14" spans="1:19" x14ac:dyDescent="0.35">
      <c r="A14" s="135" t="s">
        <v>6881</v>
      </c>
      <c r="B14" s="118" t="s">
        <v>7700</v>
      </c>
      <c r="C14" s="127" t="s">
        <v>6927</v>
      </c>
      <c r="D14" s="128">
        <v>1</v>
      </c>
      <c r="E14" s="24">
        <v>28287</v>
      </c>
      <c r="F14" s="106"/>
      <c r="G14" s="106">
        <v>123.93908999999999</v>
      </c>
      <c r="H14" s="127"/>
    </row>
    <row r="15" spans="1:19" x14ac:dyDescent="0.35">
      <c r="A15" s="135" t="s">
        <v>6881</v>
      </c>
      <c r="B15" s="118" t="s">
        <v>7700</v>
      </c>
      <c r="C15" s="127" t="s">
        <v>6927</v>
      </c>
      <c r="D15" s="128">
        <v>1</v>
      </c>
      <c r="E15" s="24">
        <v>28300</v>
      </c>
      <c r="F15" s="106"/>
      <c r="G15" s="106">
        <v>123.93908999999999</v>
      </c>
      <c r="H15" s="127"/>
    </row>
    <row r="16" spans="1:19" x14ac:dyDescent="0.35">
      <c r="A16" s="135" t="s">
        <v>6881</v>
      </c>
      <c r="B16" s="118" t="s">
        <v>7700</v>
      </c>
      <c r="C16" s="127" t="s">
        <v>6927</v>
      </c>
      <c r="D16" s="128">
        <v>1</v>
      </c>
      <c r="E16" s="24">
        <v>28336</v>
      </c>
      <c r="F16" s="106"/>
      <c r="G16" s="106">
        <v>123.93908999999999</v>
      </c>
      <c r="H16" s="127"/>
    </row>
    <row r="17" spans="1:8" x14ac:dyDescent="0.35">
      <c r="A17" s="135" t="s">
        <v>6881</v>
      </c>
      <c r="B17" s="118" t="s">
        <v>7701</v>
      </c>
      <c r="C17" s="127" t="s">
        <v>6928</v>
      </c>
      <c r="D17" s="128">
        <v>1</v>
      </c>
      <c r="E17" s="176">
        <v>28175</v>
      </c>
      <c r="F17" s="106"/>
      <c r="G17" s="106">
        <v>47.362409999999997</v>
      </c>
      <c r="H17" s="127"/>
    </row>
    <row r="18" spans="1:8" x14ac:dyDescent="0.35">
      <c r="A18" s="135" t="s">
        <v>6881</v>
      </c>
      <c r="B18" s="118" t="s">
        <v>7701</v>
      </c>
      <c r="C18" s="127" t="s">
        <v>6928</v>
      </c>
      <c r="D18" s="128">
        <v>1</v>
      </c>
      <c r="E18" s="176">
        <v>28182</v>
      </c>
      <c r="F18" s="106"/>
      <c r="G18" s="106">
        <v>61.054929999999999</v>
      </c>
      <c r="H18" s="127"/>
    </row>
    <row r="19" spans="1:8" x14ac:dyDescent="0.35">
      <c r="A19" s="135" t="s">
        <v>6881</v>
      </c>
      <c r="B19" s="118" t="s">
        <v>7701</v>
      </c>
      <c r="C19" s="127" t="s">
        <v>6928</v>
      </c>
      <c r="D19" s="128">
        <v>1</v>
      </c>
      <c r="E19" s="24">
        <v>28193</v>
      </c>
      <c r="F19" s="106"/>
      <c r="G19" s="106">
        <v>85.397180000000006</v>
      </c>
      <c r="H19" s="127"/>
    </row>
    <row r="20" spans="1:8" x14ac:dyDescent="0.35">
      <c r="A20" s="135" t="s">
        <v>6881</v>
      </c>
      <c r="B20" s="118" t="s">
        <v>7701</v>
      </c>
      <c r="C20" s="127" t="s">
        <v>6928</v>
      </c>
      <c r="D20" s="128">
        <v>1</v>
      </c>
      <c r="E20" s="24">
        <v>28207</v>
      </c>
      <c r="F20" s="106"/>
      <c r="G20" s="106">
        <v>127.489</v>
      </c>
      <c r="H20" s="127"/>
    </row>
    <row r="21" spans="1:8" x14ac:dyDescent="0.35">
      <c r="A21" s="135" t="s">
        <v>6881</v>
      </c>
      <c r="B21" s="118" t="s">
        <v>7701</v>
      </c>
      <c r="C21" s="127" t="s">
        <v>6928</v>
      </c>
      <c r="D21" s="128">
        <v>1</v>
      </c>
      <c r="E21" s="24">
        <v>28215</v>
      </c>
      <c r="F21" s="106"/>
      <c r="G21" s="106">
        <v>189.86602999999999</v>
      </c>
      <c r="H21" s="127"/>
    </row>
    <row r="22" spans="1:8" x14ac:dyDescent="0.35">
      <c r="A22" s="135" t="s">
        <v>6881</v>
      </c>
      <c r="B22" s="118" t="s">
        <v>7701</v>
      </c>
      <c r="C22" s="127" t="s">
        <v>6928</v>
      </c>
      <c r="D22" s="128">
        <v>1</v>
      </c>
      <c r="E22" s="24">
        <v>28229</v>
      </c>
      <c r="F22" s="106"/>
      <c r="G22" s="106">
        <v>245.65037000000001</v>
      </c>
      <c r="H22" s="127"/>
    </row>
    <row r="23" spans="1:8" x14ac:dyDescent="0.35">
      <c r="A23" s="135" t="s">
        <v>6881</v>
      </c>
      <c r="B23" s="118" t="s">
        <v>7701</v>
      </c>
      <c r="C23" s="127" t="s">
        <v>6928</v>
      </c>
      <c r="D23" s="128">
        <v>1</v>
      </c>
      <c r="E23" s="24">
        <v>28243</v>
      </c>
      <c r="F23" s="106"/>
      <c r="G23" s="106">
        <v>350.11921999999998</v>
      </c>
      <c r="H23" s="127"/>
    </row>
    <row r="24" spans="1:8" x14ac:dyDescent="0.35">
      <c r="A24" s="135" t="s">
        <v>6881</v>
      </c>
      <c r="B24" s="118" t="s">
        <v>7701</v>
      </c>
      <c r="C24" s="127" t="s">
        <v>6928</v>
      </c>
      <c r="D24" s="128">
        <v>1</v>
      </c>
      <c r="E24" s="24">
        <v>28256</v>
      </c>
      <c r="F24" s="106"/>
      <c r="G24" s="106">
        <v>454.58807000000002</v>
      </c>
      <c r="H24" s="127"/>
    </row>
    <row r="25" spans="1:8" x14ac:dyDescent="0.35">
      <c r="A25" s="135" t="s">
        <v>6881</v>
      </c>
      <c r="B25" s="118" t="s">
        <v>7701</v>
      </c>
      <c r="C25" s="127" t="s">
        <v>6928</v>
      </c>
      <c r="D25" s="128">
        <v>1</v>
      </c>
      <c r="E25" s="24">
        <v>28270</v>
      </c>
      <c r="F25" s="106"/>
      <c r="G25" s="106">
        <v>444.44546000000003</v>
      </c>
      <c r="H25" s="127"/>
    </row>
    <row r="26" spans="1:8" x14ac:dyDescent="0.35">
      <c r="A26" s="135" t="s">
        <v>6881</v>
      </c>
      <c r="B26" s="118" t="s">
        <v>7701</v>
      </c>
      <c r="C26" s="127" t="s">
        <v>6928</v>
      </c>
      <c r="D26" s="128">
        <v>1</v>
      </c>
      <c r="E26" s="24">
        <v>28287</v>
      </c>
      <c r="F26" s="106"/>
      <c r="G26" s="106">
        <v>291.2921</v>
      </c>
      <c r="H26" s="127"/>
    </row>
    <row r="27" spans="1:8" x14ac:dyDescent="0.35">
      <c r="A27" s="135" t="s">
        <v>6881</v>
      </c>
      <c r="B27" s="118" t="s">
        <v>7701</v>
      </c>
      <c r="C27" s="127" t="s">
        <v>6928</v>
      </c>
      <c r="D27" s="128">
        <v>1</v>
      </c>
      <c r="E27" s="24">
        <v>28300</v>
      </c>
      <c r="F27" s="106"/>
      <c r="G27" s="106">
        <v>273.54253999999997</v>
      </c>
      <c r="H27" s="127"/>
    </row>
    <row r="28" spans="1:8" x14ac:dyDescent="0.35">
      <c r="A28" s="135" t="s">
        <v>6881</v>
      </c>
      <c r="B28" s="118" t="s">
        <v>7701</v>
      </c>
      <c r="C28" s="127" t="s">
        <v>6928</v>
      </c>
      <c r="D28" s="128">
        <v>1</v>
      </c>
      <c r="E28" s="24">
        <v>28336</v>
      </c>
      <c r="F28" s="106"/>
      <c r="G28" s="106">
        <v>273.54253999999997</v>
      </c>
      <c r="H28" s="127"/>
    </row>
    <row r="29" spans="1:8" x14ac:dyDescent="0.35">
      <c r="A29" s="135" t="s">
        <v>6881</v>
      </c>
      <c r="B29" s="118" t="s">
        <v>7702</v>
      </c>
      <c r="C29" s="127" t="s">
        <v>6929</v>
      </c>
      <c r="D29" s="128">
        <v>1</v>
      </c>
      <c r="E29" s="176">
        <v>28175</v>
      </c>
      <c r="F29" s="106"/>
      <c r="G29" s="106">
        <v>103.14675</v>
      </c>
      <c r="H29" s="127"/>
    </row>
    <row r="30" spans="1:8" x14ac:dyDescent="0.35">
      <c r="A30" s="135" t="s">
        <v>6881</v>
      </c>
      <c r="B30" s="118" t="s">
        <v>7702</v>
      </c>
      <c r="C30" s="127" t="s">
        <v>6929</v>
      </c>
      <c r="D30" s="128">
        <v>1</v>
      </c>
      <c r="E30" s="176">
        <v>28182</v>
      </c>
      <c r="F30" s="106"/>
      <c r="G30" s="106">
        <v>141.18152000000001</v>
      </c>
      <c r="H30" s="127"/>
    </row>
    <row r="31" spans="1:8" x14ac:dyDescent="0.35">
      <c r="A31" s="135" t="s">
        <v>6881</v>
      </c>
      <c r="B31" s="118" t="s">
        <v>7702</v>
      </c>
      <c r="C31" s="127" t="s">
        <v>6929</v>
      </c>
      <c r="D31" s="128">
        <v>1</v>
      </c>
      <c r="E31" s="24">
        <v>28193</v>
      </c>
      <c r="F31" s="106"/>
      <c r="G31" s="106">
        <v>172.62360000000001</v>
      </c>
      <c r="H31" s="127"/>
    </row>
    <row r="32" spans="1:8" x14ac:dyDescent="0.35">
      <c r="A32" s="135" t="s">
        <v>6881</v>
      </c>
      <c r="B32" s="118" t="s">
        <v>7702</v>
      </c>
      <c r="C32" s="127" t="s">
        <v>6929</v>
      </c>
      <c r="D32" s="128">
        <v>1</v>
      </c>
      <c r="E32" s="24">
        <v>28207</v>
      </c>
      <c r="F32" s="106"/>
      <c r="G32" s="106">
        <v>224.85803000000001</v>
      </c>
      <c r="H32" s="127"/>
    </row>
    <row r="33" spans="1:8" x14ac:dyDescent="0.35">
      <c r="A33" s="135" t="s">
        <v>6881</v>
      </c>
      <c r="B33" s="118" t="s">
        <v>7702</v>
      </c>
      <c r="C33" s="127" t="s">
        <v>6929</v>
      </c>
      <c r="D33" s="128">
        <v>1</v>
      </c>
      <c r="E33" s="24">
        <v>28215</v>
      </c>
      <c r="F33" s="106"/>
      <c r="G33" s="106">
        <v>304.98462000000001</v>
      </c>
      <c r="H33" s="127"/>
    </row>
    <row r="34" spans="1:8" x14ac:dyDescent="0.35">
      <c r="A34" s="135" t="s">
        <v>6881</v>
      </c>
      <c r="B34" s="118" t="s">
        <v>7702</v>
      </c>
      <c r="C34" s="127" t="s">
        <v>6929</v>
      </c>
      <c r="D34" s="128">
        <v>1</v>
      </c>
      <c r="E34" s="24">
        <v>28229</v>
      </c>
      <c r="F34" s="106"/>
      <c r="G34" s="106">
        <v>444.44546000000003</v>
      </c>
      <c r="H34" s="127"/>
    </row>
    <row r="35" spans="1:8" x14ac:dyDescent="0.35">
      <c r="A35" s="135" t="s">
        <v>6881</v>
      </c>
      <c r="B35" s="118" t="s">
        <v>7702</v>
      </c>
      <c r="C35" s="127" t="s">
        <v>6929</v>
      </c>
      <c r="D35" s="128">
        <v>1</v>
      </c>
      <c r="E35" s="24">
        <v>28243</v>
      </c>
      <c r="F35" s="106"/>
      <c r="G35" s="106">
        <v>663.52576999999997</v>
      </c>
      <c r="H35" s="127"/>
    </row>
    <row r="36" spans="1:8" x14ac:dyDescent="0.35">
      <c r="A36" s="135" t="s">
        <v>6881</v>
      </c>
      <c r="B36" s="118" t="s">
        <v>7702</v>
      </c>
      <c r="C36" s="127" t="s">
        <v>6929</v>
      </c>
      <c r="D36" s="128">
        <v>1</v>
      </c>
      <c r="E36" s="24">
        <v>28256</v>
      </c>
      <c r="F36" s="106"/>
      <c r="G36" s="106">
        <v>694.96785</v>
      </c>
      <c r="H36" s="127"/>
    </row>
    <row r="37" spans="1:8" x14ac:dyDescent="0.35">
      <c r="A37" s="135" t="s">
        <v>6881</v>
      </c>
      <c r="B37" s="118" t="s">
        <v>7702</v>
      </c>
      <c r="C37" s="127" t="s">
        <v>6929</v>
      </c>
      <c r="D37" s="128">
        <v>1</v>
      </c>
      <c r="E37" s="24">
        <v>28270</v>
      </c>
      <c r="F37" s="106"/>
      <c r="G37" s="106">
        <v>586.94908999999996</v>
      </c>
      <c r="H37" s="127"/>
    </row>
    <row r="38" spans="1:8" x14ac:dyDescent="0.35">
      <c r="A38" s="135" t="s">
        <v>6881</v>
      </c>
      <c r="B38" s="118" t="s">
        <v>7702</v>
      </c>
      <c r="C38" s="127" t="s">
        <v>6929</v>
      </c>
      <c r="D38" s="128">
        <v>1</v>
      </c>
      <c r="E38" s="24">
        <v>28287</v>
      </c>
      <c r="F38" s="106"/>
      <c r="G38" s="106">
        <v>367.86878000000002</v>
      </c>
      <c r="H38" s="127"/>
    </row>
    <row r="39" spans="1:8" x14ac:dyDescent="0.35">
      <c r="A39" s="135" t="s">
        <v>6881</v>
      </c>
      <c r="B39" s="118" t="s">
        <v>7702</v>
      </c>
      <c r="C39" s="127" t="s">
        <v>6929</v>
      </c>
      <c r="D39" s="128">
        <v>1</v>
      </c>
      <c r="E39" s="24">
        <v>28300</v>
      </c>
      <c r="F39" s="106"/>
      <c r="G39" s="106">
        <v>336.42669999999998</v>
      </c>
      <c r="H39" s="127"/>
    </row>
    <row r="40" spans="1:8" x14ac:dyDescent="0.35">
      <c r="A40" s="135" t="s">
        <v>6881</v>
      </c>
      <c r="B40" s="118" t="s">
        <v>7702</v>
      </c>
      <c r="C40" s="127" t="s">
        <v>6929</v>
      </c>
      <c r="D40" s="128">
        <v>1</v>
      </c>
      <c r="E40" s="24">
        <v>28336</v>
      </c>
      <c r="F40" s="106"/>
      <c r="G40" s="106">
        <v>332.87679000000003</v>
      </c>
      <c r="H40" s="127"/>
    </row>
    <row r="41" spans="1:8" x14ac:dyDescent="0.35">
      <c r="A41" s="135" t="s">
        <v>6881</v>
      </c>
      <c r="B41" s="118" t="s">
        <v>7703</v>
      </c>
      <c r="C41" s="127" t="s">
        <v>6930</v>
      </c>
      <c r="D41" s="128">
        <v>1</v>
      </c>
      <c r="E41" s="176">
        <v>28175</v>
      </c>
      <c r="F41" s="106"/>
      <c r="G41" s="106">
        <v>207.6156</v>
      </c>
      <c r="H41" s="127"/>
    </row>
    <row r="42" spans="1:8" x14ac:dyDescent="0.35">
      <c r="A42" s="135" t="s">
        <v>6881</v>
      </c>
      <c r="B42" s="118" t="s">
        <v>7703</v>
      </c>
      <c r="C42" s="127" t="s">
        <v>6930</v>
      </c>
      <c r="D42" s="128">
        <v>1</v>
      </c>
      <c r="E42" s="176">
        <v>28182</v>
      </c>
      <c r="F42" s="106"/>
      <c r="G42" s="106">
        <v>297.88479999999998</v>
      </c>
      <c r="H42" s="127"/>
    </row>
    <row r="43" spans="1:8" x14ac:dyDescent="0.35">
      <c r="A43" s="135" t="s">
        <v>6881</v>
      </c>
      <c r="B43" s="118" t="s">
        <v>7703</v>
      </c>
      <c r="C43" s="127" t="s">
        <v>6930</v>
      </c>
      <c r="D43" s="128">
        <v>1</v>
      </c>
      <c r="E43" s="24">
        <v>28193</v>
      </c>
      <c r="F43" s="106"/>
      <c r="G43" s="106">
        <v>329.32688000000002</v>
      </c>
      <c r="H43" s="127"/>
    </row>
    <row r="44" spans="1:8" x14ac:dyDescent="0.35">
      <c r="A44" s="135" t="s">
        <v>6881</v>
      </c>
      <c r="B44" s="118" t="s">
        <v>7703</v>
      </c>
      <c r="C44" s="127" t="s">
        <v>6930</v>
      </c>
      <c r="D44" s="128">
        <v>1</v>
      </c>
      <c r="E44" s="24">
        <v>28207</v>
      </c>
      <c r="F44" s="106"/>
      <c r="G44" s="106">
        <v>423.14598999999998</v>
      </c>
      <c r="H44" s="127"/>
    </row>
    <row r="45" spans="1:8" x14ac:dyDescent="0.35">
      <c r="A45" s="135" t="s">
        <v>6881</v>
      </c>
      <c r="B45" s="118" t="s">
        <v>7703</v>
      </c>
      <c r="C45" s="127" t="s">
        <v>6930</v>
      </c>
      <c r="D45" s="128">
        <v>1</v>
      </c>
      <c r="E45" s="24">
        <v>28215</v>
      </c>
      <c r="F45" s="106"/>
      <c r="G45" s="106">
        <v>531.16475000000003</v>
      </c>
      <c r="H45" s="127"/>
    </row>
    <row r="46" spans="1:8" x14ac:dyDescent="0.35">
      <c r="A46" s="135" t="s">
        <v>6881</v>
      </c>
      <c r="B46" s="118" t="s">
        <v>7703</v>
      </c>
      <c r="C46" s="127" t="s">
        <v>6930</v>
      </c>
      <c r="D46" s="128">
        <v>1</v>
      </c>
      <c r="E46" s="24">
        <v>28229</v>
      </c>
      <c r="F46" s="106"/>
      <c r="G46" s="106">
        <v>802.98661000000004</v>
      </c>
      <c r="H46" s="127"/>
    </row>
    <row r="47" spans="1:8" x14ac:dyDescent="0.35">
      <c r="A47" s="135" t="s">
        <v>6881</v>
      </c>
      <c r="B47" s="118" t="s">
        <v>7703</v>
      </c>
      <c r="C47" s="127" t="s">
        <v>6930</v>
      </c>
      <c r="D47" s="128">
        <v>1</v>
      </c>
      <c r="E47" s="24">
        <v>28243</v>
      </c>
      <c r="F47" s="106"/>
      <c r="G47" s="106">
        <v>900.35563999999999</v>
      </c>
      <c r="H47" s="127"/>
    </row>
    <row r="48" spans="1:8" x14ac:dyDescent="0.35">
      <c r="A48" s="135" t="s">
        <v>6881</v>
      </c>
      <c r="B48" s="118" t="s">
        <v>7703</v>
      </c>
      <c r="C48" s="127" t="s">
        <v>6930</v>
      </c>
      <c r="D48" s="128">
        <v>1</v>
      </c>
      <c r="E48" s="24">
        <v>28256</v>
      </c>
      <c r="F48" s="106"/>
      <c r="G48" s="106">
        <v>881.08469000000002</v>
      </c>
      <c r="H48" s="127"/>
    </row>
    <row r="49" spans="1:8" x14ac:dyDescent="0.35">
      <c r="A49" s="135" t="s">
        <v>6881</v>
      </c>
      <c r="B49" s="118" t="s">
        <v>7703</v>
      </c>
      <c r="C49" s="127" t="s">
        <v>6930</v>
      </c>
      <c r="D49" s="128">
        <v>1</v>
      </c>
      <c r="E49" s="24">
        <v>28270</v>
      </c>
      <c r="F49" s="106"/>
      <c r="G49" s="106">
        <v>704.60333000000003</v>
      </c>
      <c r="H49" s="127"/>
    </row>
    <row r="50" spans="1:8" x14ac:dyDescent="0.35">
      <c r="A50" s="135" t="s">
        <v>6881</v>
      </c>
      <c r="B50" s="118" t="s">
        <v>7703</v>
      </c>
      <c r="C50" s="127" t="s">
        <v>6930</v>
      </c>
      <c r="D50" s="128">
        <v>1</v>
      </c>
      <c r="E50" s="24">
        <v>28287</v>
      </c>
      <c r="F50" s="106"/>
      <c r="G50" s="106">
        <v>457.12371999999999</v>
      </c>
      <c r="H50" s="127"/>
    </row>
    <row r="51" spans="1:8" x14ac:dyDescent="0.35">
      <c r="A51" s="135" t="s">
        <v>6881</v>
      </c>
      <c r="B51" s="118" t="s">
        <v>7703</v>
      </c>
      <c r="C51" s="127" t="s">
        <v>6930</v>
      </c>
      <c r="D51" s="128">
        <v>1</v>
      </c>
      <c r="E51" s="24">
        <v>28300</v>
      </c>
      <c r="F51" s="106"/>
      <c r="G51" s="106">
        <v>440.38842</v>
      </c>
      <c r="H51" s="127"/>
    </row>
    <row r="52" spans="1:8" x14ac:dyDescent="0.35">
      <c r="A52" s="135" t="s">
        <v>6881</v>
      </c>
      <c r="B52" s="118" t="s">
        <v>7703</v>
      </c>
      <c r="C52" s="127" t="s">
        <v>6930</v>
      </c>
      <c r="D52" s="128">
        <v>1</v>
      </c>
      <c r="E52" s="24">
        <v>28336</v>
      </c>
      <c r="F52" s="106"/>
      <c r="G52" s="106">
        <v>426.18876999999998</v>
      </c>
      <c r="H52" s="127"/>
    </row>
    <row r="53" spans="1:8" x14ac:dyDescent="0.35">
      <c r="A53" s="135" t="s">
        <v>6881</v>
      </c>
      <c r="B53" s="118" t="s">
        <v>7704</v>
      </c>
      <c r="C53" s="127" t="s">
        <v>6931</v>
      </c>
      <c r="D53" s="128">
        <v>1</v>
      </c>
      <c r="E53" s="176">
        <v>28175</v>
      </c>
      <c r="F53" s="106"/>
      <c r="G53" s="106">
        <v>401.33938999999998</v>
      </c>
      <c r="H53" s="127"/>
    </row>
    <row r="54" spans="1:8" x14ac:dyDescent="0.35">
      <c r="A54" s="135" t="s">
        <v>6881</v>
      </c>
      <c r="B54" s="118" t="s">
        <v>7704</v>
      </c>
      <c r="C54" s="127" t="s">
        <v>6931</v>
      </c>
      <c r="D54" s="128">
        <v>1</v>
      </c>
      <c r="E54" s="176">
        <v>28182</v>
      </c>
      <c r="F54" s="106"/>
      <c r="G54" s="106">
        <v>547.90004999999996</v>
      </c>
      <c r="H54" s="127"/>
    </row>
    <row r="55" spans="1:8" x14ac:dyDescent="0.35">
      <c r="A55" s="135" t="s">
        <v>6881</v>
      </c>
      <c r="B55" s="118" t="s">
        <v>7704</v>
      </c>
      <c r="C55" s="127" t="s">
        <v>6931</v>
      </c>
      <c r="D55" s="128">
        <v>1</v>
      </c>
      <c r="E55" s="24">
        <v>28193</v>
      </c>
      <c r="F55" s="106"/>
      <c r="G55" s="106">
        <v>655.91881999999998</v>
      </c>
      <c r="H55" s="127"/>
    </row>
    <row r="56" spans="1:8" x14ac:dyDescent="0.35">
      <c r="A56" s="135" t="s">
        <v>6881</v>
      </c>
      <c r="B56" s="118" t="s">
        <v>7704</v>
      </c>
      <c r="C56" s="127" t="s">
        <v>6931</v>
      </c>
      <c r="D56" s="128">
        <v>1</v>
      </c>
      <c r="E56" s="24">
        <v>28207</v>
      </c>
      <c r="F56" s="106"/>
      <c r="G56" s="106">
        <v>708.15323999999998</v>
      </c>
      <c r="H56" s="127"/>
    </row>
    <row r="57" spans="1:8" x14ac:dyDescent="0.35">
      <c r="A57" s="135" t="s">
        <v>6881</v>
      </c>
      <c r="B57" s="118" t="s">
        <v>7704</v>
      </c>
      <c r="C57" s="127" t="s">
        <v>6931</v>
      </c>
      <c r="D57" s="128">
        <v>1</v>
      </c>
      <c r="E57" s="24">
        <v>28215</v>
      </c>
      <c r="F57" s="106"/>
      <c r="G57" s="106">
        <v>796.90105000000005</v>
      </c>
      <c r="H57" s="127"/>
    </row>
    <row r="58" spans="1:8" x14ac:dyDescent="0.35">
      <c r="A58" s="135" t="s">
        <v>6881</v>
      </c>
      <c r="B58" s="118" t="s">
        <v>7704</v>
      </c>
      <c r="C58" s="127" t="s">
        <v>6931</v>
      </c>
      <c r="D58" s="128">
        <v>1</v>
      </c>
      <c r="E58" s="24">
        <v>28229</v>
      </c>
      <c r="F58" s="106"/>
      <c r="G58" s="106">
        <v>921.14797999999996</v>
      </c>
      <c r="H58" s="127"/>
    </row>
    <row r="59" spans="1:8" x14ac:dyDescent="0.35">
      <c r="A59" s="135" t="s">
        <v>6881</v>
      </c>
      <c r="B59" s="118" t="s">
        <v>7704</v>
      </c>
      <c r="C59" s="127" t="s">
        <v>6931</v>
      </c>
      <c r="D59" s="128">
        <v>1</v>
      </c>
      <c r="E59" s="24">
        <v>28243</v>
      </c>
      <c r="F59" s="106"/>
      <c r="G59" s="106">
        <v>918.61233000000004</v>
      </c>
      <c r="H59" s="127"/>
    </row>
    <row r="60" spans="1:8" x14ac:dyDescent="0.35">
      <c r="A60" s="135" t="s">
        <v>6881</v>
      </c>
      <c r="B60" s="118" t="s">
        <v>7704</v>
      </c>
      <c r="C60" s="127" t="s">
        <v>6931</v>
      </c>
      <c r="D60" s="128">
        <v>1</v>
      </c>
      <c r="E60" s="24">
        <v>28256</v>
      </c>
      <c r="F60" s="106"/>
      <c r="G60" s="106">
        <v>863.33511999999996</v>
      </c>
      <c r="H60" s="127"/>
    </row>
    <row r="61" spans="1:8" x14ac:dyDescent="0.35">
      <c r="A61" s="135" t="s">
        <v>6881</v>
      </c>
      <c r="B61" s="118" t="s">
        <v>7704</v>
      </c>
      <c r="C61" s="127" t="s">
        <v>6931</v>
      </c>
      <c r="D61" s="128">
        <v>1</v>
      </c>
      <c r="E61" s="24">
        <v>28270</v>
      </c>
      <c r="F61" s="106"/>
      <c r="G61" s="106">
        <v>641.71916999999996</v>
      </c>
      <c r="H61" s="127"/>
    </row>
    <row r="62" spans="1:8" x14ac:dyDescent="0.35">
      <c r="A62" s="135" t="s">
        <v>6881</v>
      </c>
      <c r="B62" s="118" t="s">
        <v>7704</v>
      </c>
      <c r="C62" s="127" t="s">
        <v>6931</v>
      </c>
      <c r="D62" s="128">
        <v>1</v>
      </c>
      <c r="E62" s="24">
        <v>28287</v>
      </c>
      <c r="F62" s="106"/>
      <c r="G62" s="106">
        <v>559.05691999999999</v>
      </c>
      <c r="H62" s="127"/>
    </row>
    <row r="63" spans="1:8" x14ac:dyDescent="0.35">
      <c r="A63" s="135" t="s">
        <v>6881</v>
      </c>
      <c r="B63" s="118" t="s">
        <v>7704</v>
      </c>
      <c r="C63" s="127" t="s">
        <v>6931</v>
      </c>
      <c r="D63" s="128">
        <v>1</v>
      </c>
      <c r="E63" s="24">
        <v>28300</v>
      </c>
      <c r="F63" s="106"/>
      <c r="G63" s="106">
        <v>517.47222999999997</v>
      </c>
      <c r="H63" s="127"/>
    </row>
    <row r="64" spans="1:8" x14ac:dyDescent="0.35">
      <c r="A64" s="135" t="s">
        <v>6881</v>
      </c>
      <c r="B64" s="118" t="s">
        <v>7704</v>
      </c>
      <c r="C64" s="127" t="s">
        <v>6931</v>
      </c>
      <c r="D64" s="128">
        <v>1</v>
      </c>
      <c r="E64" s="24">
        <v>28336</v>
      </c>
      <c r="F64" s="106"/>
      <c r="G64" s="106">
        <v>509.35815000000002</v>
      </c>
      <c r="H64" s="127"/>
    </row>
    <row r="65" spans="1:8" x14ac:dyDescent="0.35">
      <c r="A65" s="135" t="s">
        <v>6881</v>
      </c>
      <c r="B65" s="118" t="s">
        <v>7705</v>
      </c>
      <c r="C65" s="127" t="s">
        <v>6932</v>
      </c>
      <c r="D65" s="128">
        <v>1</v>
      </c>
      <c r="E65" s="176">
        <v>28175</v>
      </c>
      <c r="F65" s="106"/>
      <c r="G65" s="106">
        <v>788.27982999999995</v>
      </c>
      <c r="H65" s="127"/>
    </row>
    <row r="66" spans="1:8" x14ac:dyDescent="0.35">
      <c r="A66" s="135" t="s">
        <v>6881</v>
      </c>
      <c r="B66" s="118" t="s">
        <v>7705</v>
      </c>
      <c r="C66" s="127" t="s">
        <v>6932</v>
      </c>
      <c r="D66" s="128">
        <v>1</v>
      </c>
      <c r="E66" s="176">
        <v>28182</v>
      </c>
      <c r="F66" s="106"/>
      <c r="G66" s="106">
        <v>1004.31736</v>
      </c>
      <c r="H66" s="127"/>
    </row>
    <row r="67" spans="1:8" x14ac:dyDescent="0.35">
      <c r="A67" s="135" t="s">
        <v>6881</v>
      </c>
      <c r="B67" s="118" t="s">
        <v>7705</v>
      </c>
      <c r="C67" s="127" t="s">
        <v>6932</v>
      </c>
      <c r="D67" s="128">
        <v>1</v>
      </c>
      <c r="E67" s="24">
        <v>28193</v>
      </c>
      <c r="F67" s="106"/>
      <c r="G67" s="106">
        <v>1054.01613</v>
      </c>
      <c r="H67" s="127"/>
    </row>
    <row r="68" spans="1:8" x14ac:dyDescent="0.35">
      <c r="A68" s="135" t="s">
        <v>6881</v>
      </c>
      <c r="B68" s="118" t="s">
        <v>7705</v>
      </c>
      <c r="C68" s="127" t="s">
        <v>6932</v>
      </c>
      <c r="D68" s="128">
        <v>1</v>
      </c>
      <c r="E68" s="24">
        <v>28207</v>
      </c>
      <c r="F68" s="106"/>
      <c r="G68" s="106">
        <v>1103.7149099999999</v>
      </c>
      <c r="H68" s="127"/>
    </row>
    <row r="69" spans="1:8" x14ac:dyDescent="0.35">
      <c r="A69" s="135" t="s">
        <v>6881</v>
      </c>
      <c r="B69" s="118" t="s">
        <v>7705</v>
      </c>
      <c r="C69" s="127" t="s">
        <v>6932</v>
      </c>
      <c r="D69" s="128">
        <v>1</v>
      </c>
      <c r="E69" s="24">
        <v>28215</v>
      </c>
      <c r="F69" s="106"/>
      <c r="G69" s="106">
        <v>1103.7149099999999</v>
      </c>
      <c r="H69" s="127"/>
    </row>
    <row r="70" spans="1:8" x14ac:dyDescent="0.35">
      <c r="A70" s="135" t="s">
        <v>6881</v>
      </c>
      <c r="B70" s="118" t="s">
        <v>7705</v>
      </c>
      <c r="C70" s="127" t="s">
        <v>6932</v>
      </c>
      <c r="D70" s="128">
        <v>1</v>
      </c>
      <c r="E70" s="24">
        <v>28229</v>
      </c>
      <c r="F70" s="106"/>
      <c r="G70" s="106">
        <v>1095.0936899999999</v>
      </c>
      <c r="H70" s="127"/>
    </row>
    <row r="71" spans="1:8" x14ac:dyDescent="0.35">
      <c r="A71" s="135" t="s">
        <v>6881</v>
      </c>
      <c r="B71" s="118" t="s">
        <v>7705</v>
      </c>
      <c r="C71" s="127" t="s">
        <v>6932</v>
      </c>
      <c r="D71" s="128">
        <v>1</v>
      </c>
      <c r="E71" s="24">
        <v>28243</v>
      </c>
      <c r="F71" s="106"/>
      <c r="G71" s="106">
        <v>1106.25056</v>
      </c>
      <c r="H71" s="127"/>
    </row>
    <row r="72" spans="1:8" x14ac:dyDescent="0.35">
      <c r="A72" s="135" t="s">
        <v>6881</v>
      </c>
      <c r="B72" s="118" t="s">
        <v>7705</v>
      </c>
      <c r="C72" s="127" t="s">
        <v>6932</v>
      </c>
      <c r="D72" s="128">
        <v>1</v>
      </c>
      <c r="E72" s="24">
        <v>28256</v>
      </c>
      <c r="F72" s="106"/>
      <c r="G72" s="106">
        <v>1006.85301</v>
      </c>
      <c r="H72" s="127"/>
    </row>
    <row r="73" spans="1:8" x14ac:dyDescent="0.35">
      <c r="A73" s="135" t="s">
        <v>6881</v>
      </c>
      <c r="B73" s="118" t="s">
        <v>7705</v>
      </c>
      <c r="C73" s="127" t="s">
        <v>6932</v>
      </c>
      <c r="D73" s="128">
        <v>1</v>
      </c>
      <c r="E73" s="24">
        <v>28270</v>
      </c>
      <c r="F73" s="106"/>
      <c r="G73" s="106">
        <v>672.14698999999996</v>
      </c>
      <c r="H73" s="127"/>
    </row>
    <row r="74" spans="1:8" x14ac:dyDescent="0.35">
      <c r="A74" s="135" t="s">
        <v>6881</v>
      </c>
      <c r="B74" s="118" t="s">
        <v>7705</v>
      </c>
      <c r="C74" s="127" t="s">
        <v>6932</v>
      </c>
      <c r="D74" s="128">
        <v>1</v>
      </c>
      <c r="E74" s="24">
        <v>28287</v>
      </c>
      <c r="F74" s="106"/>
      <c r="G74" s="106">
        <v>589.48473999999999</v>
      </c>
      <c r="H74" s="127"/>
    </row>
    <row r="75" spans="1:8" x14ac:dyDescent="0.35">
      <c r="A75" s="135" t="s">
        <v>6881</v>
      </c>
      <c r="B75" s="118" t="s">
        <v>7705</v>
      </c>
      <c r="C75" s="127" t="s">
        <v>6932</v>
      </c>
      <c r="D75" s="128">
        <v>1</v>
      </c>
      <c r="E75" s="24">
        <v>28300</v>
      </c>
      <c r="F75" s="106"/>
      <c r="G75" s="106">
        <v>559.05691999999999</v>
      </c>
      <c r="H75" s="127"/>
    </row>
    <row r="76" spans="1:8" x14ac:dyDescent="0.35">
      <c r="A76" s="135" t="s">
        <v>6881</v>
      </c>
      <c r="B76" s="118" t="s">
        <v>7705</v>
      </c>
      <c r="C76" s="127" t="s">
        <v>6932</v>
      </c>
      <c r="D76" s="128">
        <v>1</v>
      </c>
      <c r="E76" s="24">
        <v>28336</v>
      </c>
      <c r="F76" s="106"/>
      <c r="G76" s="106">
        <v>542.32162000000005</v>
      </c>
      <c r="H76" s="127"/>
    </row>
    <row r="77" spans="1:8" x14ac:dyDescent="0.35">
      <c r="A77" s="135" t="s">
        <v>6881</v>
      </c>
      <c r="B77" s="118" t="s">
        <v>7706</v>
      </c>
      <c r="C77" s="127" t="s">
        <v>6933</v>
      </c>
      <c r="D77" s="128">
        <v>1</v>
      </c>
      <c r="E77" s="176">
        <v>28175</v>
      </c>
      <c r="F77" s="106"/>
      <c r="G77" s="106">
        <v>1620.48072</v>
      </c>
      <c r="H77" s="127" t="s">
        <v>8903</v>
      </c>
    </row>
    <row r="78" spans="1:8" x14ac:dyDescent="0.35">
      <c r="A78" s="135" t="s">
        <v>6881</v>
      </c>
      <c r="B78" s="118" t="s">
        <v>7706</v>
      </c>
      <c r="C78" s="127" t="s">
        <v>6933</v>
      </c>
      <c r="D78" s="128">
        <v>1</v>
      </c>
      <c r="E78" s="176">
        <v>28182</v>
      </c>
      <c r="F78" s="106"/>
      <c r="G78" s="106">
        <v>1714.8069599999999</v>
      </c>
      <c r="H78" s="127"/>
    </row>
    <row r="79" spans="1:8" x14ac:dyDescent="0.35">
      <c r="A79" s="135" t="s">
        <v>6881</v>
      </c>
      <c r="B79" s="118" t="s">
        <v>7706</v>
      </c>
      <c r="C79" s="127" t="s">
        <v>6933</v>
      </c>
      <c r="D79" s="128">
        <v>1</v>
      </c>
      <c r="E79" s="24">
        <v>28193</v>
      </c>
      <c r="F79" s="106"/>
      <c r="G79" s="106">
        <v>1626.05915</v>
      </c>
      <c r="H79" s="127"/>
    </row>
    <row r="80" spans="1:8" x14ac:dyDescent="0.35">
      <c r="A80" s="135" t="s">
        <v>6881</v>
      </c>
      <c r="B80" s="118" t="s">
        <v>7706</v>
      </c>
      <c r="C80" s="127" t="s">
        <v>6933</v>
      </c>
      <c r="D80" s="128">
        <v>1</v>
      </c>
      <c r="E80" s="24">
        <v>28207</v>
      </c>
      <c r="F80" s="106"/>
      <c r="G80" s="106">
        <v>1623.5235</v>
      </c>
      <c r="H80" s="127"/>
    </row>
    <row r="81" spans="1:8" x14ac:dyDescent="0.35">
      <c r="A81" s="135" t="s">
        <v>6881</v>
      </c>
      <c r="B81" s="118" t="s">
        <v>7706</v>
      </c>
      <c r="C81" s="127" t="s">
        <v>6933</v>
      </c>
      <c r="D81" s="128">
        <v>1</v>
      </c>
      <c r="E81" s="24">
        <v>28215</v>
      </c>
      <c r="F81" s="106"/>
      <c r="G81" s="106">
        <v>1614.90229</v>
      </c>
      <c r="H81" s="127"/>
    </row>
    <row r="82" spans="1:8" x14ac:dyDescent="0.35">
      <c r="A82" s="135" t="s">
        <v>6881</v>
      </c>
      <c r="B82" s="118" t="s">
        <v>7706</v>
      </c>
      <c r="C82" s="127" t="s">
        <v>6933</v>
      </c>
      <c r="D82" s="128">
        <v>1</v>
      </c>
      <c r="E82" s="24">
        <v>28229</v>
      </c>
      <c r="F82" s="106"/>
      <c r="G82" s="106">
        <v>1471.3843999999999</v>
      </c>
      <c r="H82" s="127"/>
    </row>
    <row r="83" spans="1:8" x14ac:dyDescent="0.35">
      <c r="A83" s="135" t="s">
        <v>6881</v>
      </c>
      <c r="B83" s="118" t="s">
        <v>7706</v>
      </c>
      <c r="C83" s="127" t="s">
        <v>6933</v>
      </c>
      <c r="D83" s="128">
        <v>1</v>
      </c>
      <c r="E83" s="24">
        <v>28243</v>
      </c>
      <c r="F83" s="106"/>
      <c r="G83" s="106">
        <v>1225.4261899999999</v>
      </c>
      <c r="H83" s="127"/>
    </row>
    <row r="84" spans="1:8" x14ac:dyDescent="0.35">
      <c r="A84" s="135" t="s">
        <v>6881</v>
      </c>
      <c r="B84" s="118" t="s">
        <v>7706</v>
      </c>
      <c r="C84" s="127" t="s">
        <v>6933</v>
      </c>
      <c r="D84" s="128">
        <v>1</v>
      </c>
      <c r="E84" s="24">
        <v>28256</v>
      </c>
      <c r="F84" s="106"/>
      <c r="G84" s="106">
        <v>907.45546000000002</v>
      </c>
      <c r="H84" s="127"/>
    </row>
    <row r="85" spans="1:8" x14ac:dyDescent="0.35">
      <c r="A85" s="135" t="s">
        <v>6881</v>
      </c>
      <c r="B85" s="118" t="s">
        <v>7706</v>
      </c>
      <c r="C85" s="127" t="s">
        <v>6933</v>
      </c>
      <c r="D85" s="128">
        <v>1</v>
      </c>
      <c r="E85" s="24">
        <v>28270</v>
      </c>
      <c r="F85" s="106"/>
      <c r="G85" s="106">
        <v>863.33511999999996</v>
      </c>
      <c r="H85" s="127"/>
    </row>
    <row r="86" spans="1:8" x14ac:dyDescent="0.35">
      <c r="A86" s="135" t="s">
        <v>6881</v>
      </c>
      <c r="B86" s="118" t="s">
        <v>7706</v>
      </c>
      <c r="C86" s="127" t="s">
        <v>6933</v>
      </c>
      <c r="D86" s="128">
        <v>1</v>
      </c>
      <c r="E86" s="24">
        <v>28287</v>
      </c>
      <c r="F86" s="106"/>
      <c r="G86" s="106">
        <v>802.47947999999997</v>
      </c>
      <c r="H86" s="127"/>
    </row>
    <row r="87" spans="1:8" x14ac:dyDescent="0.35">
      <c r="A87" s="135" t="s">
        <v>6881</v>
      </c>
      <c r="B87" s="118" t="s">
        <v>7706</v>
      </c>
      <c r="C87" s="127" t="s">
        <v>6933</v>
      </c>
      <c r="D87" s="128">
        <v>1</v>
      </c>
      <c r="E87" s="24">
        <v>28300</v>
      </c>
      <c r="F87" s="106"/>
      <c r="G87" s="106">
        <v>802.47947999999997</v>
      </c>
      <c r="H87" s="127"/>
    </row>
    <row r="88" spans="1:8" x14ac:dyDescent="0.35">
      <c r="A88" s="135" t="s">
        <v>6881</v>
      </c>
      <c r="B88" s="118" t="s">
        <v>7706</v>
      </c>
      <c r="C88" s="127" t="s">
        <v>6933</v>
      </c>
      <c r="D88" s="128">
        <v>1</v>
      </c>
      <c r="E88" s="24">
        <v>28336</v>
      </c>
      <c r="F88" s="106"/>
      <c r="G88" s="106">
        <v>1731.03513</v>
      </c>
      <c r="H88" s="127"/>
    </row>
    <row r="89" spans="1:8" x14ac:dyDescent="0.35">
      <c r="A89" s="136" t="s">
        <v>7537</v>
      </c>
      <c r="B89" s="118" t="s">
        <v>7707</v>
      </c>
      <c r="C89" s="127" t="s">
        <v>7646</v>
      </c>
      <c r="D89" s="128">
        <v>1</v>
      </c>
      <c r="E89" s="24">
        <v>28282</v>
      </c>
      <c r="F89" s="106"/>
      <c r="G89" s="106"/>
      <c r="H89" s="127"/>
    </row>
    <row r="90" spans="1:8" x14ac:dyDescent="0.35">
      <c r="A90" s="136" t="s">
        <v>7537</v>
      </c>
      <c r="B90" s="118" t="s">
        <v>7707</v>
      </c>
      <c r="C90" s="127" t="s">
        <v>7646</v>
      </c>
      <c r="D90" s="128">
        <v>1</v>
      </c>
      <c r="E90" s="24">
        <v>28296</v>
      </c>
      <c r="F90" s="106"/>
      <c r="G90" s="106"/>
      <c r="H90" s="127"/>
    </row>
    <row r="91" spans="1:8" x14ac:dyDescent="0.35">
      <c r="A91" s="136" t="s">
        <v>7537</v>
      </c>
      <c r="B91" s="118" t="s">
        <v>7707</v>
      </c>
      <c r="C91" s="127" t="s">
        <v>7646</v>
      </c>
      <c r="D91" s="128">
        <v>1</v>
      </c>
      <c r="E91" s="24">
        <v>28310</v>
      </c>
      <c r="F91" s="106"/>
      <c r="G91" s="106"/>
      <c r="H91" s="127"/>
    </row>
    <row r="92" spans="1:8" x14ac:dyDescent="0.35">
      <c r="A92" s="136" t="s">
        <v>7537</v>
      </c>
      <c r="B92" s="118" t="s">
        <v>7707</v>
      </c>
      <c r="C92" s="127" t="s">
        <v>7646</v>
      </c>
      <c r="D92" s="128">
        <v>1</v>
      </c>
      <c r="E92" s="24">
        <v>28324</v>
      </c>
      <c r="F92" s="106"/>
      <c r="G92" s="106"/>
      <c r="H92" s="127"/>
    </row>
    <row r="93" spans="1:8" x14ac:dyDescent="0.35">
      <c r="A93" s="136" t="s">
        <v>7537</v>
      </c>
      <c r="B93" s="118" t="s">
        <v>7709</v>
      </c>
      <c r="C93" s="127" t="s">
        <v>7647</v>
      </c>
      <c r="D93" s="128">
        <v>1</v>
      </c>
      <c r="E93" s="24">
        <v>28282</v>
      </c>
      <c r="F93" s="106"/>
      <c r="G93" s="106"/>
      <c r="H93" s="127"/>
    </row>
    <row r="94" spans="1:8" x14ac:dyDescent="0.35">
      <c r="A94" s="136" t="s">
        <v>7537</v>
      </c>
      <c r="B94" s="118" t="s">
        <v>7709</v>
      </c>
      <c r="C94" s="127" t="s">
        <v>7647</v>
      </c>
      <c r="D94" s="128">
        <v>1</v>
      </c>
      <c r="E94" s="24">
        <v>28296</v>
      </c>
      <c r="F94" s="106"/>
      <c r="G94" s="106"/>
      <c r="H94" s="127"/>
    </row>
    <row r="95" spans="1:8" x14ac:dyDescent="0.35">
      <c r="A95" s="136" t="s">
        <v>7537</v>
      </c>
      <c r="B95" s="118" t="s">
        <v>7709</v>
      </c>
      <c r="C95" s="127" t="s">
        <v>7647</v>
      </c>
      <c r="D95" s="128">
        <v>1</v>
      </c>
      <c r="E95" s="24">
        <v>28310</v>
      </c>
      <c r="F95" s="106"/>
      <c r="G95" s="106"/>
      <c r="H95" s="127"/>
    </row>
    <row r="96" spans="1:8" x14ac:dyDescent="0.35">
      <c r="A96" s="136" t="s">
        <v>7537</v>
      </c>
      <c r="B96" s="118" t="s">
        <v>7709</v>
      </c>
      <c r="C96" s="127" t="s">
        <v>7647</v>
      </c>
      <c r="D96" s="128">
        <v>1</v>
      </c>
      <c r="E96" s="24">
        <v>28324</v>
      </c>
      <c r="F96" s="106"/>
      <c r="G96" s="106"/>
      <c r="H96" s="127"/>
    </row>
    <row r="97" spans="1:8" x14ac:dyDescent="0.35">
      <c r="A97" s="136" t="s">
        <v>7537</v>
      </c>
      <c r="B97" s="118" t="s">
        <v>7710</v>
      </c>
      <c r="C97" s="127" t="s">
        <v>7648</v>
      </c>
      <c r="D97" s="128">
        <v>1</v>
      </c>
      <c r="E97" s="24">
        <v>28282</v>
      </c>
      <c r="F97" s="106"/>
      <c r="G97" s="106"/>
      <c r="H97" s="127"/>
    </row>
    <row r="98" spans="1:8" x14ac:dyDescent="0.35">
      <c r="A98" s="136" t="s">
        <v>7537</v>
      </c>
      <c r="B98" s="118" t="s">
        <v>7710</v>
      </c>
      <c r="C98" s="127" t="s">
        <v>7648</v>
      </c>
      <c r="D98" s="128">
        <v>1</v>
      </c>
      <c r="E98" s="24">
        <v>28296</v>
      </c>
      <c r="F98" s="106"/>
      <c r="G98" s="106"/>
      <c r="H98" s="127"/>
    </row>
    <row r="99" spans="1:8" x14ac:dyDescent="0.35">
      <c r="A99" s="136" t="s">
        <v>7537</v>
      </c>
      <c r="B99" s="118" t="s">
        <v>7710</v>
      </c>
      <c r="C99" s="127" t="s">
        <v>7648</v>
      </c>
      <c r="D99" s="128">
        <v>1</v>
      </c>
      <c r="E99" s="24">
        <v>28310</v>
      </c>
      <c r="F99" s="106"/>
      <c r="G99" s="106"/>
      <c r="H99" s="127"/>
    </row>
    <row r="100" spans="1:8" x14ac:dyDescent="0.35">
      <c r="A100" s="136" t="s">
        <v>7537</v>
      </c>
      <c r="B100" s="118" t="s">
        <v>7710</v>
      </c>
      <c r="C100" s="127" t="s">
        <v>7648</v>
      </c>
      <c r="D100" s="128">
        <v>1</v>
      </c>
      <c r="E100" s="24">
        <v>28324</v>
      </c>
      <c r="F100" s="106"/>
      <c r="G100" s="106"/>
      <c r="H100" s="127"/>
    </row>
    <row r="101" spans="1:8" x14ac:dyDescent="0.35">
      <c r="A101" s="136" t="s">
        <v>7537</v>
      </c>
      <c r="B101" s="118" t="s">
        <v>7711</v>
      </c>
      <c r="C101" s="127" t="s">
        <v>7649</v>
      </c>
      <c r="D101" s="128">
        <v>1</v>
      </c>
      <c r="E101" s="24">
        <v>28282</v>
      </c>
      <c r="F101" s="106"/>
      <c r="G101" s="106"/>
      <c r="H101" s="127"/>
    </row>
    <row r="102" spans="1:8" x14ac:dyDescent="0.35">
      <c r="A102" s="136" t="s">
        <v>7537</v>
      </c>
      <c r="B102" s="118" t="s">
        <v>7711</v>
      </c>
      <c r="C102" s="127" t="s">
        <v>7649</v>
      </c>
      <c r="D102" s="128">
        <v>1</v>
      </c>
      <c r="E102" s="24">
        <v>28296</v>
      </c>
      <c r="F102" s="106"/>
      <c r="G102" s="106"/>
      <c r="H102" s="127"/>
    </row>
    <row r="103" spans="1:8" x14ac:dyDescent="0.35">
      <c r="A103" s="136" t="s">
        <v>7537</v>
      </c>
      <c r="B103" s="118" t="s">
        <v>7711</v>
      </c>
      <c r="C103" s="127" t="s">
        <v>7649</v>
      </c>
      <c r="D103" s="128">
        <v>1</v>
      </c>
      <c r="E103" s="24">
        <v>28310</v>
      </c>
      <c r="F103" s="106"/>
      <c r="G103" s="106"/>
      <c r="H103" s="127"/>
    </row>
    <row r="104" spans="1:8" x14ac:dyDescent="0.35">
      <c r="A104" s="136" t="s">
        <v>7537</v>
      </c>
      <c r="B104" s="118" t="s">
        <v>7711</v>
      </c>
      <c r="C104" s="127" t="s">
        <v>7649</v>
      </c>
      <c r="D104" s="128">
        <v>1</v>
      </c>
      <c r="E104" s="24">
        <v>28324</v>
      </c>
      <c r="F104" s="106"/>
      <c r="G104" s="106"/>
      <c r="H104" s="127"/>
    </row>
    <row r="105" spans="1:8" x14ac:dyDescent="0.35">
      <c r="A105" s="136" t="s">
        <v>7537</v>
      </c>
      <c r="B105" s="118" t="s">
        <v>7712</v>
      </c>
      <c r="C105" s="127" t="s">
        <v>7650</v>
      </c>
      <c r="D105" s="128">
        <v>1</v>
      </c>
      <c r="E105" s="24">
        <v>28282</v>
      </c>
      <c r="F105" s="106"/>
      <c r="G105" s="106"/>
      <c r="H105" s="127"/>
    </row>
    <row r="106" spans="1:8" x14ac:dyDescent="0.35">
      <c r="A106" s="136" t="s">
        <v>7537</v>
      </c>
      <c r="B106" s="118" t="s">
        <v>7712</v>
      </c>
      <c r="C106" s="127" t="s">
        <v>7650</v>
      </c>
      <c r="D106" s="128">
        <v>1</v>
      </c>
      <c r="E106" s="24">
        <v>28296</v>
      </c>
      <c r="F106" s="106"/>
      <c r="G106" s="106"/>
      <c r="H106" s="127"/>
    </row>
    <row r="107" spans="1:8" x14ac:dyDescent="0.35">
      <c r="A107" s="136" t="s">
        <v>7537</v>
      </c>
      <c r="B107" s="118" t="s">
        <v>7712</v>
      </c>
      <c r="C107" s="127" t="s">
        <v>7650</v>
      </c>
      <c r="D107" s="128">
        <v>1</v>
      </c>
      <c r="E107" s="24">
        <v>28310</v>
      </c>
      <c r="F107" s="106"/>
      <c r="G107" s="106"/>
      <c r="H107" s="127"/>
    </row>
    <row r="108" spans="1:8" x14ac:dyDescent="0.35">
      <c r="A108" s="136" t="s">
        <v>7537</v>
      </c>
      <c r="B108" s="118" t="s">
        <v>7712</v>
      </c>
      <c r="C108" s="127" t="s">
        <v>7650</v>
      </c>
      <c r="D108" s="128">
        <v>1</v>
      </c>
      <c r="E108" s="24">
        <v>28324</v>
      </c>
      <c r="F108" s="106"/>
      <c r="G108" s="106"/>
      <c r="H108" s="127"/>
    </row>
    <row r="109" spans="1:8" x14ac:dyDescent="0.35">
      <c r="A109" s="136" t="s">
        <v>7537</v>
      </c>
      <c r="B109" s="118" t="s">
        <v>7713</v>
      </c>
      <c r="C109" s="127" t="s">
        <v>7651</v>
      </c>
      <c r="D109" s="128">
        <v>1</v>
      </c>
      <c r="E109" s="24">
        <v>28282</v>
      </c>
      <c r="F109" s="106"/>
      <c r="G109" s="106"/>
      <c r="H109" s="127"/>
    </row>
    <row r="110" spans="1:8" x14ac:dyDescent="0.35">
      <c r="A110" s="136" t="s">
        <v>7537</v>
      </c>
      <c r="B110" s="118" t="s">
        <v>7713</v>
      </c>
      <c r="C110" s="127" t="s">
        <v>7651</v>
      </c>
      <c r="D110" s="128">
        <v>1</v>
      </c>
      <c r="E110" s="24">
        <v>28296</v>
      </c>
      <c r="F110" s="106"/>
      <c r="G110" s="106"/>
      <c r="H110" s="127"/>
    </row>
    <row r="111" spans="1:8" x14ac:dyDescent="0.35">
      <c r="A111" s="136" t="s">
        <v>7537</v>
      </c>
      <c r="B111" s="118" t="s">
        <v>7713</v>
      </c>
      <c r="C111" s="127" t="s">
        <v>7651</v>
      </c>
      <c r="D111" s="128">
        <v>1</v>
      </c>
      <c r="E111" s="24">
        <v>28310</v>
      </c>
      <c r="F111" s="106"/>
      <c r="G111" s="106"/>
      <c r="H111" s="127"/>
    </row>
    <row r="112" spans="1:8" x14ac:dyDescent="0.35">
      <c r="A112" s="136" t="s">
        <v>7537</v>
      </c>
      <c r="B112" s="118" t="s">
        <v>7713</v>
      </c>
      <c r="C112" s="127" t="s">
        <v>7651</v>
      </c>
      <c r="D112" s="128">
        <v>1</v>
      </c>
      <c r="E112" s="24">
        <v>28324</v>
      </c>
      <c r="F112" s="106"/>
      <c r="G112" s="106"/>
      <c r="H112" s="127"/>
    </row>
    <row r="113" spans="1:8" x14ac:dyDescent="0.35">
      <c r="A113" s="136" t="s">
        <v>7537</v>
      </c>
      <c r="B113" s="118" t="s">
        <v>7714</v>
      </c>
      <c r="C113" s="127" t="s">
        <v>7652</v>
      </c>
      <c r="D113" s="128">
        <v>1</v>
      </c>
      <c r="E113" s="24">
        <v>28282</v>
      </c>
      <c r="F113" s="106"/>
      <c r="G113" s="106"/>
      <c r="H113" s="127"/>
    </row>
    <row r="114" spans="1:8" x14ac:dyDescent="0.35">
      <c r="A114" s="136" t="s">
        <v>7537</v>
      </c>
      <c r="B114" s="118" t="s">
        <v>7714</v>
      </c>
      <c r="C114" s="127" t="s">
        <v>7652</v>
      </c>
      <c r="D114" s="128">
        <v>1</v>
      </c>
      <c r="E114" s="24">
        <v>28296</v>
      </c>
      <c r="F114" s="106"/>
      <c r="G114" s="106"/>
      <c r="H114" s="127"/>
    </row>
    <row r="115" spans="1:8" x14ac:dyDescent="0.35">
      <c r="A115" s="136" t="s">
        <v>7537</v>
      </c>
      <c r="B115" s="118" t="s">
        <v>7714</v>
      </c>
      <c r="C115" s="127" t="s">
        <v>7652</v>
      </c>
      <c r="D115" s="128">
        <v>1</v>
      </c>
      <c r="E115" s="24">
        <v>28310</v>
      </c>
      <c r="F115" s="106"/>
      <c r="G115" s="106"/>
      <c r="H115" s="127"/>
    </row>
    <row r="116" spans="1:8" x14ac:dyDescent="0.35">
      <c r="A116" s="136" t="s">
        <v>7537</v>
      </c>
      <c r="B116" s="118" t="s">
        <v>7714</v>
      </c>
      <c r="C116" s="127" t="s">
        <v>7652</v>
      </c>
      <c r="D116" s="128">
        <v>1</v>
      </c>
      <c r="E116" s="24">
        <v>28324</v>
      </c>
      <c r="F116" s="106"/>
      <c r="G116" s="106"/>
      <c r="H116" s="127"/>
    </row>
    <row r="117" spans="1:8" x14ac:dyDescent="0.35">
      <c r="A117" s="135"/>
      <c r="B117" s="118"/>
      <c r="C117" s="127" t="s">
        <v>6</v>
      </c>
      <c r="D117" s="128"/>
      <c r="E117" s="21"/>
      <c r="F117" s="106"/>
      <c r="G117" s="106"/>
      <c r="H117" s="127"/>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2" t="s">
        <v>6857</v>
      </c>
      <c r="B1" s="192"/>
      <c r="C1" s="192"/>
      <c r="D1" s="192"/>
      <c r="E1" s="192"/>
      <c r="F1" s="192"/>
      <c r="G1" s="192"/>
      <c r="H1" s="192"/>
    </row>
    <row r="2" spans="1:17" ht="28.5" customHeight="1" x14ac:dyDescent="0.35">
      <c r="A2" s="92"/>
      <c r="B2" s="92"/>
    </row>
    <row r="3" spans="1:17" ht="32.25" customHeight="1" x14ac:dyDescent="0.35">
      <c r="A3" s="15" t="s">
        <v>1923</v>
      </c>
      <c r="B3" s="15" t="s">
        <v>7743</v>
      </c>
      <c r="C3" s="15" t="s">
        <v>6680</v>
      </c>
      <c r="D3" s="15" t="s">
        <v>7696</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2" t="s">
        <v>6863</v>
      </c>
      <c r="B1" s="192"/>
      <c r="C1" s="192"/>
      <c r="D1" s="192"/>
      <c r="E1" s="192"/>
      <c r="F1" s="192"/>
      <c r="G1" s="192"/>
      <c r="H1" s="192"/>
    </row>
    <row r="2" spans="1:17" ht="28.5" customHeight="1" x14ac:dyDescent="0.35">
      <c r="A2" s="92"/>
      <c r="B2" s="92"/>
    </row>
    <row r="3" spans="1:17" ht="32.25" customHeight="1" x14ac:dyDescent="0.35">
      <c r="A3" s="15" t="s">
        <v>1923</v>
      </c>
      <c r="B3" s="15" t="s">
        <v>7743</v>
      </c>
      <c r="C3" s="15" t="s">
        <v>6680</v>
      </c>
      <c r="D3" s="15" t="s">
        <v>7696</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2" t="s">
        <v>6862</v>
      </c>
      <c r="B1" s="192"/>
      <c r="C1" s="192"/>
      <c r="D1" s="192"/>
      <c r="E1" s="192"/>
      <c r="F1" s="192"/>
      <c r="G1" s="192"/>
      <c r="H1" s="192"/>
    </row>
    <row r="2" spans="1:17" ht="28.5" customHeight="1" x14ac:dyDescent="0.35">
      <c r="A2" s="92"/>
      <c r="B2" s="92"/>
    </row>
    <row r="3" spans="1:17" ht="32.25" customHeight="1" x14ac:dyDescent="0.35">
      <c r="A3" s="15" t="s">
        <v>1923</v>
      </c>
      <c r="B3" s="15" t="s">
        <v>7743</v>
      </c>
      <c r="C3" s="15" t="s">
        <v>6680</v>
      </c>
      <c r="D3" s="15" t="s">
        <v>7696</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2" t="s">
        <v>6861</v>
      </c>
      <c r="B1" s="192"/>
      <c r="C1" s="192"/>
      <c r="D1" s="192"/>
      <c r="E1" s="192"/>
      <c r="F1" s="192"/>
      <c r="G1" s="192"/>
      <c r="H1" s="192"/>
    </row>
    <row r="2" spans="1:17" ht="28.5" customHeight="1" x14ac:dyDescent="0.35">
      <c r="A2" s="92"/>
      <c r="B2" s="92"/>
    </row>
    <row r="3" spans="1:17" ht="32.25" customHeight="1" x14ac:dyDescent="0.35">
      <c r="A3" s="15" t="s">
        <v>1923</v>
      </c>
      <c r="B3" s="15" t="s">
        <v>7743</v>
      </c>
      <c r="C3" s="15" t="s">
        <v>6680</v>
      </c>
      <c r="D3" s="15" t="s">
        <v>7696</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2" t="s">
        <v>6860</v>
      </c>
      <c r="B1" s="192"/>
      <c r="C1" s="192"/>
      <c r="D1" s="192"/>
      <c r="E1" s="192"/>
      <c r="F1" s="192"/>
      <c r="G1" s="192"/>
      <c r="H1" s="192"/>
    </row>
    <row r="2" spans="1:17" ht="28.5" customHeight="1" x14ac:dyDescent="0.35">
      <c r="A2" s="92"/>
      <c r="B2" s="92"/>
    </row>
    <row r="3" spans="1:17" ht="32.25" customHeight="1" x14ac:dyDescent="0.35">
      <c r="A3" s="15" t="s">
        <v>1923</v>
      </c>
      <c r="B3" s="15" t="s">
        <v>7743</v>
      </c>
      <c r="C3" s="15" t="s">
        <v>6680</v>
      </c>
      <c r="D3" s="15" t="s">
        <v>7696</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2" t="s">
        <v>6859</v>
      </c>
      <c r="B1" s="192"/>
      <c r="C1" s="192"/>
      <c r="D1" s="192"/>
      <c r="E1" s="192"/>
      <c r="F1" s="192"/>
      <c r="G1" s="192"/>
      <c r="H1" s="192"/>
    </row>
    <row r="2" spans="1:17" ht="28.5" customHeight="1" x14ac:dyDescent="0.35">
      <c r="A2" s="92"/>
      <c r="B2" s="92"/>
    </row>
    <row r="3" spans="1:17" ht="32.25" customHeight="1" x14ac:dyDescent="0.35">
      <c r="A3" s="15" t="s">
        <v>1923</v>
      </c>
      <c r="B3" s="15" t="s">
        <v>7743</v>
      </c>
      <c r="C3" s="15" t="s">
        <v>6680</v>
      </c>
      <c r="D3" s="15" t="s">
        <v>7696</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2" t="s">
        <v>6858</v>
      </c>
      <c r="B1" s="192"/>
      <c r="C1" s="192"/>
      <c r="D1" s="192"/>
      <c r="E1" s="192"/>
      <c r="F1" s="192"/>
      <c r="G1" s="192"/>
      <c r="H1" s="192"/>
    </row>
    <row r="2" spans="1:17" ht="28.5" customHeight="1" x14ac:dyDescent="0.35">
      <c r="A2" s="92"/>
      <c r="B2" s="92"/>
    </row>
    <row r="3" spans="1:17" ht="32.25" customHeight="1" x14ac:dyDescent="0.35">
      <c r="A3" s="15" t="s">
        <v>1923</v>
      </c>
      <c r="B3" s="15" t="s">
        <v>7699</v>
      </c>
      <c r="C3" s="15" t="s">
        <v>6680</v>
      </c>
      <c r="D3" s="15" t="s">
        <v>7696</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2" t="s">
        <v>2588</v>
      </c>
      <c r="B1" s="192"/>
      <c r="C1" s="192"/>
      <c r="D1" s="192"/>
      <c r="E1" s="192"/>
      <c r="F1" s="192"/>
      <c r="G1" s="192"/>
      <c r="H1" s="192"/>
      <c r="I1" s="192"/>
      <c r="J1" s="192"/>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EED97F-8752-43DC-B58C-2DDC4890F39F}">
  <ds:schemaRefs>
    <ds:schemaRef ds:uri="http://purl.org/dc/dcmitype/"/>
    <ds:schemaRef ds:uri="http://purl.org/dc/elements/1.1/"/>
    <ds:schemaRef ds:uri="http://schemas.openxmlformats.org/package/2006/metadata/core-properties"/>
    <ds:schemaRef ds:uri="00bda168-4573-40a5-9509-8cc92ef08f80"/>
    <ds:schemaRef ds:uri="http://schemas.microsoft.com/office/2006/documentManagement/types"/>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EB68EA-94BA-4A39-A883-7A17F646B6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2025-06-10T13:46:26Z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