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media/image4.svg" ContentType="image/svg+xml"/>
  <Override PartName="/xl/media/image5.svg" ContentType="image/svg+xml"/>
  <Override PartName="/xl/media/image6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5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<sst xmlns="http://schemas.openxmlformats.org/spreadsheetml/2006/main" count="56">
  <si>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OKR目标管理绩效考核表</t>
  </si>
  <si>
    <t>金山办公软件有限公司</t>
  </si>
  <si>
    <t>OKR management by objectives performance review form</t>
  </si>
  <si>
    <t>当前日期：</t>
  </si>
  <si>
    <t>目标（O）数量</t>
  </si>
  <si>
    <t>关键步骤(KR)数量</t>
  </si>
  <si>
    <t>已完成</t>
  </si>
  <si>
    <t>进行中</t>
  </si>
  <si>
    <t>未开始</t>
  </si>
  <si>
    <t>0得分</t>
  </si>
  <si>
    <t>自定义当前状态</t>
  </si>
  <si>
    <t>进行中KR明细表</t>
  </si>
  <si>
    <t>序号</t>
  </si>
  <si>
    <t>目标管理（O）</t>
  </si>
  <si>
    <t>比重</t>
  </si>
  <si>
    <t>关键步骤</t>
  </si>
  <si>
    <t>类别</t>
  </si>
  <si>
    <t>开始日期</t>
  </si>
  <si>
    <t>结束日期</t>
  </si>
  <si>
    <t>当前状态</t>
  </si>
  <si>
    <t>KR得分</t>
  </si>
  <si>
    <t>O得分</t>
  </si>
  <si>
    <t>备注</t>
  </si>
  <si>
    <t>KR数量</t>
  </si>
  <si>
    <t>优化产品体验，在第一季度新客户数量大幅增长</t>
  </si>
  <si>
    <t>每月产品核心体验优化点达到5个以上</t>
  </si>
  <si>
    <t>线索转化率增长50%</t>
  </si>
  <si>
    <t>招聘5名金牌销售</t>
  </si>
  <si>
    <t>KR分数</t>
  </si>
  <si>
    <t>满分5</t>
  </si>
  <si>
    <t>优化F项目界面管理</t>
  </si>
  <si>
    <t>增加F项目的小程序</t>
  </si>
  <si>
    <t>提高界面的色差</t>
  </si>
  <si>
    <t>KR类别</t>
  </si>
  <si>
    <t>增加简便支付渠道</t>
  </si>
  <si>
    <t>非常重要</t>
  </si>
  <si>
    <t>重要</t>
  </si>
  <si>
    <t>一般</t>
  </si>
  <si>
    <t>提高G新品的客户单价</t>
  </si>
  <si>
    <t>增加新品的销售额</t>
  </si>
  <si>
    <t>增加客户销售渠道</t>
  </si>
  <si>
    <t>本周关键步骤明细表</t>
  </si>
  <si>
    <t>减少日常费用支出</t>
  </si>
  <si>
    <t>日期</t>
  </si>
  <si>
    <t>开始KR</t>
  </si>
  <si>
    <t>结束KR</t>
  </si>
  <si>
    <t>提高U门店产品利润</t>
  </si>
  <si>
    <t>增加U门店的销售渠道</t>
  </si>
  <si>
    <t>增加做活动频率</t>
  </si>
  <si>
    <t>发放优惠券</t>
  </si>
  <si>
    <t>增加Y项目销售渠道</t>
  </si>
  <si>
    <t>增加销售渠道方式1</t>
  </si>
  <si>
    <t>增加销售渠道方式2</t>
  </si>
  <si>
    <t>增加销售渠道方式3</t>
  </si>
  <si>
    <t>增加销售渠道方式4</t>
  </si>
  <si>
    <t>增加销售渠道方式5</t>
  </si>
</sst>
</file>

<file path=xl/styles.xml><?xml version="1.0" encoding="utf-8"?>
<styleSheet xmlns="http://schemas.openxmlformats.org/spreadsheetml/2006/main">
  <numFmts count="5">
    <numFmt numFmtId="176" formatCode="[$-804]aaa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汉仪旗黑-55简"/>
      <charset val="134"/>
    </font>
    <font>
      <sz val="11"/>
      <color theme="1" tint="0.249977111117893"/>
      <name val="黑体"/>
      <charset val="134"/>
    </font>
    <font>
      <sz val="10"/>
      <color theme="1" tint="0.249977111117893"/>
      <name val="黑体"/>
      <charset val="134"/>
    </font>
    <font>
      <sz val="22"/>
      <color theme="1" tint="0.249977111117893"/>
      <name val="黑体"/>
      <charset val="134"/>
    </font>
    <font>
      <sz val="11"/>
      <color theme="0"/>
      <name val="黑体"/>
      <charset val="134"/>
    </font>
    <font>
      <sz val="24"/>
      <color theme="0"/>
      <name val="黑体"/>
      <charset val="134"/>
    </font>
    <font>
      <sz val="12"/>
      <color theme="0"/>
      <name val="黑体"/>
      <charset val="134"/>
    </font>
    <font>
      <sz val="24"/>
      <color theme="1" tint="0.249977111117893"/>
      <name val="黑体"/>
      <charset val="134"/>
    </font>
    <font>
      <sz val="14"/>
      <color theme="1" tint="0.249977111117893"/>
      <name val="汉仪程行简"/>
      <charset val="134"/>
    </font>
    <font>
      <sz val="11"/>
      <color theme="1" tint="0.249977111117893"/>
      <name val="汉仪程行简"/>
      <charset val="134"/>
    </font>
    <font>
      <sz val="12"/>
      <color theme="1" tint="0.249977111117893"/>
      <name val="汉仪程行简"/>
      <charset val="134"/>
    </font>
    <font>
      <sz val="36"/>
      <color rgb="FF3D64FF"/>
      <name val="汉仪程行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3F6FF"/>
        <bgColor indexed="64"/>
      </patternFill>
    </fill>
    <fill>
      <patternFill patternType="solid">
        <fgColor rgb="FF3D6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"/>
      </left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/>
      <top/>
      <bottom style="thin">
        <color theme="0" tint="-0.149998474074526"/>
      </bottom>
      <diagonal/>
    </border>
    <border>
      <left/>
      <right style="thin">
        <color theme="0" tint="-0.149998474074526"/>
      </right>
      <top/>
      <bottom/>
      <diagonal/>
    </border>
    <border>
      <left/>
      <right style="thin">
        <color theme="0" tint="-0.149998474074526"/>
      </right>
      <top/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/>
      </top>
      <bottom style="thin">
        <color theme="0" tint="-0.149998474074526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20" borderId="2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1" borderId="2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6" fillId="25" borderId="28" applyNumberFormat="0" applyAlignment="0" applyProtection="0">
      <alignment vertical="center"/>
    </xf>
    <xf numFmtId="0" fontId="25" fillId="21" borderId="27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9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9" fontId="1" fillId="2" borderId="0" xfId="9" applyFont="1" applyFill="1">
      <alignment vertical="center"/>
    </xf>
    <xf numFmtId="9" fontId="3" fillId="2" borderId="0" xfId="9" applyFont="1" applyFill="1" applyAlignment="1">
      <alignment horizontal="left" vertical="center"/>
    </xf>
    <xf numFmtId="9" fontId="2" fillId="2" borderId="0" xfId="9" applyFont="1" applyFill="1" applyAlignment="1">
      <alignment horizontal="left" vertical="center"/>
    </xf>
    <xf numFmtId="9" fontId="1" fillId="3" borderId="0" xfId="9" applyFont="1" applyFill="1">
      <alignment vertical="center"/>
    </xf>
    <xf numFmtId="9" fontId="1" fillId="4" borderId="0" xfId="9" applyFont="1" applyFill="1">
      <alignment vertical="center"/>
    </xf>
    <xf numFmtId="9" fontId="6" fillId="3" borderId="1" xfId="9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9" fontId="1" fillId="4" borderId="3" xfId="9" applyFont="1" applyFill="1" applyBorder="1" applyAlignment="1">
      <alignment horizontal="center" vertical="center"/>
    </xf>
    <xf numFmtId="9" fontId="1" fillId="4" borderId="0" xfId="9" applyFont="1" applyFill="1" applyAlignment="1">
      <alignment horizontal="center" vertical="center"/>
    </xf>
    <xf numFmtId="9" fontId="1" fillId="4" borderId="6" xfId="9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9" fontId="1" fillId="4" borderId="5" xfId="9" applyFont="1" applyFill="1" applyBorder="1" applyAlignment="1">
      <alignment horizontal="center" vertical="center"/>
    </xf>
    <xf numFmtId="9" fontId="1" fillId="4" borderId="8" xfId="9" applyFont="1" applyFill="1" applyBorder="1" applyAlignment="1">
      <alignment horizontal="center" vertical="center"/>
    </xf>
    <xf numFmtId="9" fontId="1" fillId="4" borderId="7" xfId="9" applyFont="1" applyFill="1" applyBorder="1" applyAlignment="1">
      <alignment horizontal="center" vertical="center"/>
    </xf>
    <xf numFmtId="9" fontId="1" fillId="4" borderId="3" xfId="9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9" fontId="3" fillId="2" borderId="0" xfId="9" applyFont="1" applyFill="1" applyAlignment="1">
      <alignment vertical="center"/>
    </xf>
    <xf numFmtId="0" fontId="2" fillId="4" borderId="0" xfId="0" applyFont="1" applyFill="1">
      <alignment vertical="center"/>
    </xf>
    <xf numFmtId="0" fontId="6" fillId="3" borderId="1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9" fontId="1" fillId="4" borderId="4" xfId="9" applyNumberFormat="1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left" vertical="center"/>
    </xf>
    <xf numFmtId="9" fontId="1" fillId="4" borderId="4" xfId="9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14" fontId="1" fillId="0" borderId="18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4" fontId="10" fillId="2" borderId="0" xfId="0" applyNumberFormat="1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0" fontId="4" fillId="0" borderId="0" xfId="9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theme="0"/>
      </font>
    </dxf>
    <dxf>
      <font>
        <color rgb="FF3D64FF"/>
      </font>
    </dxf>
  </dxfs>
  <tableStyles count="0" defaultTableStyle="TableStyleMedium2" defaultPivotStyle="PivotStyleLight16"/>
  <colors>
    <mruColors>
      <color rgb="00F0D35E"/>
      <color rgb="00F6E397"/>
      <color rgb="00FBF2CE"/>
      <color rgb="00C0C1F4"/>
      <color rgb="009496ED"/>
      <color rgb="00E1E1FA"/>
      <color rgb="003EBACE"/>
      <color rgb="002FA9BB"/>
      <color rgb="00ACE2EA"/>
      <color rgb="003D6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image" Target="../media/image1.png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image" Target="../media/image2.png"/></Relationships>
</file>

<file path=xl/charts/_rels/chart4.xml.rels><?xml version="1.0" encoding="UTF-8" standalone="yes"?>
<Relationships xmlns="http://schemas.openxmlformats.org/package/2006/relationships"><Relationship Id="rId5" Type="http://schemas.microsoft.com/office/2011/relationships/chartColorStyle" Target="colors4.xml"/><Relationship Id="rId4" Type="http://schemas.microsoft.com/office/2011/relationships/chartStyle" Target="style4.xml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96965024785"/>
          <c:y val="0.0108269155187143"/>
          <c:w val="0.914519170333124"/>
          <c:h val="0.973569755771161"/>
        </c:manualLayout>
      </c:layout>
      <c:doughnutChart>
        <c:varyColors val="1"/>
        <c:ser>
          <c:idx val="0"/>
          <c:order val="0"/>
          <c:spPr>
            <a:solidFill>
              <a:schemeClr val="accent4"/>
            </a:solidFill>
            <a:ln w="50800">
              <a:solidFill>
                <a:schemeClr val="bg1"/>
              </a:solidFill>
            </a:ln>
            <a:sp3d contourW="50800"/>
          </c:spPr>
          <c:explosion val="0"/>
          <c:dPt>
            <c:idx val="0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7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8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9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0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1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2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3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4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5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6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7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8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19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0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1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2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3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4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5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6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7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8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29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0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1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2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3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4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5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6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7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8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39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0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1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2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3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4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5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6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7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8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49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0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1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2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3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4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5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6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7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8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59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0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1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2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3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4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5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6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7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8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Pt>
            <c:idx val="69"/>
            <c:bubble3D val="0"/>
            <c:spPr>
              <a:solidFill>
                <a:schemeClr val="accent4"/>
              </a:solidFill>
              <a:ln w="50800">
                <a:solidFill>
                  <a:schemeClr val="bg1"/>
                </a:solidFill>
              </a:ln>
              <a:effectLst/>
              <a:sp3d contourW="50800"/>
            </c:spPr>
          </c:dPt>
          <c:dLbls>
            <c:delete val="1"/>
          </c:dLbls>
          <c:val>
            <c:numRef>
              <c:f>{1,1,1,1,1,1,1,1,1,1,1,1,1,1,1,1,1,1,1,1,1,1,1,1,1,1,1,1,1,1,1,1,1,1,1,1,1,1,1,1,1,1,1,1,1,1,1,1,1,1,1,1,1,1,1,1,1,1,1,1,1,1,1,1,1,1,1,1,1,1}</c:f>
              <c:numCache>
                <c:formatCode>General</c:formatCode>
                <c:ptCount val="7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  <a:r>
              <a:rPr lang="zh-CN" altLang="en-US" sz="1000">
                <a:solidFill>
                  <a:schemeClr val="tx1">
                    <a:lumMod val="75000"/>
                    <a:lumOff val="2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rPr>
              <a:t>本周开始</a:t>
            </a:r>
            <a:r>
              <a:rPr lang="en-US" sz="1000">
                <a:solidFill>
                  <a:schemeClr val="tx1">
                    <a:lumMod val="75000"/>
                    <a:lumOff val="2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rPr>
              <a:t>KR</a:t>
            </a:r>
            <a:endParaRPr lang="en-US" sz="1000">
              <a:solidFill>
                <a:schemeClr val="tx1">
                  <a:lumMod val="75000"/>
                  <a:lumOff val="25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89620295141768"/>
          <c:y val="0.182334161050018"/>
          <c:w val="0.904559774498425"/>
          <c:h val="0.6716566158212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Sheet1!$AJ$32</c:f>
              <c:strCache>
                <c:ptCount val="1"/>
                <c:pt idx="0">
                  <c:v>开始KR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numRef>
              <c:f>Sheet1!$AI$33:$AI$39</c:f>
              <c:numCache>
                <c:formatCode>[$-804]aaa;@</c:formatCode>
                <c:ptCount val="7"/>
                <c:pt idx="0" c:formatCode="[$-804]aaa;@">
                  <c:v>44942</c:v>
                </c:pt>
                <c:pt idx="1" c:formatCode="[$-804]aaa;@">
                  <c:v>44943</c:v>
                </c:pt>
                <c:pt idx="2" c:formatCode="[$-804]aaa;@">
                  <c:v>44944</c:v>
                </c:pt>
                <c:pt idx="3" c:formatCode="[$-804]aaa;@">
                  <c:v>44945</c:v>
                </c:pt>
                <c:pt idx="4" c:formatCode="[$-804]aaa;@">
                  <c:v>44946</c:v>
                </c:pt>
                <c:pt idx="5" c:formatCode="[$-804]aaa;@">
                  <c:v>44947</c:v>
                </c:pt>
                <c:pt idx="6" c:formatCode="[$-804]aaa;@">
                  <c:v>44948</c:v>
                </c:pt>
              </c:numCache>
            </c:numRef>
          </c:cat>
          <c:val>
            <c:numRef>
              <c:f>Sheet1!$AJ$33:$AJ$39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711799"/>
        <c:axId val="133323677"/>
      </c:barChart>
      <c:dateAx>
        <c:axId val="118711799"/>
        <c:scaling>
          <c:orientation val="minMax"/>
        </c:scaling>
        <c:delete val="0"/>
        <c:axPos val="b"/>
        <c:numFmt formatCode="[$-804]aaa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133323677"/>
        <c:crosses val="autoZero"/>
        <c:auto val="1"/>
        <c:lblOffset val="100"/>
        <c:baseTimeUnit val="days"/>
      </c:dateAx>
      <c:valAx>
        <c:axId val="1333236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118711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黑体" panose="02010609060101010101" charset="-122"/>
          <a:ea typeface="黑体" panose="02010609060101010101" charset="-122"/>
          <a:cs typeface="黑体" panose="02010609060101010101" charset="-122"/>
          <a:sym typeface="黑体" panose="0201060906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  <a:r>
              <a:rPr lang="zh-CN" altLang="en-US" sz="100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rPr>
              <a:t>本周结束</a:t>
            </a:r>
            <a:r>
              <a:rPr lang="en-US" sz="100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rPr>
              <a:t>KR</a:t>
            </a:r>
            <a:endParaRPr lang="en-US" sz="1000">
              <a:solidFill>
                <a:schemeClr val="tx1">
                  <a:lumMod val="65000"/>
                  <a:lumOff val="35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Sheet1!$AK$32</c:f>
              <c:strCache>
                <c:ptCount val="1"/>
                <c:pt idx="0">
                  <c:v>结束KR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>
              <a:outerShdw blurRad="76200" dir="13500000" sy="23000" kx="1200000" algn="b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numRef>
              <c:f>Sheet1!$AI$33:$AI$39</c:f>
              <c:numCache>
                <c:formatCode>[$-804]aaa;@</c:formatCode>
                <c:ptCount val="7"/>
                <c:pt idx="0" c:formatCode="[$-804]aaa;@">
                  <c:v>44942</c:v>
                </c:pt>
                <c:pt idx="1" c:formatCode="[$-804]aaa;@">
                  <c:v>44943</c:v>
                </c:pt>
                <c:pt idx="2" c:formatCode="[$-804]aaa;@">
                  <c:v>44944</c:v>
                </c:pt>
                <c:pt idx="3" c:formatCode="[$-804]aaa;@">
                  <c:v>44945</c:v>
                </c:pt>
                <c:pt idx="4" c:formatCode="[$-804]aaa;@">
                  <c:v>44946</c:v>
                </c:pt>
                <c:pt idx="5" c:formatCode="[$-804]aaa;@">
                  <c:v>44947</c:v>
                </c:pt>
                <c:pt idx="6" c:formatCode="[$-804]aaa;@">
                  <c:v>44948</c:v>
                </c:pt>
              </c:numCache>
            </c:numRef>
          </c:cat>
          <c:val>
            <c:numRef>
              <c:f>Sheet1!$AK$33:$AK$39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6774620"/>
        <c:axId val="46320840"/>
      </c:barChart>
      <c:dateAx>
        <c:axId val="996774620"/>
        <c:scaling>
          <c:orientation val="minMax"/>
        </c:scaling>
        <c:delete val="0"/>
        <c:axPos val="b"/>
        <c:numFmt formatCode="[$-804]aaa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46320840"/>
        <c:crosses val="autoZero"/>
        <c:auto val="1"/>
        <c:lblOffset val="100"/>
        <c:baseTimeUnit val="days"/>
      </c:dateAx>
      <c:valAx>
        <c:axId val="463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9967746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黑体" panose="02010609060101010101" charset="-122"/>
          <a:ea typeface="黑体" panose="02010609060101010101" charset="-122"/>
          <a:cs typeface="黑体" panose="02010609060101010101" charset="-122"/>
          <a:sym typeface="黑体" panose="0201060906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6507018992568"/>
          <c:y val="0.01063452676355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03468208092486"/>
          <c:y val="0.167316554413329"/>
          <c:w val="0.70280759702725"/>
          <c:h val="0.7546969159872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Sheet1!$AJ$26</c:f>
              <c:strCache>
                <c:ptCount val="1"/>
                <c:pt idx="0">
                  <c:v>KR数量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黑体" panose="02010609060101010101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Sheet1!$AI$27:$AI$29</c:f>
              <c:strCache>
                <c:ptCount val="3"/>
                <c:pt idx="0">
                  <c:v>非常重要</c:v>
                </c:pt>
                <c:pt idx="1">
                  <c:v>重要</c:v>
                </c:pt>
                <c:pt idx="2">
                  <c:v>一般</c:v>
                </c:pt>
              </c:strCache>
            </c:strRef>
          </c:cat>
          <c:val>
            <c:numRef>
              <c:f>Sheet1!$AJ$27:$AJ$29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944619205"/>
        <c:axId val="521338747"/>
      </c:barChart>
      <c:catAx>
        <c:axId val="944619205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521338747"/>
        <c:crosses val="autoZero"/>
        <c:auto val="1"/>
        <c:lblAlgn val="ctr"/>
        <c:lblOffset val="100"/>
        <c:noMultiLvlLbl val="0"/>
      </c:catAx>
      <c:valAx>
        <c:axId val="521338747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94461920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latin typeface="黑体" panose="02010609060101010101" charset="-122"/>
          <a:ea typeface="黑体" panose="02010609060101010101" charset="-122"/>
          <a:cs typeface="黑体" panose="02010609060101010101" charset="-122"/>
          <a:sym typeface="黑体" panose="0201060906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2.svg"/><Relationship Id="rId7" Type="http://schemas.openxmlformats.org/officeDocument/2006/relationships/image" Target="../media/image7.png"/><Relationship Id="rId6" Type="http://schemas.openxmlformats.org/officeDocument/2006/relationships/image" Target="../media/image1.svg"/><Relationship Id="rId5" Type="http://schemas.openxmlformats.org/officeDocument/2006/relationships/image" Target="../media/image6.png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6" Type="http://schemas.openxmlformats.org/officeDocument/2006/relationships/image" Target="../media/image6.svg"/><Relationship Id="rId15" Type="http://schemas.openxmlformats.org/officeDocument/2006/relationships/image" Target="../media/image11.png"/><Relationship Id="rId14" Type="http://schemas.openxmlformats.org/officeDocument/2006/relationships/image" Target="../media/image5.svg"/><Relationship Id="rId13" Type="http://schemas.openxmlformats.org/officeDocument/2006/relationships/image" Target="../media/image10.png"/><Relationship Id="rId12" Type="http://schemas.openxmlformats.org/officeDocument/2006/relationships/image" Target="../media/image4.svg"/><Relationship Id="rId11" Type="http://schemas.openxmlformats.org/officeDocument/2006/relationships/image" Target="../media/image9.png"/><Relationship Id="rId10" Type="http://schemas.openxmlformats.org/officeDocument/2006/relationships/image" Target="../media/image3.sv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95250</xdr:colOff>
      <xdr:row>1</xdr:row>
      <xdr:rowOff>132080</xdr:rowOff>
    </xdr:from>
    <xdr:to>
      <xdr:col>2</xdr:col>
      <xdr:colOff>247650</xdr:colOff>
      <xdr:row>2</xdr:row>
      <xdr:rowOff>111125</xdr:rowOff>
    </xdr:to>
    <xdr:pic>
      <xdr:nvPicPr>
        <xdr:cNvPr id="5" name="图片 4" descr="343435383039313b343532323131373bbca8d0a7c6c0b9c0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8615" y="258445"/>
          <a:ext cx="417830" cy="398145"/>
        </a:xfrm>
        <a:prstGeom prst="rect">
          <a:avLst/>
        </a:prstGeom>
      </xdr:spPr>
    </xdr:pic>
    <xdr:clientData/>
  </xdr:twoCellAnchor>
  <xdr:twoCellAnchor>
    <xdr:from>
      <xdr:col>29</xdr:col>
      <xdr:colOff>39370</xdr:colOff>
      <xdr:row>10</xdr:row>
      <xdr:rowOff>46990</xdr:rowOff>
    </xdr:from>
    <xdr:to>
      <xdr:col>31</xdr:col>
      <xdr:colOff>184785</xdr:colOff>
      <xdr:row>15</xdr:row>
      <xdr:rowOff>271145</xdr:rowOff>
    </xdr:to>
    <xdr:graphicFrame>
      <xdr:nvGraphicFramePr>
        <xdr:cNvPr id="6" name="图表 5"/>
        <xdr:cNvGraphicFramePr/>
      </xdr:nvGraphicFramePr>
      <xdr:xfrm>
        <a:off x="13794740" y="2341245"/>
        <a:ext cx="2223135" cy="180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117475</xdr:colOff>
      <xdr:row>10</xdr:row>
      <xdr:rowOff>54610</xdr:rowOff>
    </xdr:from>
    <xdr:to>
      <xdr:col>9</xdr:col>
      <xdr:colOff>403860</xdr:colOff>
      <xdr:row>15</xdr:row>
      <xdr:rowOff>273050</xdr:rowOff>
    </xdr:to>
    <xdr:graphicFrame>
      <xdr:nvGraphicFramePr>
        <xdr:cNvPr id="7" name="图表 6"/>
        <xdr:cNvGraphicFramePr/>
      </xdr:nvGraphicFramePr>
      <xdr:xfrm>
        <a:off x="370840" y="2348865"/>
        <a:ext cx="4255770" cy="1802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441325</xdr:colOff>
      <xdr:row>10</xdr:row>
      <xdr:rowOff>6350</xdr:rowOff>
    </xdr:from>
    <xdr:to>
      <xdr:col>20</xdr:col>
      <xdr:colOff>384175</xdr:colOff>
      <xdr:row>15</xdr:row>
      <xdr:rowOff>301625</xdr:rowOff>
    </xdr:to>
    <xdr:graphicFrame>
      <xdr:nvGraphicFramePr>
        <xdr:cNvPr id="8" name="图表 7"/>
        <xdr:cNvGraphicFramePr/>
      </xdr:nvGraphicFramePr>
      <xdr:xfrm>
        <a:off x="4664075" y="2300605"/>
        <a:ext cx="4262120" cy="187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812800</xdr:colOff>
      <xdr:row>10</xdr:row>
      <xdr:rowOff>118745</xdr:rowOff>
    </xdr:from>
    <xdr:to>
      <xdr:col>26</xdr:col>
      <xdr:colOff>764540</xdr:colOff>
      <xdr:row>15</xdr:row>
      <xdr:rowOff>291465</xdr:rowOff>
    </xdr:to>
    <xdr:graphicFrame>
      <xdr:nvGraphicFramePr>
        <xdr:cNvPr id="13" name="图表 12"/>
        <xdr:cNvGraphicFramePr/>
      </xdr:nvGraphicFramePr>
      <xdr:xfrm>
        <a:off x="9354820" y="2413000"/>
        <a:ext cx="3643630" cy="1757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332740</xdr:colOff>
      <xdr:row>11</xdr:row>
      <xdr:rowOff>209550</xdr:rowOff>
    </xdr:from>
    <xdr:to>
      <xdr:col>30</xdr:col>
      <xdr:colOff>1417320</xdr:colOff>
      <xdr:row>14</xdr:row>
      <xdr:rowOff>71120</xdr:rowOff>
    </xdr:to>
    <xdr:grpSp>
      <xdr:nvGrpSpPr>
        <xdr:cNvPr id="10" name="组合 9"/>
        <xdr:cNvGrpSpPr/>
      </xdr:nvGrpSpPr>
      <xdr:grpSpPr>
        <a:xfrm>
          <a:off x="14353540" y="2820670"/>
          <a:ext cx="1084580" cy="812165"/>
          <a:chOff x="20429" y="4575"/>
          <a:chExt cx="1708" cy="1267"/>
        </a:xfrm>
      </xdr:grpSpPr>
      <xdr:sp textlink="$AK$20">
        <xdr:nvSpPr>
          <xdr:cNvPr id="4" name="文本框 3"/>
          <xdr:cNvSpPr txBox="1"/>
        </xdr:nvSpPr>
        <xdr:spPr>
          <a:xfrm>
            <a:off x="20429" y="5132"/>
            <a:ext cx="1708" cy="71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AD21E5A7-B537-41C4-A612-10175B664151}" type="TxLink">
              <a:rPr lang="en-US" altLang="en-US" sz="1400" b="0" i="0" u="none" strike="noStrike">
                <a:solidFill>
                  <a:srgbClr val="404040"/>
                </a:solidFill>
                <a:latin typeface="黑体" panose="02010609060101010101" charset="-122"/>
                <a:ea typeface="黑体" panose="02010609060101010101" charset="-122"/>
              </a:rPr>
            </a:fld>
            <a:endParaRPr lang="en-US" altLang="en-US" sz="1400" b="0" i="0" u="none" strike="noStrike">
              <a:solidFill>
                <a:srgbClr val="404040"/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0514" y="4575"/>
            <a:ext cx="1537" cy="64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square" numCol="1" spcCol="0" rtlCol="0" fromWordArt="0" anchor="ctr" anchorCtr="0" forceAA="0" compatLnSpc="1">
            <a:noAutofit/>
          </a:bodyPr>
          <a:lstStyle/>
          <a:p>
            <a:pPr algn="ctr">
              <a:buClrTx/>
              <a:buSzTx/>
              <a:buFontTx/>
            </a:pPr>
            <a:r>
              <a:rPr lang="en-US" altLang="en-US">
                <a:solidFill>
                  <a:srgbClr val="404040"/>
                </a:solidFill>
                <a:latin typeface="黑体" panose="02010609060101010101" charset="-122"/>
                <a:ea typeface="黑体" panose="02010609060101010101" charset="-122"/>
              </a:rPr>
              <a:t>KR完成率</a:t>
            </a:r>
            <a:endParaRPr lang="en-US" altLang="en-US">
              <a:solidFill>
                <a:srgbClr val="404040"/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</xdr:grpSp>
    <xdr:clientData/>
  </xdr:twoCellAnchor>
  <xdr:twoCellAnchor>
    <xdr:from>
      <xdr:col>4</xdr:col>
      <xdr:colOff>409575</xdr:colOff>
      <xdr:row>6</xdr:row>
      <xdr:rowOff>304800</xdr:rowOff>
    </xdr:from>
    <xdr:to>
      <xdr:col>5</xdr:col>
      <xdr:colOff>17145</xdr:colOff>
      <xdr:row>8</xdr:row>
      <xdr:rowOff>36195</xdr:rowOff>
    </xdr:to>
    <xdr:grpSp>
      <xdr:nvGrpSpPr>
        <xdr:cNvPr id="14" name="组合 13"/>
        <xdr:cNvGrpSpPr/>
      </xdr:nvGrpSpPr>
      <xdr:grpSpPr>
        <a:xfrm>
          <a:off x="2231390" y="1686560"/>
          <a:ext cx="452120" cy="365125"/>
          <a:chOff x="3195" y="2625"/>
          <a:chExt cx="567" cy="567"/>
        </a:xfrm>
      </xdr:grpSpPr>
      <xdr:sp>
        <xdr:nvSpPr>
          <xdr:cNvPr id="11" name="圆角矩形 10"/>
          <xdr:cNvSpPr/>
        </xdr:nvSpPr>
        <xdr:spPr>
          <a:xfrm>
            <a:off x="3195" y="2625"/>
            <a:ext cx="567" cy="567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2" name="图片 11" descr="343435383039313b343532323130363bb4fdb0eccac2cfee"/>
          <xdr:cNvPicPr>
            <a:picLocks noChangeAspect="1"/>
          </xdr:cNvPicPr>
        </xdr:nvPicPr>
        <xdr:blipFill>
          <a:blip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305" y="2718"/>
            <a:ext cx="376" cy="38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600075</xdr:colOff>
      <xdr:row>6</xdr:row>
      <xdr:rowOff>304800</xdr:rowOff>
    </xdr:from>
    <xdr:to>
      <xdr:col>10</xdr:col>
      <xdr:colOff>35560</xdr:colOff>
      <xdr:row>8</xdr:row>
      <xdr:rowOff>35560</xdr:rowOff>
    </xdr:to>
    <xdr:grpSp>
      <xdr:nvGrpSpPr>
        <xdr:cNvPr id="17" name="组合 16"/>
        <xdr:cNvGrpSpPr/>
      </xdr:nvGrpSpPr>
      <xdr:grpSpPr>
        <a:xfrm>
          <a:off x="4822825" y="1686560"/>
          <a:ext cx="473075" cy="364490"/>
          <a:chOff x="6870" y="2625"/>
          <a:chExt cx="566" cy="566"/>
        </a:xfrm>
      </xdr:grpSpPr>
      <xdr:sp>
        <xdr:nvSpPr>
          <xdr:cNvPr id="15" name="圆角矩形 14"/>
          <xdr:cNvSpPr/>
        </xdr:nvSpPr>
        <xdr:spPr>
          <a:xfrm>
            <a:off x="6870" y="2625"/>
            <a:ext cx="567" cy="567"/>
          </a:xfrm>
          <a:prstGeom prst="roundRect">
            <a:avLst/>
          </a:prstGeom>
          <a:solidFill>
            <a:srgbClr val="3D64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6" name="图片 15" descr="333437323831383b333530343334353bd1a7cfb0"/>
          <xdr:cNvPicPr>
            <a:picLocks noChangeAspect="1"/>
          </xdr:cNvPicPr>
        </xdr:nvPicPr>
        <xdr:blipFill>
          <a:blip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009" y="2761"/>
            <a:ext cx="288" cy="295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435610</xdr:colOff>
      <xdr:row>6</xdr:row>
      <xdr:rowOff>307340</xdr:rowOff>
    </xdr:from>
    <xdr:to>
      <xdr:col>17</xdr:col>
      <xdr:colOff>42545</xdr:colOff>
      <xdr:row>8</xdr:row>
      <xdr:rowOff>38100</xdr:rowOff>
    </xdr:to>
    <xdr:grpSp>
      <xdr:nvGrpSpPr>
        <xdr:cNvPr id="28" name="组合 27"/>
        <xdr:cNvGrpSpPr/>
      </xdr:nvGrpSpPr>
      <xdr:grpSpPr>
        <a:xfrm>
          <a:off x="7626350" y="1689100"/>
          <a:ext cx="451485" cy="364490"/>
          <a:chOff x="10781" y="2629"/>
          <a:chExt cx="566" cy="566"/>
        </a:xfrm>
      </xdr:grpSpPr>
      <xdr:sp>
        <xdr:nvSpPr>
          <xdr:cNvPr id="19" name="圆角矩形 18"/>
          <xdr:cNvSpPr/>
        </xdr:nvSpPr>
        <xdr:spPr>
          <a:xfrm>
            <a:off x="10781" y="2629"/>
            <a:ext cx="567" cy="567"/>
          </a:xfrm>
          <a:prstGeom prst="roundRect">
            <a:avLst/>
          </a:prstGeom>
          <a:solidFill>
            <a:srgbClr val="3D64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27" name="图片 26" descr="333437323831383b333530343333363bd2b5cef1cdc6b9e3"/>
          <xdr:cNvPicPr>
            <a:picLocks noChangeAspect="1"/>
          </xdr:cNvPicPr>
        </xdr:nvPicPr>
        <xdr:blipFill>
          <a:blip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0886" y="2731"/>
            <a:ext cx="352" cy="363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597535</xdr:colOff>
      <xdr:row>7</xdr:row>
      <xdr:rowOff>28575</xdr:rowOff>
    </xdr:from>
    <xdr:to>
      <xdr:col>22</xdr:col>
      <xdr:colOff>33020</xdr:colOff>
      <xdr:row>8</xdr:row>
      <xdr:rowOff>76200</xdr:rowOff>
    </xdr:to>
    <xdr:grpSp>
      <xdr:nvGrpSpPr>
        <xdr:cNvPr id="30" name="组合 29"/>
        <xdr:cNvGrpSpPr/>
      </xdr:nvGrpSpPr>
      <xdr:grpSpPr>
        <a:xfrm>
          <a:off x="10177145" y="1727200"/>
          <a:ext cx="473075" cy="364490"/>
          <a:chOff x="14396" y="2685"/>
          <a:chExt cx="566" cy="570"/>
        </a:xfrm>
      </xdr:grpSpPr>
      <xdr:sp>
        <xdr:nvSpPr>
          <xdr:cNvPr id="22" name="圆角矩形 21"/>
          <xdr:cNvSpPr/>
        </xdr:nvSpPr>
        <xdr:spPr>
          <a:xfrm>
            <a:off x="14396" y="2685"/>
            <a:ext cx="567" cy="571"/>
          </a:xfrm>
          <a:prstGeom prst="roundRect">
            <a:avLst/>
          </a:prstGeom>
          <a:solidFill>
            <a:srgbClr val="3D64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29" name="图片 28" descr="333437323831383b333530343337303bcfeec4bfcdb3bcc6"/>
          <xdr:cNvPicPr>
            <a:picLocks noChangeAspect="1"/>
          </xdr:cNvPicPr>
        </xdr:nvPicPr>
        <xdr:blipFill>
          <a:blip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14501" y="2790"/>
            <a:ext cx="357" cy="364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702310</xdr:colOff>
      <xdr:row>7</xdr:row>
      <xdr:rowOff>0</xdr:rowOff>
    </xdr:from>
    <xdr:to>
      <xdr:col>27</xdr:col>
      <xdr:colOff>159385</xdr:colOff>
      <xdr:row>8</xdr:row>
      <xdr:rowOff>48260</xdr:rowOff>
    </xdr:to>
    <xdr:grpSp>
      <xdr:nvGrpSpPr>
        <xdr:cNvPr id="32" name="组合 31"/>
        <xdr:cNvGrpSpPr/>
      </xdr:nvGrpSpPr>
      <xdr:grpSpPr>
        <a:xfrm>
          <a:off x="12936220" y="1698625"/>
          <a:ext cx="471170" cy="365125"/>
          <a:chOff x="18281" y="2644"/>
          <a:chExt cx="570" cy="567"/>
        </a:xfrm>
      </xdr:grpSpPr>
      <xdr:sp>
        <xdr:nvSpPr>
          <xdr:cNvPr id="25" name="圆角矩形 24"/>
          <xdr:cNvSpPr/>
        </xdr:nvSpPr>
        <xdr:spPr>
          <a:xfrm>
            <a:off x="18281" y="2644"/>
            <a:ext cx="570" cy="567"/>
          </a:xfrm>
          <a:prstGeom prst="roundRect">
            <a:avLst/>
          </a:prstGeom>
          <a:solidFill>
            <a:srgbClr val="3D64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31" name="图片 30" descr="333437323831383b333530343336333bbcc6bbae"/>
          <xdr:cNvPicPr>
            <a:picLocks noChangeAspect="1"/>
          </xdr:cNvPicPr>
        </xdr:nvPicPr>
        <xdr:blipFill>
          <a:blip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8421" y="2783"/>
            <a:ext cx="320" cy="32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9"/>
  <sheetViews>
    <sheetView showGridLines="0" tabSelected="1" zoomScale="88" zoomScaleNormal="88" workbookViewId="0">
      <selection activeCell="D10" sqref="D10"/>
    </sheetView>
  </sheetViews>
  <sheetFormatPr defaultColWidth="8.875" defaultRowHeight="24.95" customHeight="1"/>
  <cols>
    <col min="1" max="1" width="2.625" style="1" customWidth="1"/>
    <col min="2" max="2" width="2.75" style="1" customWidth="1"/>
    <col min="3" max="3" width="4.75" style="1" customWidth="1"/>
    <col min="4" max="5" width="8.75" style="1" customWidth="1"/>
    <col min="6" max="6" width="1.75" style="2" customWidth="1"/>
    <col min="7" max="7" width="1.875" style="2" customWidth="1"/>
    <col min="8" max="8" width="1.75" style="2" customWidth="1"/>
    <col min="9" max="10" width="10.75" style="3" customWidth="1"/>
    <col min="11" max="13" width="1.75" style="3" customWidth="1"/>
    <col min="14" max="14" width="3.25" style="3" customWidth="1"/>
    <col min="15" max="15" width="5.75" style="4" customWidth="1"/>
    <col min="16" max="16" width="5.75" style="2" customWidth="1"/>
    <col min="17" max="17" width="8.75" style="1" customWidth="1"/>
    <col min="18" max="20" width="1.75" style="1" customWidth="1"/>
    <col min="21" max="22" width="10.75" style="1" customWidth="1"/>
    <col min="23" max="23" width="1.75" style="1" customWidth="1"/>
    <col min="24" max="24" width="1.875" style="1" customWidth="1"/>
    <col min="25" max="25" width="3.75" style="1" customWidth="1"/>
    <col min="26" max="26" width="9.375" style="1" customWidth="1"/>
    <col min="27" max="27" width="10.5065789473684" style="1" customWidth="1"/>
    <col min="28" max="28" width="2.75" style="1" customWidth="1"/>
    <col min="29" max="29" width="2.50657894736842" style="1" customWidth="1"/>
    <col min="30" max="30" width="2.75" style="1" customWidth="1"/>
    <col min="31" max="31" width="18.7763157894737" style="1" customWidth="1"/>
    <col min="32" max="32" width="2.75" style="1" customWidth="1"/>
    <col min="33" max="34" width="2.50657894736842" style="1" customWidth="1"/>
    <col min="35" max="36" width="8.875" style="1"/>
    <col min="37" max="37" width="8.50657894736842" style="1" customWidth="1"/>
    <col min="38" max="38" width="9.50657894736842" style="1" customWidth="1"/>
    <col min="39" max="16384" width="8.875" style="1"/>
  </cols>
  <sheetData>
    <row r="1" ht="9.95" customHeight="1" spans="1:33">
      <c r="A1" s="5"/>
      <c r="B1" s="5"/>
      <c r="C1" s="5"/>
      <c r="D1" s="5"/>
      <c r="E1" s="5"/>
      <c r="F1" s="17"/>
      <c r="G1" s="17"/>
      <c r="H1" s="17"/>
      <c r="I1" s="32"/>
      <c r="J1" s="32"/>
      <c r="K1" s="32"/>
      <c r="L1" s="32"/>
      <c r="M1" s="32"/>
      <c r="N1" s="32"/>
      <c r="O1" s="41"/>
      <c r="P1" s="1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33" customHeight="1" spans="1:33">
      <c r="A2" s="5"/>
      <c r="B2" s="5"/>
      <c r="C2" s="5"/>
      <c r="D2" s="6" t="s">
        <v>0</v>
      </c>
      <c r="E2" s="6"/>
      <c r="F2" s="18"/>
      <c r="G2" s="18"/>
      <c r="H2" s="18"/>
      <c r="I2" s="6"/>
      <c r="J2" s="6"/>
      <c r="K2" s="6"/>
      <c r="L2" s="6"/>
      <c r="M2" s="6"/>
      <c r="N2" s="6"/>
      <c r="O2" s="42"/>
      <c r="P2" s="43"/>
      <c r="Q2" s="6"/>
      <c r="R2" s="6"/>
      <c r="S2" s="6"/>
      <c r="T2" s="6"/>
      <c r="U2" s="56"/>
      <c r="V2" s="56"/>
      <c r="W2" s="56"/>
      <c r="X2" s="6"/>
      <c r="Y2" s="6"/>
      <c r="Z2" s="6"/>
      <c r="AA2" s="6"/>
      <c r="AB2" s="59" t="s">
        <v>1</v>
      </c>
      <c r="AC2" s="59"/>
      <c r="AD2" s="59"/>
      <c r="AE2" s="59"/>
      <c r="AF2" s="59"/>
      <c r="AG2" s="56"/>
    </row>
    <row r="3" ht="21" customHeight="1" spans="1:33">
      <c r="A3" s="5"/>
      <c r="B3" s="5"/>
      <c r="C3" s="5"/>
      <c r="D3" s="7" t="s">
        <v>2</v>
      </c>
      <c r="E3" s="7"/>
      <c r="F3" s="19"/>
      <c r="G3" s="19"/>
      <c r="H3" s="19"/>
      <c r="I3" s="7"/>
      <c r="J3" s="7"/>
      <c r="K3" s="7"/>
      <c r="L3" s="7"/>
      <c r="M3" s="7"/>
      <c r="N3" s="7"/>
      <c r="O3" s="7"/>
      <c r="P3" s="19"/>
      <c r="Q3" s="6"/>
      <c r="R3" s="6"/>
      <c r="S3" s="6"/>
      <c r="T3" s="6"/>
      <c r="U3" s="56"/>
      <c r="V3" s="56"/>
      <c r="W3" s="56"/>
      <c r="X3" s="6"/>
      <c r="Y3" s="6"/>
      <c r="Z3" s="6"/>
      <c r="AA3" s="6"/>
      <c r="AB3" s="60" t="s">
        <v>3</v>
      </c>
      <c r="AC3" s="60"/>
      <c r="AD3" s="60"/>
      <c r="AE3" s="62">
        <f ca="1">TODAY()</f>
        <v>44943</v>
      </c>
      <c r="AF3" s="63"/>
      <c r="AG3" s="56"/>
    </row>
    <row r="4" ht="9.95" customHeight="1" spans="1:33">
      <c r="A4" s="5"/>
      <c r="B4" s="5"/>
      <c r="C4" s="5"/>
      <c r="D4" s="5"/>
      <c r="E4" s="5"/>
      <c r="F4" s="17"/>
      <c r="G4" s="17"/>
      <c r="H4" s="17"/>
      <c r="I4" s="32"/>
      <c r="J4" s="32"/>
      <c r="K4" s="32"/>
      <c r="L4" s="32"/>
      <c r="M4" s="32"/>
      <c r="N4" s="32"/>
      <c r="O4" s="41"/>
      <c r="P4" s="17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9.95" customHeight="1" spans="1:33">
      <c r="A5" s="5"/>
      <c r="B5" s="8"/>
      <c r="C5" s="8"/>
      <c r="D5" s="8"/>
      <c r="E5" s="8"/>
      <c r="F5" s="20"/>
      <c r="G5" s="17"/>
      <c r="H5" s="21"/>
      <c r="I5" s="33"/>
      <c r="J5" s="33"/>
      <c r="K5" s="33"/>
      <c r="L5" s="32"/>
      <c r="M5" s="33"/>
      <c r="N5" s="33"/>
      <c r="O5" s="44"/>
      <c r="P5" s="21"/>
      <c r="Q5" s="11"/>
      <c r="R5" s="11"/>
      <c r="S5" s="5"/>
      <c r="T5" s="11"/>
      <c r="U5" s="11"/>
      <c r="V5" s="11"/>
      <c r="W5" s="11"/>
      <c r="X5" s="5"/>
      <c r="Y5" s="11"/>
      <c r="Z5" s="11"/>
      <c r="AA5" s="11"/>
      <c r="AB5" s="11"/>
      <c r="AC5" s="5"/>
      <c r="AD5" s="11"/>
      <c r="AE5" s="11"/>
      <c r="AF5" s="11"/>
      <c r="AG5" s="5"/>
    </row>
    <row r="6" customHeight="1" spans="1:33">
      <c r="A6" s="5"/>
      <c r="B6" s="8"/>
      <c r="C6" s="9" t="s">
        <v>4</v>
      </c>
      <c r="D6" s="9"/>
      <c r="E6" s="8"/>
      <c r="F6" s="20"/>
      <c r="G6" s="17"/>
      <c r="H6" s="21"/>
      <c r="I6" s="33" t="s">
        <v>5</v>
      </c>
      <c r="J6" s="33"/>
      <c r="K6" s="33"/>
      <c r="L6" s="32"/>
      <c r="M6" s="33"/>
      <c r="N6" s="33" t="s">
        <v>6</v>
      </c>
      <c r="O6" s="33"/>
      <c r="P6" s="33"/>
      <c r="Q6" s="11"/>
      <c r="R6" s="11"/>
      <c r="S6" s="5"/>
      <c r="T6" s="11"/>
      <c r="U6" s="57" t="s">
        <v>7</v>
      </c>
      <c r="V6" s="57"/>
      <c r="W6" s="57"/>
      <c r="X6" s="5"/>
      <c r="Y6" s="11"/>
      <c r="Z6" s="11" t="s">
        <v>8</v>
      </c>
      <c r="AA6" s="11"/>
      <c r="AB6" s="11"/>
      <c r="AC6" s="5"/>
      <c r="AD6" s="11"/>
      <c r="AE6" s="64">
        <f>SUM($Z$20:$Z$2000)</f>
        <v>3.98</v>
      </c>
      <c r="AF6" s="11"/>
      <c r="AG6" s="5"/>
    </row>
    <row r="7" customHeight="1" spans="1:33">
      <c r="A7" s="5"/>
      <c r="B7" s="8"/>
      <c r="C7" s="10">
        <f>COUNTA($D$20:$E$2001)</f>
        <v>5</v>
      </c>
      <c r="D7" s="10"/>
      <c r="E7" s="10"/>
      <c r="F7" s="20"/>
      <c r="G7" s="17"/>
      <c r="H7" s="21"/>
      <c r="I7" s="34">
        <f>COUNTA($I$20:$N$20001)</f>
        <v>17</v>
      </c>
      <c r="J7" s="34"/>
      <c r="K7" s="33"/>
      <c r="L7" s="32"/>
      <c r="M7" s="33"/>
      <c r="N7" s="34">
        <f>COUNTIF($V$20:$V$20001,N6)</f>
        <v>7</v>
      </c>
      <c r="O7" s="34"/>
      <c r="P7" s="34"/>
      <c r="Q7" s="34"/>
      <c r="R7" s="11"/>
      <c r="S7" s="5"/>
      <c r="T7" s="11"/>
      <c r="U7" s="34">
        <f>COUNTIF($V$20:$V$20001,U6)</f>
        <v>6</v>
      </c>
      <c r="V7" s="34"/>
      <c r="W7" s="58"/>
      <c r="X7" s="5"/>
      <c r="Y7" s="11"/>
      <c r="Z7" s="34">
        <f>COUNTIF($V$20:$V$20001,Z6)</f>
        <v>4</v>
      </c>
      <c r="AA7" s="34"/>
      <c r="AB7" s="11"/>
      <c r="AC7" s="5"/>
      <c r="AD7" s="11"/>
      <c r="AE7" s="64"/>
      <c r="AF7" s="11"/>
      <c r="AG7" s="5"/>
    </row>
    <row r="8" customHeight="1" spans="1:33">
      <c r="A8" s="5"/>
      <c r="B8" s="8"/>
      <c r="C8" s="10"/>
      <c r="D8" s="10"/>
      <c r="E8" s="10"/>
      <c r="F8" s="20"/>
      <c r="G8" s="17"/>
      <c r="H8" s="21"/>
      <c r="I8" s="34"/>
      <c r="J8" s="34"/>
      <c r="K8" s="33"/>
      <c r="L8" s="32"/>
      <c r="M8" s="33"/>
      <c r="N8" s="34"/>
      <c r="O8" s="34"/>
      <c r="P8" s="34"/>
      <c r="Q8" s="34"/>
      <c r="R8" s="11"/>
      <c r="S8" s="5"/>
      <c r="T8" s="11"/>
      <c r="U8" s="34"/>
      <c r="V8" s="34"/>
      <c r="W8" s="58"/>
      <c r="X8" s="5"/>
      <c r="Y8" s="11"/>
      <c r="Z8" s="34"/>
      <c r="AA8" s="34"/>
      <c r="AB8" s="11"/>
      <c r="AC8" s="5"/>
      <c r="AD8" s="11"/>
      <c r="AE8" s="64"/>
      <c r="AF8" s="11"/>
      <c r="AG8" s="5"/>
    </row>
    <row r="9" ht="9.95" customHeight="1" spans="1:33">
      <c r="A9" s="5"/>
      <c r="B9" s="8"/>
      <c r="C9" s="8"/>
      <c r="D9" s="8"/>
      <c r="E9" s="8"/>
      <c r="F9" s="20"/>
      <c r="G9" s="17"/>
      <c r="H9" s="21"/>
      <c r="I9" s="33"/>
      <c r="J9" s="33"/>
      <c r="K9" s="33"/>
      <c r="L9" s="32"/>
      <c r="M9" s="33"/>
      <c r="N9" s="33"/>
      <c r="O9" s="44"/>
      <c r="P9" s="21"/>
      <c r="Q9" s="11"/>
      <c r="R9" s="11"/>
      <c r="S9" s="5"/>
      <c r="T9" s="11"/>
      <c r="U9" s="11"/>
      <c r="V9" s="11"/>
      <c r="W9" s="11"/>
      <c r="X9" s="5"/>
      <c r="Y9" s="11"/>
      <c r="Z9" s="11"/>
      <c r="AA9" s="11"/>
      <c r="AB9" s="11"/>
      <c r="AC9" s="5"/>
      <c r="AD9" s="11"/>
      <c r="AE9" s="65" t="s">
        <v>9</v>
      </c>
      <c r="AF9" s="11"/>
      <c r="AG9" s="5"/>
    </row>
    <row r="10" ht="12" customHeight="1" spans="1:33">
      <c r="A10" s="5"/>
      <c r="B10" s="5"/>
      <c r="C10" s="5"/>
      <c r="D10" s="5"/>
      <c r="E10" s="5"/>
      <c r="F10" s="17"/>
      <c r="G10" s="17"/>
      <c r="H10" s="17"/>
      <c r="I10" s="32"/>
      <c r="J10" s="32"/>
      <c r="K10" s="32"/>
      <c r="L10" s="32"/>
      <c r="M10" s="32"/>
      <c r="N10" s="32"/>
      <c r="O10" s="41"/>
      <c r="P10" s="17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1"/>
      <c r="AE10" s="65"/>
      <c r="AF10" s="11"/>
      <c r="AG10" s="5"/>
    </row>
    <row r="11" customHeight="1" spans="1:33">
      <c r="A11" s="5"/>
      <c r="B11" s="11"/>
      <c r="C11" s="11"/>
      <c r="D11" s="11"/>
      <c r="E11" s="11"/>
      <c r="F11" s="21"/>
      <c r="G11" s="21"/>
      <c r="H11" s="21"/>
      <c r="I11" s="33"/>
      <c r="J11" s="33"/>
      <c r="K11" s="33"/>
      <c r="L11" s="33"/>
      <c r="M11" s="33"/>
      <c r="N11" s="33"/>
      <c r="O11" s="44"/>
      <c r="P11" s="2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5"/>
      <c r="AD11" s="11"/>
      <c r="AE11" s="11"/>
      <c r="AF11" s="11"/>
      <c r="AG11" s="5"/>
    </row>
    <row r="12" customHeight="1" spans="1:33">
      <c r="A12" s="5"/>
      <c r="B12" s="11"/>
      <c r="C12" s="11"/>
      <c r="D12" s="11"/>
      <c r="E12" s="11"/>
      <c r="F12" s="21"/>
      <c r="G12" s="21"/>
      <c r="H12" s="21"/>
      <c r="I12" s="33"/>
      <c r="J12" s="33"/>
      <c r="K12" s="33"/>
      <c r="L12" s="33"/>
      <c r="M12" s="33"/>
      <c r="N12" s="33"/>
      <c r="O12" s="44"/>
      <c r="P12" s="2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5"/>
      <c r="AD12" s="11"/>
      <c r="AE12" s="11"/>
      <c r="AF12" s="11"/>
      <c r="AG12" s="5"/>
    </row>
    <row r="13" customHeight="1" spans="1:33">
      <c r="A13" s="5"/>
      <c r="B13" s="11"/>
      <c r="C13" s="11"/>
      <c r="D13" s="11"/>
      <c r="E13" s="11"/>
      <c r="F13" s="21"/>
      <c r="G13" s="21"/>
      <c r="H13" s="21"/>
      <c r="I13" s="33"/>
      <c r="J13" s="33"/>
      <c r="K13" s="33"/>
      <c r="L13" s="33"/>
      <c r="M13" s="33"/>
      <c r="N13" s="33"/>
      <c r="O13" s="44"/>
      <c r="P13" s="2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5"/>
      <c r="AD13" s="11"/>
      <c r="AE13" s="11"/>
      <c r="AF13" s="11"/>
      <c r="AG13" s="5"/>
    </row>
    <row r="14" customHeight="1" spans="1:33">
      <c r="A14" s="5"/>
      <c r="B14" s="11"/>
      <c r="C14" s="11"/>
      <c r="D14" s="11"/>
      <c r="E14" s="11"/>
      <c r="F14" s="21"/>
      <c r="G14" s="21"/>
      <c r="H14" s="21"/>
      <c r="I14" s="33"/>
      <c r="J14" s="33"/>
      <c r="K14" s="33"/>
      <c r="L14" s="33"/>
      <c r="M14" s="33"/>
      <c r="N14" s="33"/>
      <c r="O14" s="44"/>
      <c r="P14" s="2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5"/>
      <c r="AD14" s="11"/>
      <c r="AE14" s="11"/>
      <c r="AF14" s="11"/>
      <c r="AG14" s="5"/>
    </row>
    <row r="15" customHeight="1" spans="1:33">
      <c r="A15" s="5"/>
      <c r="B15" s="11"/>
      <c r="C15" s="11"/>
      <c r="D15" s="11"/>
      <c r="E15" s="11"/>
      <c r="F15" s="21"/>
      <c r="G15" s="21"/>
      <c r="H15" s="21"/>
      <c r="I15" s="33"/>
      <c r="J15" s="33"/>
      <c r="K15" s="33"/>
      <c r="L15" s="33"/>
      <c r="M15" s="33"/>
      <c r="N15" s="33"/>
      <c r="O15" s="44"/>
      <c r="P15" s="2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5"/>
      <c r="AD15" s="11"/>
      <c r="AE15" s="11"/>
      <c r="AF15" s="11"/>
      <c r="AG15" s="5"/>
    </row>
    <row r="16" customHeight="1" spans="1:33">
      <c r="A16" s="5"/>
      <c r="B16" s="11"/>
      <c r="C16" s="11"/>
      <c r="D16" s="11"/>
      <c r="E16" s="11"/>
      <c r="F16" s="21"/>
      <c r="G16" s="21"/>
      <c r="H16" s="21"/>
      <c r="I16" s="33"/>
      <c r="J16" s="33"/>
      <c r="K16" s="33"/>
      <c r="L16" s="33"/>
      <c r="M16" s="33"/>
      <c r="N16" s="33"/>
      <c r="O16" s="44"/>
      <c r="P16" s="2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5"/>
      <c r="AD16" s="11"/>
      <c r="AE16" s="66"/>
      <c r="AF16" s="11"/>
      <c r="AG16" s="5"/>
    </row>
    <row r="17" ht="9.95" customHeight="1" spans="1:36">
      <c r="A17" s="5"/>
      <c r="B17" s="5"/>
      <c r="C17" s="5"/>
      <c r="D17" s="5"/>
      <c r="E17" s="5"/>
      <c r="F17" s="17"/>
      <c r="G17" s="17"/>
      <c r="H17" s="17"/>
      <c r="I17" s="32"/>
      <c r="J17" s="32"/>
      <c r="K17" s="32"/>
      <c r="L17" s="32"/>
      <c r="M17" s="32"/>
      <c r="N17" s="32"/>
      <c r="O17" s="41"/>
      <c r="P17" s="17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11"/>
      <c r="AE17" s="11"/>
      <c r="AF17" s="11"/>
      <c r="AG17" s="5"/>
      <c r="AI17" s="3" t="s">
        <v>10</v>
      </c>
      <c r="AJ17" s="3"/>
    </row>
    <row r="18" ht="21" customHeight="1" spans="1:36">
      <c r="A18" s="5"/>
      <c r="B18" s="11"/>
      <c r="C18" s="11"/>
      <c r="D18" s="11"/>
      <c r="E18" s="11"/>
      <c r="F18" s="21"/>
      <c r="G18" s="21"/>
      <c r="H18" s="21"/>
      <c r="I18" s="33"/>
      <c r="J18" s="33"/>
      <c r="K18" s="33"/>
      <c r="L18" s="33"/>
      <c r="M18" s="33"/>
      <c r="N18" s="33"/>
      <c r="O18" s="44"/>
      <c r="P18" s="2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5"/>
      <c r="AD18" s="11"/>
      <c r="AE18" s="33" t="s">
        <v>11</v>
      </c>
      <c r="AF18" s="11"/>
      <c r="AG18" s="5"/>
      <c r="AI18" s="3"/>
      <c r="AJ18" s="3"/>
    </row>
    <row r="19" customHeight="1" spans="1:36">
      <c r="A19" s="5"/>
      <c r="B19" s="11"/>
      <c r="C19" s="12" t="s">
        <v>12</v>
      </c>
      <c r="D19" s="12" t="s">
        <v>13</v>
      </c>
      <c r="E19" s="12"/>
      <c r="F19" s="22" t="s">
        <v>14</v>
      </c>
      <c r="G19" s="22"/>
      <c r="H19" s="22"/>
      <c r="I19" s="35" t="s">
        <v>15</v>
      </c>
      <c r="J19" s="36"/>
      <c r="K19" s="36"/>
      <c r="L19" s="36"/>
      <c r="M19" s="36"/>
      <c r="N19" s="45"/>
      <c r="O19" s="12" t="s">
        <v>16</v>
      </c>
      <c r="P19" s="22" t="s">
        <v>14</v>
      </c>
      <c r="Q19" s="51" t="s">
        <v>17</v>
      </c>
      <c r="R19" s="52"/>
      <c r="S19" s="53"/>
      <c r="T19" s="51" t="s">
        <v>18</v>
      </c>
      <c r="U19" s="53"/>
      <c r="V19" s="12" t="s">
        <v>19</v>
      </c>
      <c r="W19" s="12" t="s">
        <v>20</v>
      </c>
      <c r="X19" s="12"/>
      <c r="Y19" s="12"/>
      <c r="Z19" s="12" t="s">
        <v>21</v>
      </c>
      <c r="AA19" s="61" t="s">
        <v>22</v>
      </c>
      <c r="AB19" s="11"/>
      <c r="AC19" s="5"/>
      <c r="AD19" s="11"/>
      <c r="AE19" s="9" t="s">
        <v>15</v>
      </c>
      <c r="AF19" s="11"/>
      <c r="AG19" s="5"/>
      <c r="AI19" s="68" t="s">
        <v>19</v>
      </c>
      <c r="AJ19" s="68" t="s">
        <v>23</v>
      </c>
    </row>
    <row r="20" customHeight="1" spans="1:38">
      <c r="A20" s="5"/>
      <c r="B20" s="11"/>
      <c r="C20" s="13">
        <v>1</v>
      </c>
      <c r="D20" s="14" t="s">
        <v>24</v>
      </c>
      <c r="E20" s="23"/>
      <c r="F20" s="24">
        <v>0.2</v>
      </c>
      <c r="G20" s="25"/>
      <c r="H20" s="26"/>
      <c r="I20" s="37" t="s">
        <v>25</v>
      </c>
      <c r="J20" s="38"/>
      <c r="K20" s="38"/>
      <c r="L20" s="38"/>
      <c r="M20" s="38"/>
      <c r="N20" s="46"/>
      <c r="O20" s="47">
        <v>2</v>
      </c>
      <c r="P20" s="48">
        <v>0.5</v>
      </c>
      <c r="Q20" s="54">
        <v>44823</v>
      </c>
      <c r="R20" s="55"/>
      <c r="S20" s="55"/>
      <c r="T20" s="54">
        <v>44823</v>
      </c>
      <c r="U20" s="55"/>
      <c r="V20" s="15" t="s">
        <v>6</v>
      </c>
      <c r="W20" s="15">
        <v>4</v>
      </c>
      <c r="X20" s="15"/>
      <c r="Y20" s="15"/>
      <c r="Z20" s="13">
        <f>IF(D20="","",(W20*P20+W21*P21+W22*P22+P23*W23+P24*W24)*F20)</f>
        <v>0.58</v>
      </c>
      <c r="AA20" s="13"/>
      <c r="AB20" s="11"/>
      <c r="AC20" s="5"/>
      <c r="AD20" s="11"/>
      <c r="AE20" s="67" t="str">
        <f t="array" ref="AE20">INDEX(I:I,SMALL(IF($V$20:$V$20000="进行中",ROW($I$20:$AA$20000),4^8),ROW(1:1)))</f>
        <v>招聘5名金牌销售</v>
      </c>
      <c r="AF20" s="11"/>
      <c r="AG20" s="5"/>
      <c r="AI20" s="69" t="s">
        <v>6</v>
      </c>
      <c r="AJ20" s="69">
        <f>COUNTIF($V$20:$V$20001,AI20)</f>
        <v>7</v>
      </c>
      <c r="AK20" s="72">
        <f>AJ20/SUM($AJ$20:$AJ$22)</f>
        <v>0.411764705882353</v>
      </c>
      <c r="AL20" s="72">
        <f>1-AK20</f>
        <v>0.588235294117647</v>
      </c>
    </row>
    <row r="21" customHeight="1" spans="1:36">
      <c r="A21" s="5"/>
      <c r="B21" s="11"/>
      <c r="C21" s="13"/>
      <c r="D21" s="14"/>
      <c r="E21" s="23"/>
      <c r="F21" s="24"/>
      <c r="G21" s="25"/>
      <c r="H21" s="26"/>
      <c r="I21" s="39" t="s">
        <v>26</v>
      </c>
      <c r="J21" s="40"/>
      <c r="K21" s="40"/>
      <c r="L21" s="40"/>
      <c r="M21" s="40"/>
      <c r="N21" s="49"/>
      <c r="O21" s="47">
        <v>1</v>
      </c>
      <c r="P21" s="48">
        <v>0.4</v>
      </c>
      <c r="Q21" s="54">
        <v>44824</v>
      </c>
      <c r="R21" s="55"/>
      <c r="S21" s="55"/>
      <c r="T21" s="54">
        <v>44825</v>
      </c>
      <c r="U21" s="55"/>
      <c r="V21" s="15" t="s">
        <v>6</v>
      </c>
      <c r="W21" s="15">
        <v>2</v>
      </c>
      <c r="X21" s="15"/>
      <c r="Y21" s="15"/>
      <c r="Z21" s="13"/>
      <c r="AA21" s="13"/>
      <c r="AB21" s="11"/>
      <c r="AC21" s="5"/>
      <c r="AD21" s="11"/>
      <c r="AE21" s="67" t="str">
        <f t="array" ref="AE21">INDEX(I:I,SMALL(IF($V$20:$V$20000="进行中",ROW($I$20:$AA$20000),4^8),ROW(2:2)))</f>
        <v>增加F项目的小程序</v>
      </c>
      <c r="AF21" s="11"/>
      <c r="AG21" s="5"/>
      <c r="AI21" s="70" t="s">
        <v>7</v>
      </c>
      <c r="AJ21" s="69">
        <f>COUNTIF($V$20:$V$20001,AI21)</f>
        <v>6</v>
      </c>
    </row>
    <row r="22" customHeight="1" spans="1:36">
      <c r="A22" s="5"/>
      <c r="B22" s="11"/>
      <c r="C22" s="13"/>
      <c r="D22" s="14"/>
      <c r="E22" s="23"/>
      <c r="F22" s="24"/>
      <c r="G22" s="25"/>
      <c r="H22" s="26"/>
      <c r="I22" s="39" t="s">
        <v>27</v>
      </c>
      <c r="J22" s="40"/>
      <c r="K22" s="40"/>
      <c r="L22" s="40"/>
      <c r="M22" s="40"/>
      <c r="N22" s="49"/>
      <c r="O22" s="47">
        <v>0</v>
      </c>
      <c r="P22" s="48">
        <v>0.1</v>
      </c>
      <c r="Q22" s="54">
        <v>44825</v>
      </c>
      <c r="R22" s="55"/>
      <c r="S22" s="55"/>
      <c r="T22" s="54">
        <v>44826</v>
      </c>
      <c r="U22" s="55"/>
      <c r="V22" s="15" t="s">
        <v>7</v>
      </c>
      <c r="W22" s="15">
        <v>1</v>
      </c>
      <c r="X22" s="15"/>
      <c r="Y22" s="15"/>
      <c r="Z22" s="13"/>
      <c r="AA22" s="13"/>
      <c r="AB22" s="11"/>
      <c r="AC22" s="5"/>
      <c r="AD22" s="11"/>
      <c r="AE22" s="67" t="str">
        <f t="array" ref="AE22">INDEX(I:I,SMALL(IF($V$20:$V$20000="进行中",ROW($I$20:$AA$20000),4^8),ROW(3:3)))</f>
        <v>增加简便支付渠道</v>
      </c>
      <c r="AF22" s="11"/>
      <c r="AG22" s="5"/>
      <c r="AI22" s="70" t="s">
        <v>8</v>
      </c>
      <c r="AJ22" s="69">
        <f>COUNTIF($V$20:$V$20001,AI22)</f>
        <v>4</v>
      </c>
    </row>
    <row r="23" customHeight="1" spans="1:33">
      <c r="A23" s="5"/>
      <c r="B23" s="11"/>
      <c r="C23" s="13"/>
      <c r="D23" s="14"/>
      <c r="E23" s="23"/>
      <c r="F23" s="24"/>
      <c r="G23" s="25"/>
      <c r="H23" s="26"/>
      <c r="I23" s="39"/>
      <c r="J23" s="40"/>
      <c r="K23" s="40"/>
      <c r="L23" s="40"/>
      <c r="M23" s="40"/>
      <c r="N23" s="49"/>
      <c r="O23" s="47"/>
      <c r="P23" s="50"/>
      <c r="Q23" s="55"/>
      <c r="R23" s="55"/>
      <c r="S23" s="55"/>
      <c r="T23" s="55"/>
      <c r="U23" s="55"/>
      <c r="V23" s="15"/>
      <c r="W23" s="15"/>
      <c r="X23" s="15"/>
      <c r="Y23" s="15"/>
      <c r="Z23" s="13"/>
      <c r="AA23" s="13"/>
      <c r="AB23" s="11"/>
      <c r="AC23" s="5"/>
      <c r="AD23" s="11"/>
      <c r="AE23" s="67" t="str">
        <f t="array" ref="AE23">INDEX(I:I,SMALL(IF($V$20:$V$20000="进行中",ROW($I$20:$AA$20000),4^8),ROW(4:4)))</f>
        <v>增加客户销售渠道</v>
      </c>
      <c r="AF23" s="11"/>
      <c r="AG23" s="5"/>
    </row>
    <row r="24" customHeight="1" spans="1:36">
      <c r="A24" s="5"/>
      <c r="B24" s="11"/>
      <c r="C24" s="15"/>
      <c r="D24" s="16"/>
      <c r="E24" s="27"/>
      <c r="F24" s="28"/>
      <c r="G24" s="29"/>
      <c r="H24" s="30"/>
      <c r="I24" s="39"/>
      <c r="J24" s="40"/>
      <c r="K24" s="40"/>
      <c r="L24" s="40"/>
      <c r="M24" s="40"/>
      <c r="N24" s="49"/>
      <c r="O24" s="47"/>
      <c r="P24" s="50"/>
      <c r="Q24" s="55"/>
      <c r="R24" s="55"/>
      <c r="S24" s="55"/>
      <c r="T24" s="55"/>
      <c r="U24" s="55"/>
      <c r="V24" s="15"/>
      <c r="W24" s="15"/>
      <c r="X24" s="15"/>
      <c r="Y24" s="15"/>
      <c r="Z24" s="15"/>
      <c r="AA24" s="15"/>
      <c r="AB24" s="11"/>
      <c r="AC24" s="5"/>
      <c r="AD24" s="11"/>
      <c r="AE24" s="67" t="str">
        <f t="array" ref="AE24">INDEX(I:I,SMALL(IF($V$20:$V$20000="进行中",ROW($I$20:$AA$20000),4^8),ROW(5:5)))</f>
        <v>发放优惠券</v>
      </c>
      <c r="AF24" s="11"/>
      <c r="AG24" s="5"/>
      <c r="AI24" s="1" t="s">
        <v>28</v>
      </c>
      <c r="AJ24" s="1" t="s">
        <v>29</v>
      </c>
    </row>
    <row r="25" customHeight="1" spans="1:33">
      <c r="A25" s="5"/>
      <c r="B25" s="11"/>
      <c r="C25" s="13">
        <v>2</v>
      </c>
      <c r="D25" s="14" t="s">
        <v>30</v>
      </c>
      <c r="E25" s="23"/>
      <c r="F25" s="24">
        <v>0.2</v>
      </c>
      <c r="G25" s="25"/>
      <c r="H25" s="26"/>
      <c r="I25" s="37" t="s">
        <v>31</v>
      </c>
      <c r="J25" s="38"/>
      <c r="K25" s="38"/>
      <c r="L25" s="38"/>
      <c r="M25" s="38"/>
      <c r="N25" s="46"/>
      <c r="O25" s="47">
        <v>2</v>
      </c>
      <c r="P25" s="48">
        <v>0.4</v>
      </c>
      <c r="Q25" s="54">
        <v>44823</v>
      </c>
      <c r="R25" s="55"/>
      <c r="S25" s="55"/>
      <c r="T25" s="54">
        <v>44823</v>
      </c>
      <c r="U25" s="55"/>
      <c r="V25" s="15" t="s">
        <v>7</v>
      </c>
      <c r="W25" s="15">
        <v>5</v>
      </c>
      <c r="X25" s="15"/>
      <c r="Y25" s="15"/>
      <c r="Z25" s="13">
        <f>IF(D25="","",(W25*P25+W26*P26+W27*P27+P28*W28+P29*W29)*F25)</f>
        <v>0.92</v>
      </c>
      <c r="AA25" s="13"/>
      <c r="AB25" s="11"/>
      <c r="AC25" s="5"/>
      <c r="AD25" s="11"/>
      <c r="AE25" s="67" t="str">
        <f t="array" ref="AE25">INDEX(I:I,SMALL(IF($V$20:$V$20000="进行中",ROW($I$20:$AA$20000),4^8),ROW(6:6)))</f>
        <v>增加销售渠道方式3</v>
      </c>
      <c r="AF25" s="11"/>
      <c r="AG25" s="5"/>
    </row>
    <row r="26" customHeight="1" spans="1:36">
      <c r="A26" s="5"/>
      <c r="B26" s="11"/>
      <c r="C26" s="13"/>
      <c r="D26" s="14"/>
      <c r="E26" s="23"/>
      <c r="F26" s="24"/>
      <c r="G26" s="25"/>
      <c r="H26" s="26"/>
      <c r="I26" s="39" t="s">
        <v>32</v>
      </c>
      <c r="J26" s="40"/>
      <c r="K26" s="40"/>
      <c r="L26" s="40"/>
      <c r="M26" s="40"/>
      <c r="N26" s="49"/>
      <c r="O26" s="47">
        <v>2</v>
      </c>
      <c r="P26" s="48">
        <v>0.4</v>
      </c>
      <c r="Q26" s="54">
        <v>44824</v>
      </c>
      <c r="R26" s="55"/>
      <c r="S26" s="55"/>
      <c r="T26" s="54">
        <v>44830</v>
      </c>
      <c r="U26" s="55"/>
      <c r="V26" s="15" t="s">
        <v>6</v>
      </c>
      <c r="W26" s="15">
        <v>4</v>
      </c>
      <c r="X26" s="15"/>
      <c r="Y26" s="15"/>
      <c r="Z26" s="13"/>
      <c r="AA26" s="13"/>
      <c r="AB26" s="11"/>
      <c r="AC26" s="5"/>
      <c r="AD26" s="11"/>
      <c r="AE26" s="67">
        <f t="array" ref="AE26">INDEX(I:I,SMALL(IF($V$20:$V$20000="进行中",ROW($I$20:$AA$20000),4^8),ROW(7:7)))</f>
        <v>0</v>
      </c>
      <c r="AF26" s="11"/>
      <c r="AG26" s="5"/>
      <c r="AI26" s="68" t="s">
        <v>33</v>
      </c>
      <c r="AJ26" s="68" t="s">
        <v>23</v>
      </c>
    </row>
    <row r="27" customHeight="1" spans="1:36">
      <c r="A27" s="5"/>
      <c r="B27" s="11"/>
      <c r="C27" s="13"/>
      <c r="D27" s="14"/>
      <c r="E27" s="23"/>
      <c r="F27" s="24"/>
      <c r="G27" s="25"/>
      <c r="H27" s="26"/>
      <c r="I27" s="39" t="s">
        <v>34</v>
      </c>
      <c r="J27" s="40"/>
      <c r="K27" s="40"/>
      <c r="L27" s="40"/>
      <c r="M27" s="40"/>
      <c r="N27" s="49"/>
      <c r="O27" s="47">
        <v>1</v>
      </c>
      <c r="P27" s="48">
        <v>0.2</v>
      </c>
      <c r="Q27" s="54">
        <v>44825</v>
      </c>
      <c r="R27" s="55"/>
      <c r="S27" s="55"/>
      <c r="T27" s="54">
        <v>44831</v>
      </c>
      <c r="U27" s="55"/>
      <c r="V27" s="15" t="s">
        <v>7</v>
      </c>
      <c r="W27" s="15">
        <v>5</v>
      </c>
      <c r="X27" s="15"/>
      <c r="Y27" s="15"/>
      <c r="Z27" s="13"/>
      <c r="AA27" s="13"/>
      <c r="AB27" s="11"/>
      <c r="AC27" s="5"/>
      <c r="AD27" s="11"/>
      <c r="AE27" s="67">
        <f t="array" ref="AE27">INDEX(I:I,SMALL(IF($V$20:$V$20000="进行中",ROW($I$20:$AA$20000),4^8),ROW(8:8)))</f>
        <v>0</v>
      </c>
      <c r="AF27" s="11"/>
      <c r="AG27" s="5"/>
      <c r="AI27" s="69" t="s">
        <v>35</v>
      </c>
      <c r="AJ27" s="69">
        <f>COUNTIF($O$20:$O$20001,2)</f>
        <v>9</v>
      </c>
    </row>
    <row r="28" customHeight="1" spans="1:36">
      <c r="A28" s="5"/>
      <c r="B28" s="11"/>
      <c r="C28" s="13"/>
      <c r="D28" s="14"/>
      <c r="E28" s="23"/>
      <c r="F28" s="24"/>
      <c r="G28" s="25"/>
      <c r="H28" s="26"/>
      <c r="I28" s="39"/>
      <c r="J28" s="40"/>
      <c r="K28" s="40"/>
      <c r="L28" s="40"/>
      <c r="M28" s="40"/>
      <c r="N28" s="49"/>
      <c r="O28" s="47"/>
      <c r="P28" s="50"/>
      <c r="Q28" s="55"/>
      <c r="R28" s="55"/>
      <c r="S28" s="55"/>
      <c r="T28" s="55"/>
      <c r="U28" s="55"/>
      <c r="V28" s="15"/>
      <c r="W28" s="15"/>
      <c r="X28" s="15"/>
      <c r="Y28" s="15"/>
      <c r="Z28" s="13"/>
      <c r="AA28" s="13"/>
      <c r="AB28" s="11"/>
      <c r="AC28" s="5"/>
      <c r="AD28" s="11"/>
      <c r="AE28" s="67">
        <f t="array" ref="AE28">INDEX(I:I,SMALL(IF($V$20:$V$20000="进行中",ROW($I$20:$AA$20000),4^8),ROW(9:9)))</f>
        <v>0</v>
      </c>
      <c r="AF28" s="11"/>
      <c r="AG28" s="5"/>
      <c r="AI28" s="70" t="s">
        <v>36</v>
      </c>
      <c r="AJ28" s="69">
        <f>COUNTIF($O$20:$O$20001,1)</f>
        <v>5</v>
      </c>
    </row>
    <row r="29" customHeight="1" spans="1:36">
      <c r="A29" s="5"/>
      <c r="B29" s="11"/>
      <c r="C29" s="15"/>
      <c r="D29" s="16"/>
      <c r="E29" s="27"/>
      <c r="F29" s="28"/>
      <c r="G29" s="29"/>
      <c r="H29" s="30"/>
      <c r="I29" s="39"/>
      <c r="J29" s="40"/>
      <c r="K29" s="40"/>
      <c r="L29" s="40"/>
      <c r="M29" s="40"/>
      <c r="N29" s="49"/>
      <c r="O29" s="47"/>
      <c r="P29" s="50"/>
      <c r="Q29" s="55"/>
      <c r="R29" s="55"/>
      <c r="S29" s="55"/>
      <c r="T29" s="55"/>
      <c r="U29" s="55"/>
      <c r="V29" s="15"/>
      <c r="W29" s="15"/>
      <c r="X29" s="15"/>
      <c r="Y29" s="15"/>
      <c r="Z29" s="15"/>
      <c r="AA29" s="15"/>
      <c r="AB29" s="11"/>
      <c r="AC29" s="5"/>
      <c r="AD29" s="11"/>
      <c r="AE29" s="67">
        <f t="array" ref="AE29">INDEX(I:I,SMALL(IF($V$20:$V$20000="进行中",ROW($I$20:$AA$20000),4^8),ROW(10:10)))</f>
        <v>0</v>
      </c>
      <c r="AF29" s="11"/>
      <c r="AG29" s="5"/>
      <c r="AI29" s="70" t="s">
        <v>37</v>
      </c>
      <c r="AJ29" s="69">
        <f>COUNTIF($O$20:$O$20001,0)</f>
        <v>3</v>
      </c>
    </row>
    <row r="30" customHeight="1" spans="1:33">
      <c r="A30" s="5"/>
      <c r="B30" s="11"/>
      <c r="C30" s="13">
        <v>3</v>
      </c>
      <c r="D30" s="14" t="s">
        <v>38</v>
      </c>
      <c r="E30" s="23"/>
      <c r="F30" s="31">
        <v>0.2</v>
      </c>
      <c r="G30" s="25"/>
      <c r="H30" s="26"/>
      <c r="I30" s="37" t="s">
        <v>39</v>
      </c>
      <c r="J30" s="38"/>
      <c r="K30" s="38"/>
      <c r="L30" s="38"/>
      <c r="M30" s="38"/>
      <c r="N30" s="46"/>
      <c r="O30" s="47">
        <v>2</v>
      </c>
      <c r="P30" s="48">
        <v>0.5</v>
      </c>
      <c r="Q30" s="54">
        <v>44826</v>
      </c>
      <c r="R30" s="55"/>
      <c r="S30" s="55"/>
      <c r="T30" s="54">
        <v>44831</v>
      </c>
      <c r="U30" s="55"/>
      <c r="V30" s="15" t="s">
        <v>6</v>
      </c>
      <c r="W30" s="15">
        <v>4</v>
      </c>
      <c r="X30" s="15"/>
      <c r="Y30" s="15"/>
      <c r="Z30" s="13">
        <f>IF(D30="","",(W30*P30+W31*P31+W32*P32+P33*W33+P34*W34)*F30)</f>
        <v>0.86</v>
      </c>
      <c r="AA30" s="13"/>
      <c r="AB30" s="11"/>
      <c r="AC30" s="5"/>
      <c r="AD30" s="11"/>
      <c r="AE30" s="67">
        <f t="array" ref="AE30">INDEX(I:I,SMALL(IF($V$20:$V$20000="进行中",ROW($I$20:$AA$20000),4^8),ROW(11:11)))</f>
        <v>0</v>
      </c>
      <c r="AF30" s="11"/>
      <c r="AG30" s="5"/>
    </row>
    <row r="31" customHeight="1" spans="1:36">
      <c r="A31" s="5"/>
      <c r="B31" s="11"/>
      <c r="C31" s="13"/>
      <c r="D31" s="14"/>
      <c r="E31" s="23"/>
      <c r="F31" s="24"/>
      <c r="G31" s="25"/>
      <c r="H31" s="26"/>
      <c r="I31" s="39" t="s">
        <v>40</v>
      </c>
      <c r="J31" s="40"/>
      <c r="K31" s="40"/>
      <c r="L31" s="40"/>
      <c r="M31" s="40"/>
      <c r="N31" s="49"/>
      <c r="O31" s="47">
        <v>2</v>
      </c>
      <c r="P31" s="48">
        <v>0.3</v>
      </c>
      <c r="Q31" s="54">
        <v>44827</v>
      </c>
      <c r="R31" s="55"/>
      <c r="S31" s="55"/>
      <c r="T31" s="54">
        <v>44827</v>
      </c>
      <c r="U31" s="55"/>
      <c r="V31" s="15" t="s">
        <v>7</v>
      </c>
      <c r="W31" s="15">
        <v>5</v>
      </c>
      <c r="X31" s="15"/>
      <c r="Y31" s="15"/>
      <c r="Z31" s="13"/>
      <c r="AA31" s="13"/>
      <c r="AB31" s="11"/>
      <c r="AC31" s="5"/>
      <c r="AD31" s="11"/>
      <c r="AE31" s="67">
        <f t="array" ref="AE31">INDEX(I:I,SMALL(IF($V$20:$V$20000="进行中",ROW($I$20:$AA$20000),4^8),ROW(12:12)))</f>
        <v>0</v>
      </c>
      <c r="AF31" s="11"/>
      <c r="AG31" s="5"/>
      <c r="AI31" s="3" t="s">
        <v>41</v>
      </c>
      <c r="AJ31" s="3"/>
    </row>
    <row r="32" customHeight="1" spans="1:37">
      <c r="A32" s="5"/>
      <c r="B32" s="11"/>
      <c r="C32" s="13"/>
      <c r="D32" s="14"/>
      <c r="E32" s="23"/>
      <c r="F32" s="24"/>
      <c r="G32" s="25"/>
      <c r="H32" s="26"/>
      <c r="I32" s="39" t="s">
        <v>42</v>
      </c>
      <c r="J32" s="40"/>
      <c r="K32" s="40"/>
      <c r="L32" s="40"/>
      <c r="M32" s="40"/>
      <c r="N32" s="49"/>
      <c r="O32" s="47">
        <v>1</v>
      </c>
      <c r="P32" s="48">
        <v>0.2</v>
      </c>
      <c r="Q32" s="54">
        <v>44828</v>
      </c>
      <c r="R32" s="55"/>
      <c r="S32" s="55"/>
      <c r="T32" s="54">
        <v>44833</v>
      </c>
      <c r="U32" s="55"/>
      <c r="V32" s="15" t="s">
        <v>8</v>
      </c>
      <c r="W32" s="15">
        <v>4</v>
      </c>
      <c r="X32" s="15"/>
      <c r="Y32" s="15"/>
      <c r="Z32" s="13"/>
      <c r="AA32" s="13"/>
      <c r="AB32" s="11"/>
      <c r="AC32" s="5"/>
      <c r="AD32" s="11"/>
      <c r="AE32" s="67">
        <f t="array" ref="AE32">INDEX(I:I,SMALL(IF($V$20:$V$20000="进行中",ROW($I$20:$AA$20000),4^8),ROW(13:13)))</f>
        <v>0</v>
      </c>
      <c r="AF32" s="11"/>
      <c r="AG32" s="5"/>
      <c r="AI32" s="68" t="s">
        <v>43</v>
      </c>
      <c r="AJ32" s="68" t="s">
        <v>44</v>
      </c>
      <c r="AK32" s="68" t="s">
        <v>45</v>
      </c>
    </row>
    <row r="33" customHeight="1" spans="1:37">
      <c r="A33" s="5"/>
      <c r="B33" s="11"/>
      <c r="C33" s="13"/>
      <c r="D33" s="14"/>
      <c r="E33" s="23"/>
      <c r="F33" s="24"/>
      <c r="G33" s="25"/>
      <c r="H33" s="26"/>
      <c r="I33" s="39"/>
      <c r="J33" s="40"/>
      <c r="K33" s="40"/>
      <c r="L33" s="40"/>
      <c r="M33" s="40"/>
      <c r="N33" s="49"/>
      <c r="O33" s="47"/>
      <c r="P33" s="50"/>
      <c r="Q33" s="55"/>
      <c r="R33" s="55"/>
      <c r="S33" s="55"/>
      <c r="T33" s="55"/>
      <c r="U33" s="55"/>
      <c r="V33" s="15"/>
      <c r="W33" s="15"/>
      <c r="X33" s="15"/>
      <c r="Y33" s="15"/>
      <c r="Z33" s="13"/>
      <c r="AA33" s="13"/>
      <c r="AB33" s="11"/>
      <c r="AC33" s="5"/>
      <c r="AD33" s="11"/>
      <c r="AE33" s="67">
        <f t="array" ref="AE33">INDEX(I:I,SMALL(IF($V$20:$V$20000="进行中",ROW($I$20:$AA$20000),4^8),ROW(14:14)))</f>
        <v>0</v>
      </c>
      <c r="AF33" s="11"/>
      <c r="AG33" s="5"/>
      <c r="AI33" s="71">
        <f ca="1">TODAY()-WEEKDAY(TODAY(),2)+1</f>
        <v>44942</v>
      </c>
      <c r="AJ33" s="69">
        <f ca="1">COUNTIF($Q$20:$S$19999,AI33)</f>
        <v>0</v>
      </c>
      <c r="AK33" s="69">
        <f ca="1">COUNTIF($T$20:$U$19999,AI33)</f>
        <v>0</v>
      </c>
    </row>
    <row r="34" customHeight="1" spans="1:37">
      <c r="A34" s="5"/>
      <c r="B34" s="11"/>
      <c r="C34" s="15"/>
      <c r="D34" s="16"/>
      <c r="E34" s="27"/>
      <c r="F34" s="28"/>
      <c r="G34" s="29"/>
      <c r="H34" s="30"/>
      <c r="I34" s="39"/>
      <c r="J34" s="40"/>
      <c r="K34" s="40"/>
      <c r="L34" s="40"/>
      <c r="M34" s="40"/>
      <c r="N34" s="49"/>
      <c r="O34" s="47"/>
      <c r="P34" s="50"/>
      <c r="Q34" s="55"/>
      <c r="R34" s="55"/>
      <c r="S34" s="55"/>
      <c r="T34" s="55"/>
      <c r="U34" s="55"/>
      <c r="V34" s="15"/>
      <c r="W34" s="15"/>
      <c r="X34" s="15"/>
      <c r="Y34" s="15"/>
      <c r="Z34" s="15"/>
      <c r="AA34" s="15"/>
      <c r="AB34" s="11"/>
      <c r="AC34" s="5"/>
      <c r="AD34" s="11"/>
      <c r="AE34" s="67">
        <f t="array" ref="AE34">INDEX(I:I,SMALL(IF($V$20:$V$20000="进行中",ROW($I$20:$AA$20000),4^8),ROW(15:15)))</f>
        <v>0</v>
      </c>
      <c r="AF34" s="11"/>
      <c r="AG34" s="5"/>
      <c r="AI34" s="71">
        <f ca="1" t="shared" ref="AI34:AI39" si="0">AI33+1</f>
        <v>44943</v>
      </c>
      <c r="AJ34" s="69">
        <f ca="1" t="shared" ref="AJ34:AJ39" si="1">COUNTIF($Q$20:$S$19999,AI34)</f>
        <v>0</v>
      </c>
      <c r="AK34" s="69">
        <f ca="1" t="shared" ref="AK34:AK39" si="2">COUNTIF($T$20:$U$19999,AI34)</f>
        <v>0</v>
      </c>
    </row>
    <row r="35" customHeight="1" spans="1:37">
      <c r="A35" s="5"/>
      <c r="B35" s="11"/>
      <c r="C35" s="13">
        <v>4</v>
      </c>
      <c r="D35" s="14" t="s">
        <v>46</v>
      </c>
      <c r="E35" s="23"/>
      <c r="F35" s="31">
        <v>0.2</v>
      </c>
      <c r="G35" s="25"/>
      <c r="H35" s="26"/>
      <c r="I35" s="37" t="s">
        <v>47</v>
      </c>
      <c r="J35" s="38"/>
      <c r="K35" s="38"/>
      <c r="L35" s="38"/>
      <c r="M35" s="38"/>
      <c r="N35" s="46"/>
      <c r="O35" s="47">
        <v>2</v>
      </c>
      <c r="P35" s="48">
        <v>0.5</v>
      </c>
      <c r="Q35" s="54">
        <v>44823</v>
      </c>
      <c r="R35" s="55"/>
      <c r="S35" s="55"/>
      <c r="T35" s="54">
        <v>44828</v>
      </c>
      <c r="U35" s="55"/>
      <c r="V35" s="15" t="s">
        <v>6</v>
      </c>
      <c r="W35" s="15">
        <v>5</v>
      </c>
      <c r="X35" s="15"/>
      <c r="Y35" s="15"/>
      <c r="Z35" s="13">
        <f>IF(D35="","",(W35*P35+W36*P36+W37*P37+P38*W38+P39*W39)*F35)</f>
        <v>0.94</v>
      </c>
      <c r="AA35" s="13"/>
      <c r="AB35" s="11"/>
      <c r="AC35" s="5"/>
      <c r="AD35" s="11"/>
      <c r="AE35" s="67">
        <f t="array" ref="AE35">INDEX(I:I,SMALL(IF($V$20:$V$20000="进行中",ROW($I$20:$AA$20000),4^8),ROW(16:16)))</f>
        <v>0</v>
      </c>
      <c r="AF35" s="11"/>
      <c r="AG35" s="5"/>
      <c r="AI35" s="71">
        <f ca="1" t="shared" si="0"/>
        <v>44944</v>
      </c>
      <c r="AJ35" s="69">
        <f ca="1" t="shared" si="1"/>
        <v>0</v>
      </c>
      <c r="AK35" s="69">
        <f ca="1" t="shared" si="2"/>
        <v>0</v>
      </c>
    </row>
    <row r="36" customHeight="1" spans="1:37">
      <c r="A36" s="5"/>
      <c r="B36" s="11"/>
      <c r="C36" s="13"/>
      <c r="D36" s="14"/>
      <c r="E36" s="23"/>
      <c r="F36" s="24"/>
      <c r="G36" s="25"/>
      <c r="H36" s="26"/>
      <c r="I36" s="39" t="s">
        <v>48</v>
      </c>
      <c r="J36" s="40"/>
      <c r="K36" s="40"/>
      <c r="L36" s="40"/>
      <c r="M36" s="40"/>
      <c r="N36" s="49"/>
      <c r="O36" s="47">
        <v>2</v>
      </c>
      <c r="P36" s="48">
        <v>0.3</v>
      </c>
      <c r="Q36" s="54">
        <v>44824</v>
      </c>
      <c r="R36" s="55"/>
      <c r="S36" s="55"/>
      <c r="T36" s="54">
        <v>44824</v>
      </c>
      <c r="U36" s="55"/>
      <c r="V36" s="15" t="s">
        <v>6</v>
      </c>
      <c r="W36" s="15">
        <v>4</v>
      </c>
      <c r="X36" s="15"/>
      <c r="Y36" s="15"/>
      <c r="Z36" s="13"/>
      <c r="AA36" s="13"/>
      <c r="AB36" s="11"/>
      <c r="AC36" s="5"/>
      <c r="AD36" s="11"/>
      <c r="AE36" s="67">
        <f t="array" ref="AE36">INDEX(I:I,SMALL(IF($V$20:$V$20000="进行中",ROW($I$20:$AA$20000),4^8),ROW(17:17)))</f>
        <v>0</v>
      </c>
      <c r="AF36" s="11"/>
      <c r="AG36" s="5"/>
      <c r="AI36" s="71">
        <f ca="1" t="shared" si="0"/>
        <v>44945</v>
      </c>
      <c r="AJ36" s="69">
        <f ca="1" t="shared" si="1"/>
        <v>0</v>
      </c>
      <c r="AK36" s="69">
        <f ca="1" t="shared" si="2"/>
        <v>0</v>
      </c>
    </row>
    <row r="37" customHeight="1" spans="1:37">
      <c r="A37" s="5"/>
      <c r="B37" s="11"/>
      <c r="C37" s="13"/>
      <c r="D37" s="14"/>
      <c r="E37" s="23"/>
      <c r="F37" s="24"/>
      <c r="G37" s="25"/>
      <c r="H37" s="26"/>
      <c r="I37" s="39" t="s">
        <v>49</v>
      </c>
      <c r="J37" s="40"/>
      <c r="K37" s="40"/>
      <c r="L37" s="40"/>
      <c r="M37" s="40"/>
      <c r="N37" s="49"/>
      <c r="O37" s="47">
        <v>1</v>
      </c>
      <c r="P37" s="48">
        <v>0.2</v>
      </c>
      <c r="Q37" s="54">
        <v>44825</v>
      </c>
      <c r="R37" s="55"/>
      <c r="S37" s="55"/>
      <c r="T37" s="54">
        <v>44830</v>
      </c>
      <c r="U37" s="55"/>
      <c r="V37" s="15" t="s">
        <v>7</v>
      </c>
      <c r="W37" s="15">
        <v>5</v>
      </c>
      <c r="X37" s="15"/>
      <c r="Y37" s="15"/>
      <c r="Z37" s="13"/>
      <c r="AA37" s="13"/>
      <c r="AB37" s="11"/>
      <c r="AC37" s="5"/>
      <c r="AD37" s="11"/>
      <c r="AE37" s="67">
        <f t="array" ref="AE37">INDEX(I:I,SMALL(IF($V$20:$V$20000="进行中",ROW($I$20:$AA$20000),4^8),ROW(18:18)))</f>
        <v>0</v>
      </c>
      <c r="AF37" s="11"/>
      <c r="AG37" s="5"/>
      <c r="AI37" s="71">
        <f ca="1" t="shared" si="0"/>
        <v>44946</v>
      </c>
      <c r="AJ37" s="69">
        <f ca="1" t="shared" si="1"/>
        <v>0</v>
      </c>
      <c r="AK37" s="69">
        <f ca="1" t="shared" si="2"/>
        <v>0</v>
      </c>
    </row>
    <row r="38" customHeight="1" spans="1:37">
      <c r="A38" s="5"/>
      <c r="B38" s="11"/>
      <c r="C38" s="13"/>
      <c r="D38" s="14"/>
      <c r="E38" s="23"/>
      <c r="F38" s="24"/>
      <c r="G38" s="25"/>
      <c r="H38" s="26"/>
      <c r="I38" s="39"/>
      <c r="J38" s="40"/>
      <c r="K38" s="40"/>
      <c r="L38" s="40"/>
      <c r="M38" s="40"/>
      <c r="N38" s="49"/>
      <c r="O38" s="47"/>
      <c r="P38" s="50"/>
      <c r="Q38" s="55"/>
      <c r="R38" s="55"/>
      <c r="S38" s="55"/>
      <c r="T38" s="55"/>
      <c r="U38" s="55"/>
      <c r="V38" s="15"/>
      <c r="W38" s="15"/>
      <c r="X38" s="15"/>
      <c r="Y38" s="15"/>
      <c r="Z38" s="13"/>
      <c r="AA38" s="13"/>
      <c r="AB38" s="11"/>
      <c r="AC38" s="5"/>
      <c r="AD38" s="11"/>
      <c r="AE38" s="67">
        <f t="array" ref="AE38">INDEX(I:I,SMALL(IF($V$20:$V$20000="进行中",ROW($I$20:$AA$20000),4^8),ROW(19:19)))</f>
        <v>0</v>
      </c>
      <c r="AF38" s="11"/>
      <c r="AG38" s="5"/>
      <c r="AI38" s="71">
        <f ca="1" t="shared" si="0"/>
        <v>44947</v>
      </c>
      <c r="AJ38" s="69">
        <f ca="1" t="shared" si="1"/>
        <v>0</v>
      </c>
      <c r="AK38" s="69">
        <f ca="1" t="shared" si="2"/>
        <v>0</v>
      </c>
    </row>
    <row r="39" customHeight="1" spans="1:37">
      <c r="A39" s="5"/>
      <c r="B39" s="11"/>
      <c r="C39" s="15"/>
      <c r="D39" s="16"/>
      <c r="E39" s="27"/>
      <c r="F39" s="28"/>
      <c r="G39" s="29"/>
      <c r="H39" s="30"/>
      <c r="I39" s="39"/>
      <c r="J39" s="40"/>
      <c r="K39" s="40"/>
      <c r="L39" s="40"/>
      <c r="M39" s="40"/>
      <c r="N39" s="49"/>
      <c r="O39" s="47"/>
      <c r="P39" s="50"/>
      <c r="Q39" s="55"/>
      <c r="R39" s="55"/>
      <c r="S39" s="55"/>
      <c r="T39" s="55"/>
      <c r="U39" s="55"/>
      <c r="V39" s="15"/>
      <c r="W39" s="15"/>
      <c r="X39" s="15"/>
      <c r="Y39" s="15"/>
      <c r="Z39" s="15"/>
      <c r="AA39" s="15"/>
      <c r="AB39" s="11"/>
      <c r="AC39" s="5"/>
      <c r="AD39" s="11"/>
      <c r="AE39" s="67">
        <f t="array" ref="AE39">INDEX(I:I,SMALL(IF($V$20:$V$20000="进行中",ROW($I$20:$AA$20000),4^8),ROW(20:20)))</f>
        <v>0</v>
      </c>
      <c r="AF39" s="11"/>
      <c r="AG39" s="5"/>
      <c r="AI39" s="71">
        <f ca="1" t="shared" si="0"/>
        <v>44948</v>
      </c>
      <c r="AJ39" s="69">
        <f ca="1" t="shared" si="1"/>
        <v>0</v>
      </c>
      <c r="AK39" s="69">
        <f ca="1" t="shared" si="2"/>
        <v>0</v>
      </c>
    </row>
    <row r="40" customHeight="1" spans="1:33">
      <c r="A40" s="5"/>
      <c r="B40" s="11"/>
      <c r="C40" s="13">
        <v>5</v>
      </c>
      <c r="D40" s="14" t="s">
        <v>50</v>
      </c>
      <c r="E40" s="23"/>
      <c r="F40" s="31">
        <v>0.2</v>
      </c>
      <c r="G40" s="25"/>
      <c r="H40" s="26"/>
      <c r="I40" s="37" t="s">
        <v>51</v>
      </c>
      <c r="J40" s="38"/>
      <c r="K40" s="38"/>
      <c r="L40" s="38"/>
      <c r="M40" s="38"/>
      <c r="N40" s="46"/>
      <c r="O40" s="47">
        <v>0</v>
      </c>
      <c r="P40" s="48">
        <v>0.1</v>
      </c>
      <c r="Q40" s="54">
        <v>44823</v>
      </c>
      <c r="R40" s="55"/>
      <c r="S40" s="55"/>
      <c r="T40" s="54">
        <v>44829</v>
      </c>
      <c r="U40" s="55"/>
      <c r="V40" s="15" t="s">
        <v>6</v>
      </c>
      <c r="W40" s="15">
        <v>4</v>
      </c>
      <c r="X40" s="15"/>
      <c r="Y40" s="15"/>
      <c r="Z40" s="13">
        <f>IF(D40="","",(W40*P40+W41*P41+W42*P42+P43*W43+P44*W44)*F40)</f>
        <v>0.68</v>
      </c>
      <c r="AA40" s="13"/>
      <c r="AB40" s="11"/>
      <c r="AC40" s="5"/>
      <c r="AD40" s="11"/>
      <c r="AE40" s="67">
        <f t="array" ref="AE40">INDEX(I:I,SMALL(IF($V$20:$V$20000="进行中",ROW($I$20:$AA$20000),4^8),ROW(21:21)))</f>
        <v>0</v>
      </c>
      <c r="AF40" s="11"/>
      <c r="AG40" s="5"/>
    </row>
    <row r="41" customHeight="1" spans="1:33">
      <c r="A41" s="5"/>
      <c r="B41" s="11"/>
      <c r="C41" s="13"/>
      <c r="D41" s="14"/>
      <c r="E41" s="23"/>
      <c r="F41" s="24"/>
      <c r="G41" s="25"/>
      <c r="H41" s="26"/>
      <c r="I41" s="37" t="s">
        <v>52</v>
      </c>
      <c r="J41" s="38"/>
      <c r="K41" s="38"/>
      <c r="L41" s="38"/>
      <c r="M41" s="38"/>
      <c r="N41" s="46"/>
      <c r="O41" s="47">
        <v>2</v>
      </c>
      <c r="P41" s="48">
        <v>0.3</v>
      </c>
      <c r="Q41" s="54">
        <v>44824</v>
      </c>
      <c r="R41" s="55"/>
      <c r="S41" s="55"/>
      <c r="T41" s="54">
        <v>44830</v>
      </c>
      <c r="U41" s="55"/>
      <c r="V41" s="15" t="s">
        <v>8</v>
      </c>
      <c r="W41" s="15">
        <v>5</v>
      </c>
      <c r="X41" s="15"/>
      <c r="Y41" s="15"/>
      <c r="Z41" s="13"/>
      <c r="AA41" s="13"/>
      <c r="AB41" s="11"/>
      <c r="AC41" s="5"/>
      <c r="AD41" s="11"/>
      <c r="AE41" s="67">
        <f t="array" ref="AE41">INDEX(I:I,SMALL(IF($V$20:$V$20000="进行中",ROW($I$20:$AA$20000),4^8),ROW(22:22)))</f>
        <v>0</v>
      </c>
      <c r="AF41" s="11"/>
      <c r="AG41" s="5"/>
    </row>
    <row r="42" customHeight="1" spans="1:33">
      <c r="A42" s="5"/>
      <c r="B42" s="11"/>
      <c r="C42" s="13"/>
      <c r="D42" s="14"/>
      <c r="E42" s="23"/>
      <c r="F42" s="24"/>
      <c r="G42" s="25"/>
      <c r="H42" s="26"/>
      <c r="I42" s="37" t="s">
        <v>53</v>
      </c>
      <c r="J42" s="38"/>
      <c r="K42" s="38"/>
      <c r="L42" s="38"/>
      <c r="M42" s="38"/>
      <c r="N42" s="46"/>
      <c r="O42" s="47">
        <v>1</v>
      </c>
      <c r="P42" s="48">
        <v>0.2</v>
      </c>
      <c r="Q42" s="54">
        <v>44825</v>
      </c>
      <c r="R42" s="55"/>
      <c r="S42" s="55"/>
      <c r="T42" s="54">
        <v>44831</v>
      </c>
      <c r="U42" s="55"/>
      <c r="V42" s="15" t="s">
        <v>7</v>
      </c>
      <c r="W42" s="15">
        <v>4</v>
      </c>
      <c r="X42" s="15"/>
      <c r="Y42" s="15"/>
      <c r="Z42" s="13"/>
      <c r="AA42" s="13"/>
      <c r="AB42" s="11"/>
      <c r="AC42" s="5"/>
      <c r="AD42" s="11"/>
      <c r="AE42" s="67">
        <f t="array" ref="AE42">INDEX(I:I,SMALL(IF($V$20:$V$20000="进行中",ROW($I$20:$AA$20000),4^8),ROW(23:23)))</f>
        <v>0</v>
      </c>
      <c r="AF42" s="11"/>
      <c r="AG42" s="5"/>
    </row>
    <row r="43" customHeight="1" spans="1:33">
      <c r="A43" s="5"/>
      <c r="B43" s="11"/>
      <c r="C43" s="13"/>
      <c r="D43" s="14"/>
      <c r="E43" s="23"/>
      <c r="F43" s="24"/>
      <c r="G43" s="25"/>
      <c r="H43" s="26"/>
      <c r="I43" s="37" t="s">
        <v>54</v>
      </c>
      <c r="J43" s="38"/>
      <c r="K43" s="38"/>
      <c r="L43" s="38"/>
      <c r="M43" s="38"/>
      <c r="N43" s="46"/>
      <c r="O43" s="47">
        <v>2</v>
      </c>
      <c r="P43" s="48">
        <v>0.3</v>
      </c>
      <c r="Q43" s="54">
        <v>44827</v>
      </c>
      <c r="R43" s="55"/>
      <c r="S43" s="55"/>
      <c r="T43" s="54">
        <v>44827</v>
      </c>
      <c r="U43" s="55"/>
      <c r="V43" s="15" t="s">
        <v>8</v>
      </c>
      <c r="W43" s="15">
        <v>2</v>
      </c>
      <c r="X43" s="15"/>
      <c r="Y43" s="15"/>
      <c r="Z43" s="13"/>
      <c r="AA43" s="13"/>
      <c r="AB43" s="11"/>
      <c r="AC43" s="5"/>
      <c r="AD43" s="11"/>
      <c r="AE43" s="67">
        <f t="array" ref="AE43">INDEX(I:I,SMALL(IF($V$20:$V$20000="进行中",ROW($I$20:$AA$20000),4^8),ROW(24:24)))</f>
        <v>0</v>
      </c>
      <c r="AF43" s="11"/>
      <c r="AG43" s="5"/>
    </row>
    <row r="44" customHeight="1" spans="1:33">
      <c r="A44" s="5"/>
      <c r="B44" s="11"/>
      <c r="C44" s="15"/>
      <c r="D44" s="16"/>
      <c r="E44" s="27"/>
      <c r="F44" s="28"/>
      <c r="G44" s="29"/>
      <c r="H44" s="30"/>
      <c r="I44" s="37" t="s">
        <v>55</v>
      </c>
      <c r="J44" s="38"/>
      <c r="K44" s="38"/>
      <c r="L44" s="38"/>
      <c r="M44" s="38"/>
      <c r="N44" s="46"/>
      <c r="O44" s="47">
        <v>0</v>
      </c>
      <c r="P44" s="48">
        <v>0.1</v>
      </c>
      <c r="Q44" s="54">
        <v>44828</v>
      </c>
      <c r="R44" s="55"/>
      <c r="S44" s="55"/>
      <c r="T44" s="54">
        <v>44833</v>
      </c>
      <c r="U44" s="55"/>
      <c r="V44" s="15" t="s">
        <v>8</v>
      </c>
      <c r="W44" s="15">
        <v>1</v>
      </c>
      <c r="X44" s="15"/>
      <c r="Y44" s="15"/>
      <c r="Z44" s="15"/>
      <c r="AA44" s="15"/>
      <c r="AB44" s="11"/>
      <c r="AC44" s="5"/>
      <c r="AD44" s="11"/>
      <c r="AE44" s="67">
        <f t="array" ref="AE44">INDEX(I:I,SMALL(IF($V$20:$V$20000="进行中",ROW($I$20:$AA$20000),4^8),ROW(25:25)))</f>
        <v>0</v>
      </c>
      <c r="AF44" s="11"/>
      <c r="AG44" s="5"/>
    </row>
    <row r="45" customHeight="1" spans="1:33">
      <c r="A45" s="5"/>
      <c r="B45" s="11"/>
      <c r="C45" s="13"/>
      <c r="D45" s="14"/>
      <c r="E45" s="23"/>
      <c r="F45" s="24"/>
      <c r="G45" s="25"/>
      <c r="H45" s="26"/>
      <c r="I45" s="37"/>
      <c r="J45" s="38"/>
      <c r="K45" s="38"/>
      <c r="L45" s="38"/>
      <c r="M45" s="38"/>
      <c r="N45" s="46"/>
      <c r="O45" s="47"/>
      <c r="P45" s="50"/>
      <c r="Q45" s="54"/>
      <c r="R45" s="55"/>
      <c r="S45" s="55"/>
      <c r="T45" s="54"/>
      <c r="U45" s="55"/>
      <c r="V45" s="15"/>
      <c r="W45" s="15"/>
      <c r="X45" s="15"/>
      <c r="Y45" s="15"/>
      <c r="Z45" s="13" t="str">
        <f>IF(D45="","",(W45*P45+W46*P46+W47*P47+P48*W48+P49*W49)*F45)</f>
        <v/>
      </c>
      <c r="AA45" s="13"/>
      <c r="AB45" s="11"/>
      <c r="AC45" s="5"/>
      <c r="AD45" s="11"/>
      <c r="AE45" s="67">
        <f t="array" ref="AE45">INDEX(I:I,SMALL(IF($V$20:$V$20000="进行中",ROW($I$20:$AA$20000),4^8),ROW(26:26)))</f>
        <v>0</v>
      </c>
      <c r="AF45" s="11"/>
      <c r="AG45" s="5"/>
    </row>
    <row r="46" customHeight="1" spans="1:33">
      <c r="A46" s="5"/>
      <c r="B46" s="11"/>
      <c r="C46" s="13"/>
      <c r="D46" s="14"/>
      <c r="E46" s="23"/>
      <c r="F46" s="24"/>
      <c r="G46" s="25"/>
      <c r="H46" s="26"/>
      <c r="I46" s="39"/>
      <c r="J46" s="40"/>
      <c r="K46" s="40"/>
      <c r="L46" s="40"/>
      <c r="M46" s="40"/>
      <c r="N46" s="49"/>
      <c r="O46" s="47"/>
      <c r="P46" s="50"/>
      <c r="Q46" s="55"/>
      <c r="R46" s="55"/>
      <c r="S46" s="55"/>
      <c r="T46" s="55"/>
      <c r="U46" s="55"/>
      <c r="V46" s="15"/>
      <c r="W46" s="15"/>
      <c r="X46" s="15"/>
      <c r="Y46" s="15"/>
      <c r="Z46" s="13"/>
      <c r="AA46" s="13"/>
      <c r="AB46" s="11"/>
      <c r="AC46" s="5"/>
      <c r="AD46" s="11"/>
      <c r="AE46" s="67">
        <f t="array" ref="AE46">INDEX(I:I,SMALL(IF($V$20:$V$20000="进行中",ROW($I$20:$AA$20000),4^8),ROW(27:27)))</f>
        <v>0</v>
      </c>
      <c r="AF46" s="11"/>
      <c r="AG46" s="5"/>
    </row>
    <row r="47" customHeight="1" spans="1:33">
      <c r="A47" s="5"/>
      <c r="B47" s="11"/>
      <c r="C47" s="13"/>
      <c r="D47" s="14"/>
      <c r="E47" s="23"/>
      <c r="F47" s="24"/>
      <c r="G47" s="25"/>
      <c r="H47" s="26"/>
      <c r="I47" s="39"/>
      <c r="J47" s="40"/>
      <c r="K47" s="40"/>
      <c r="L47" s="40"/>
      <c r="M47" s="40"/>
      <c r="N47" s="49"/>
      <c r="O47" s="47"/>
      <c r="P47" s="50"/>
      <c r="Q47" s="55"/>
      <c r="R47" s="55"/>
      <c r="S47" s="55"/>
      <c r="T47" s="55"/>
      <c r="U47" s="55"/>
      <c r="V47" s="15"/>
      <c r="W47" s="15"/>
      <c r="X47" s="15"/>
      <c r="Y47" s="15"/>
      <c r="Z47" s="13"/>
      <c r="AA47" s="13"/>
      <c r="AB47" s="11"/>
      <c r="AC47" s="5"/>
      <c r="AD47" s="11"/>
      <c r="AE47" s="67">
        <f t="array" ref="AE47">INDEX(I:I,SMALL(IF($V$20:$V$20000="进行中",ROW($I$20:$AA$20000),4^8),ROW(28:28)))</f>
        <v>0</v>
      </c>
      <c r="AF47" s="11"/>
      <c r="AG47" s="5"/>
    </row>
    <row r="48" customHeight="1" spans="1:33">
      <c r="A48" s="5"/>
      <c r="B48" s="11"/>
      <c r="C48" s="13"/>
      <c r="D48" s="14"/>
      <c r="E48" s="23"/>
      <c r="F48" s="24"/>
      <c r="G48" s="25"/>
      <c r="H48" s="26"/>
      <c r="I48" s="39"/>
      <c r="J48" s="40"/>
      <c r="K48" s="40"/>
      <c r="L48" s="40"/>
      <c r="M48" s="40"/>
      <c r="N48" s="49"/>
      <c r="O48" s="47"/>
      <c r="P48" s="50"/>
      <c r="Q48" s="55"/>
      <c r="R48" s="55"/>
      <c r="S48" s="55"/>
      <c r="T48" s="55"/>
      <c r="U48" s="55"/>
      <c r="V48" s="15"/>
      <c r="W48" s="15"/>
      <c r="X48" s="15"/>
      <c r="Y48" s="15"/>
      <c r="Z48" s="13"/>
      <c r="AA48" s="13"/>
      <c r="AB48" s="11"/>
      <c r="AC48" s="5"/>
      <c r="AD48" s="11"/>
      <c r="AE48" s="67">
        <f t="array" ref="AE48">INDEX(I:I,SMALL(IF($V$20:$V$20000="进行中",ROW($I$20:$AA$20000),4^8),ROW(29:29)))</f>
        <v>0</v>
      </c>
      <c r="AF48" s="11"/>
      <c r="AG48" s="5"/>
    </row>
    <row r="49" customHeight="1" spans="1:33">
      <c r="A49" s="5"/>
      <c r="B49" s="11"/>
      <c r="C49" s="15"/>
      <c r="D49" s="16"/>
      <c r="E49" s="27"/>
      <c r="F49" s="28"/>
      <c r="G49" s="29"/>
      <c r="H49" s="30"/>
      <c r="I49" s="39"/>
      <c r="J49" s="40"/>
      <c r="K49" s="40"/>
      <c r="L49" s="40"/>
      <c r="M49" s="40"/>
      <c r="N49" s="49"/>
      <c r="O49" s="47"/>
      <c r="P49" s="50"/>
      <c r="Q49" s="55"/>
      <c r="R49" s="55"/>
      <c r="S49" s="55"/>
      <c r="T49" s="55"/>
      <c r="U49" s="55"/>
      <c r="V49" s="15"/>
      <c r="W49" s="15"/>
      <c r="X49" s="15"/>
      <c r="Y49" s="15"/>
      <c r="Z49" s="15"/>
      <c r="AA49" s="15"/>
      <c r="AB49" s="11"/>
      <c r="AC49" s="5"/>
      <c r="AD49" s="11"/>
      <c r="AE49" s="67">
        <f t="array" ref="AE49">INDEX(I:I,SMALL(IF($V$20:$V$20000="进行中",ROW($I$20:$AA$20000),4^8),ROW(30:30)))</f>
        <v>0</v>
      </c>
      <c r="AF49" s="11"/>
      <c r="AG49" s="5"/>
    </row>
  </sheetData>
  <mergeCells count="172">
    <mergeCell ref="D2:K2"/>
    <mergeCell ref="AB2:AF2"/>
    <mergeCell ref="D3:M3"/>
    <mergeCell ref="AB3:AD3"/>
    <mergeCell ref="C6:D6"/>
    <mergeCell ref="I6:J6"/>
    <mergeCell ref="N6:P6"/>
    <mergeCell ref="D19:E19"/>
    <mergeCell ref="F19:H19"/>
    <mergeCell ref="I19:N19"/>
    <mergeCell ref="Q19:S19"/>
    <mergeCell ref="T19:U19"/>
    <mergeCell ref="W19:Y19"/>
    <mergeCell ref="I20:N20"/>
    <mergeCell ref="Q20:S20"/>
    <mergeCell ref="T20:U20"/>
    <mergeCell ref="W20:Y20"/>
    <mergeCell ref="I21:N21"/>
    <mergeCell ref="Q21:S21"/>
    <mergeCell ref="T21:U21"/>
    <mergeCell ref="W21:Y21"/>
    <mergeCell ref="I22:N22"/>
    <mergeCell ref="Q22:S22"/>
    <mergeCell ref="T22:U22"/>
    <mergeCell ref="W22:Y22"/>
    <mergeCell ref="I23:N23"/>
    <mergeCell ref="Q23:S23"/>
    <mergeCell ref="T23:U23"/>
    <mergeCell ref="W23:Y23"/>
    <mergeCell ref="I24:N24"/>
    <mergeCell ref="Q24:S24"/>
    <mergeCell ref="T24:U24"/>
    <mergeCell ref="W24:Y24"/>
    <mergeCell ref="I25:N25"/>
    <mergeCell ref="Q25:S25"/>
    <mergeCell ref="T25:U25"/>
    <mergeCell ref="W25:Y25"/>
    <mergeCell ref="I26:N26"/>
    <mergeCell ref="Q26:S26"/>
    <mergeCell ref="T26:U26"/>
    <mergeCell ref="W26:Y26"/>
    <mergeCell ref="I27:N27"/>
    <mergeCell ref="Q27:S27"/>
    <mergeCell ref="T27:U27"/>
    <mergeCell ref="W27:Y27"/>
    <mergeCell ref="I28:N28"/>
    <mergeCell ref="Q28:S28"/>
    <mergeCell ref="T28:U28"/>
    <mergeCell ref="W28:Y28"/>
    <mergeCell ref="I29:N29"/>
    <mergeCell ref="Q29:S29"/>
    <mergeCell ref="T29:U29"/>
    <mergeCell ref="W29:Y29"/>
    <mergeCell ref="I30:N30"/>
    <mergeCell ref="Q30:S30"/>
    <mergeCell ref="T30:U30"/>
    <mergeCell ref="W30:Y30"/>
    <mergeCell ref="I31:N31"/>
    <mergeCell ref="Q31:S31"/>
    <mergeCell ref="T31:U31"/>
    <mergeCell ref="W31:Y31"/>
    <mergeCell ref="AI31:AJ31"/>
    <mergeCell ref="I32:N32"/>
    <mergeCell ref="Q32:S32"/>
    <mergeCell ref="T32:U32"/>
    <mergeCell ref="W32:Y32"/>
    <mergeCell ref="I33:N33"/>
    <mergeCell ref="Q33:S33"/>
    <mergeCell ref="T33:U33"/>
    <mergeCell ref="W33:Y33"/>
    <mergeCell ref="I34:N34"/>
    <mergeCell ref="Q34:S34"/>
    <mergeCell ref="T34:U34"/>
    <mergeCell ref="W34:Y34"/>
    <mergeCell ref="I35:N35"/>
    <mergeCell ref="Q35:S35"/>
    <mergeCell ref="T35:U35"/>
    <mergeCell ref="W35:Y35"/>
    <mergeCell ref="I36:N36"/>
    <mergeCell ref="Q36:S36"/>
    <mergeCell ref="T36:U36"/>
    <mergeCell ref="W36:Y36"/>
    <mergeCell ref="I37:N37"/>
    <mergeCell ref="Q37:S37"/>
    <mergeCell ref="T37:U37"/>
    <mergeCell ref="W37:Y37"/>
    <mergeCell ref="I38:N38"/>
    <mergeCell ref="Q38:S38"/>
    <mergeCell ref="T38:U38"/>
    <mergeCell ref="W38:Y38"/>
    <mergeCell ref="I39:N39"/>
    <mergeCell ref="Q39:S39"/>
    <mergeCell ref="T39:U39"/>
    <mergeCell ref="W39:Y39"/>
    <mergeCell ref="I40:N40"/>
    <mergeCell ref="Q40:S40"/>
    <mergeCell ref="T40:U40"/>
    <mergeCell ref="W40:Y40"/>
    <mergeCell ref="I41:N41"/>
    <mergeCell ref="Q41:S41"/>
    <mergeCell ref="T41:U41"/>
    <mergeCell ref="W41:Y41"/>
    <mergeCell ref="I42:N42"/>
    <mergeCell ref="Q42:S42"/>
    <mergeCell ref="T42:U42"/>
    <mergeCell ref="W42:Y42"/>
    <mergeCell ref="I43:N43"/>
    <mergeCell ref="Q43:S43"/>
    <mergeCell ref="T43:U43"/>
    <mergeCell ref="W43:Y43"/>
    <mergeCell ref="I44:N44"/>
    <mergeCell ref="Q44:S44"/>
    <mergeCell ref="T44:U44"/>
    <mergeCell ref="W44:Y44"/>
    <mergeCell ref="I45:N45"/>
    <mergeCell ref="Q45:S45"/>
    <mergeCell ref="T45:U45"/>
    <mergeCell ref="W45:Y45"/>
    <mergeCell ref="I46:N46"/>
    <mergeCell ref="Q46:S46"/>
    <mergeCell ref="T46:U46"/>
    <mergeCell ref="W46:Y46"/>
    <mergeCell ref="I47:N47"/>
    <mergeCell ref="Q47:S47"/>
    <mergeCell ref="T47:U47"/>
    <mergeCell ref="W47:Y47"/>
    <mergeCell ref="I48:N48"/>
    <mergeCell ref="Q48:S48"/>
    <mergeCell ref="T48:U48"/>
    <mergeCell ref="W48:Y48"/>
    <mergeCell ref="I49:N49"/>
    <mergeCell ref="Q49:S49"/>
    <mergeCell ref="T49:U49"/>
    <mergeCell ref="W49:Y49"/>
    <mergeCell ref="C20:C24"/>
    <mergeCell ref="C25:C29"/>
    <mergeCell ref="C30:C34"/>
    <mergeCell ref="C35:C39"/>
    <mergeCell ref="C40:C44"/>
    <mergeCell ref="C45:C49"/>
    <mergeCell ref="Z20:Z24"/>
    <mergeCell ref="Z25:Z29"/>
    <mergeCell ref="Z30:Z34"/>
    <mergeCell ref="Z35:Z39"/>
    <mergeCell ref="Z40:Z44"/>
    <mergeCell ref="Z45:Z49"/>
    <mergeCell ref="AA20:AA24"/>
    <mergeCell ref="AA25:AA29"/>
    <mergeCell ref="AA30:AA34"/>
    <mergeCell ref="AA35:AA39"/>
    <mergeCell ref="AA40:AA44"/>
    <mergeCell ref="AA45:AA49"/>
    <mergeCell ref="AE6:AE8"/>
    <mergeCell ref="AE9:AE10"/>
    <mergeCell ref="AI17:AJ18"/>
    <mergeCell ref="D20:E24"/>
    <mergeCell ref="F20:H24"/>
    <mergeCell ref="F30:H34"/>
    <mergeCell ref="D25:E29"/>
    <mergeCell ref="D30:E34"/>
    <mergeCell ref="F25:H29"/>
    <mergeCell ref="D35:E39"/>
    <mergeCell ref="D40:E44"/>
    <mergeCell ref="D45:E49"/>
    <mergeCell ref="F35:H39"/>
    <mergeCell ref="F40:H44"/>
    <mergeCell ref="F45:H49"/>
    <mergeCell ref="C7:E8"/>
    <mergeCell ref="I7:J8"/>
    <mergeCell ref="U7:V8"/>
    <mergeCell ref="N7:Q8"/>
    <mergeCell ref="Z7:AA8"/>
  </mergeCells>
  <conditionalFormatting sqref="AE20:AE49">
    <cfRule type="cellIs" dxfId="0" priority="1" operator="equal">
      <formula>0</formula>
    </cfRule>
  </conditionalFormatting>
  <conditionalFormatting sqref="V1:V5 V9:V1048576">
    <cfRule type="expression" dxfId="1" priority="2">
      <formula>$V1="已完成"</formula>
    </cfRule>
  </conditionalFormatting>
  <dataValidations count="2">
    <dataValidation type="list" allowBlank="1" showInputMessage="1" showErrorMessage="1" prompt="2：非常重要&#10;1：重要&#10;0：一般" sqref="O20:O1048576">
      <formula1>"2,1,0"</formula1>
    </dataValidation>
    <dataValidation type="list" allowBlank="1" showInputMessage="1" showErrorMessage="1" sqref="V20:V1048576">
      <formula1>$AI$20:$AI$22</formula1>
    </dataValidation>
  </dataValidations>
  <pageMargins left="0.75" right="0.75" top="1" bottom="1" header="0.5" footer="0.5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20a3bf8-0c6b-48bd-8a5e-5661e7911d29}">
            <x14:iconSet iconSet="3TrafficLights1" custom="1" showValue="0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TrafficLights1" iconId="1"/>
              <x14:cfIcon iconSet="4RedToBlack" iconId="2"/>
              <x14:cfIcon iconSet="3TrafficLights1" iconId="0"/>
            </x14:iconSet>
          </x14:cfRule>
          <xm:sqref>O1:O5 O9:O18 O20:O1048576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没人给我穿袜子</cp:lastModifiedBy>
  <dcterms:created xsi:type="dcterms:W3CDTF">2022-09-19T17:58:00Z</dcterms:created>
  <dcterms:modified xsi:type="dcterms:W3CDTF">2023-01-17T14:24:39Z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837A7DB1F05E48DEABED1A9665839E81</vt:lpwstr>
  </property>
  <property fmtid="{D5CDD505-2E9C-101B-9397-08002B2CF9AE}" pid="3" name="KSOProductBuildVer">
    <vt:lpwstr>2052-3.9.3.6359</vt:lpwstr>
  </property>
  <property fmtid="{D5CDD505-2E9C-101B-9397-08002B2CF9AE}" pid="4" name="KSOTemplateUUID">
    <vt:lpwstr>v1.0_mb_V0Qx+3JJwpFtgyz03ecLvg==</vt:lpwstr>
  </property>
</Properties>
</file>