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MESProject\wwwroot\UploadTemplate\PE\"/>
    </mc:Choice>
  </mc:AlternateContent>
  <xr:revisionPtr revIDLastSave="0" documentId="13_ncr:1_{3D45E439-A567-4A2A-8EF6-6BD71CD06736}" xr6:coauthVersionLast="47" xr6:coauthVersionMax="47" xr10:uidLastSave="{00000000-0000-0000-0000-000000000000}"/>
  <bookViews>
    <workbookView xWindow="-120" yWindow="-120" windowWidth="29040" windowHeight="15840" xr2:uid="{3BED4B4A-46C0-438A-878F-85521BD3D11B}"/>
  </bookViews>
  <sheets>
    <sheet name="Manpower" sheetId="1" r:id="rId1"/>
  </sheets>
  <externalReferences>
    <externalReference r:id="rId2"/>
  </externalReferences>
  <definedNames>
    <definedName name="_xlnm._FilterDatabase" localSheetId="0" hidden="1">Manpower!$A$2:$P$2</definedName>
    <definedName name="bp_locate">#REF!</definedName>
    <definedName name="itemcode">#REF!</definedName>
    <definedName name="level">#REF!</definedName>
    <definedName name="NF_RefillItemCodes">#REF!</definedName>
    <definedName name="pi_IncRealseq">#REF!</definedName>
    <definedName name="qty">#REF!</definedName>
    <definedName name="usr_sap_SORTSTRING">#REF!</definedName>
    <definedName name="usr_zpb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P5" i="1"/>
  <c r="M5" i="1"/>
  <c r="F5" i="1"/>
  <c r="G5" i="1" s="1"/>
  <c r="Q5" i="1" s="1"/>
  <c r="D5" i="1"/>
  <c r="P4" i="1"/>
  <c r="M4" i="1"/>
  <c r="F4" i="1"/>
  <c r="G4" i="1" s="1"/>
  <c r="Q4" i="1" s="1"/>
  <c r="D4" i="1"/>
  <c r="P3" i="1"/>
  <c r="M3" i="1"/>
  <c r="I3" i="1"/>
  <c r="H3" i="1"/>
  <c r="D3" i="1" s="1"/>
  <c r="F3" i="1"/>
  <c r="G3" i="1" s="1"/>
  <c r="J3" i="1" l="1"/>
  <c r="Q3" i="1" s="1"/>
</calcChain>
</file>

<file path=xl/sharedStrings.xml><?xml version="1.0" encoding="utf-8"?>
<sst xmlns="http://schemas.openxmlformats.org/spreadsheetml/2006/main" count="33" uniqueCount="30">
  <si>
    <t>Model</t>
  </si>
  <si>
    <t>Bmodel</t>
  </si>
  <si>
    <t>total HC</t>
  </si>
  <si>
    <t>SMT</t>
  </si>
  <si>
    <t>INSERT</t>
  </si>
  <si>
    <t>CHECKLINE</t>
  </si>
  <si>
    <t>ASSY前</t>
  </si>
  <si>
    <t>ASSY</t>
  </si>
  <si>
    <t>工数</t>
  </si>
  <si>
    <t>Company</t>
  </si>
  <si>
    <t>Updated Date</t>
  </si>
  <si>
    <t>Headcount SMT</t>
  </si>
  <si>
    <r>
      <rPr>
        <sz val="11"/>
        <color rgb="FFFF0000"/>
        <rFont val="Arial"/>
        <family val="2"/>
      </rPr>
      <t xml:space="preserve">Average </t>
    </r>
    <r>
      <rPr>
        <sz val="11"/>
        <color theme="1"/>
        <rFont val="Arial"/>
        <family val="2"/>
      </rPr>
      <t>Daily</t>
    </r>
  </si>
  <si>
    <t>Headcount INSERT</t>
  </si>
  <si>
    <t>Daily</t>
  </si>
  <si>
    <t>Headcount SCL</t>
  </si>
  <si>
    <t>APESB0CH1-00O2</t>
  </si>
  <si>
    <t>PCBa main(main + led + control)</t>
  </si>
  <si>
    <t>APESB0CH1-00P2</t>
  </si>
  <si>
    <t>PCBa PSU</t>
  </si>
  <si>
    <t>APESB0CH1-00O3</t>
  </si>
  <si>
    <t>PCBa SUB (sub amp+ sub led)</t>
  </si>
  <si>
    <t>UV</t>
  </si>
  <si>
    <t>JP</t>
  </si>
  <si>
    <t>TEST</t>
  </si>
  <si>
    <t>SMT 前</t>
  </si>
  <si>
    <t>INSERT 前</t>
  </si>
  <si>
    <t>CHECKLINE 前</t>
  </si>
  <si>
    <t>Description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</si>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</sst>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&quot;▲ &quot;#,##0.0"/>
    <numFmt numFmtId="165" formatCode="#,##0;&quot;▲ &quot;#,##0"/>
    <numFmt numFmtId="166" formatCode="#,##0.000;&quot;▲ &quot;#,##0.000"/>
    <numFmt numFmtId="167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0.5"/>
      <color theme="1"/>
      <name val="Calibri"/>
      <family val="2"/>
      <scheme val="minor"/>
    </font>
    <font>
      <sz val="10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" fillId="0" borderId="0">
      <alignment vertical="center"/>
    </xf>
    <xf numFmtId="0" fontId="5" fillId="0" borderId="0"/>
  </cellStyleXfs>
  <cellXfs count="32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0" fontId="2" fillId="4" borderId="0" xfId="2" applyFont="1" applyFill="1">
      <alignment vertical="center"/>
    </xf>
    <xf numFmtId="0" fontId="2" fillId="4" borderId="0" xfId="2" applyFont="1" applyFill="1" applyAlignment="1">
      <alignment vertical="center" wrapText="1"/>
    </xf>
    <xf numFmtId="0" fontId="6" fillId="0" borderId="4" xfId="3" applyFont="1" applyBorder="1" applyAlignment="1">
      <alignment vertical="top"/>
    </xf>
    <xf numFmtId="0" fontId="6" fillId="0" borderId="5" xfId="3" applyFont="1" applyBorder="1" applyAlignment="1">
      <alignment vertical="top"/>
    </xf>
    <xf numFmtId="164" fontId="2" fillId="0" borderId="6" xfId="2" applyNumberFormat="1" applyFont="1" applyBorder="1" applyAlignment="1">
      <alignment horizontal="center" vertical="center"/>
    </xf>
    <xf numFmtId="164" fontId="2" fillId="0" borderId="7" xfId="2" applyNumberFormat="1" applyFont="1" applyBorder="1">
      <alignment vertical="center"/>
    </xf>
    <xf numFmtId="165" fontId="2" fillId="0" borderId="7" xfId="2" applyNumberFormat="1" applyFont="1" applyBorder="1">
      <alignment vertical="center"/>
    </xf>
    <xf numFmtId="165" fontId="2" fillId="0" borderId="6" xfId="2" applyNumberFormat="1" applyFont="1" applyBorder="1">
      <alignment vertical="center"/>
    </xf>
    <xf numFmtId="165" fontId="2" fillId="0" borderId="6" xfId="2" applyNumberFormat="1" applyFont="1" applyBorder="1" applyAlignment="1">
      <alignment horizontal="center" vertical="center"/>
    </xf>
    <xf numFmtId="166" fontId="2" fillId="0" borderId="6" xfId="2" applyNumberFormat="1" applyFont="1" applyBorder="1" applyAlignment="1">
      <alignment horizontal="center" vertical="center"/>
    </xf>
    <xf numFmtId="167" fontId="2" fillId="0" borderId="6" xfId="2" applyNumberFormat="1" applyFont="1" applyBorder="1" applyAlignment="1">
      <alignment horizontal="center" vertical="center"/>
    </xf>
    <xf numFmtId="9" fontId="2" fillId="4" borderId="1" xfId="1" applyFont="1" applyFill="1" applyBorder="1" applyAlignment="1">
      <alignment vertical="center"/>
    </xf>
    <xf numFmtId="0" fontId="6" fillId="0" borderId="8" xfId="3" applyFont="1" applyBorder="1" applyAlignment="1">
      <alignment vertical="top"/>
    </xf>
    <xf numFmtId="164" fontId="2" fillId="0" borderId="9" xfId="2" applyNumberFormat="1" applyFont="1" applyBorder="1">
      <alignment vertical="center"/>
    </xf>
    <xf numFmtId="165" fontId="2" fillId="0" borderId="9" xfId="2" applyNumberFormat="1" applyFont="1" applyBorder="1">
      <alignment vertical="center"/>
    </xf>
    <xf numFmtId="165" fontId="2" fillId="0" borderId="10" xfId="2" applyNumberFormat="1" applyFont="1" applyBorder="1">
      <alignment vertical="center"/>
    </xf>
    <xf numFmtId="0" fontId="2" fillId="4" borderId="0" xfId="2" applyFont="1" applyFill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14" fontId="2" fillId="4" borderId="1" xfId="2" applyNumberFormat="1" applyFont="1" applyFill="1" applyBorder="1">
      <alignment vertical="center"/>
    </xf>
    <xf numFmtId="14" fontId="2" fillId="4" borderId="0" xfId="2" applyNumberFormat="1" applyFont="1" applyFill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14" fontId="2" fillId="3" borderId="1" xfId="2" applyNumberFormat="1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</cellXfs>
  <cellStyles count="4">
    <cellStyle name="Normal" xfId="0" builtinId="0"/>
    <cellStyle name="Normal 11 2 4" xfId="2" xr:uid="{0524C050-CAE6-4D9E-9EFA-DB6D06BBEC0B}"/>
    <cellStyle name="Normal 6 9" xfId="3" xr:uid="{F97CA764-46FF-4D03-8CEF-7F8C01BA996F}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-202100139\Desktop\CH1%20PD%20cost%20472025%20(1)%20(version%201).xlsx" TargetMode="External"/><Relationship Id="rId1" Type="http://schemas.openxmlformats.org/officeDocument/2006/relationships/externalLinkPath" Target="file:///C:\Users\DELL-202100139\Desktop\CH1%20PD%20cost%20472025%20(1)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 (2)"/>
      <sheetName val="SUM"/>
      <sheetName val="SMT"/>
      <sheetName val="PCB"/>
      <sheetName val="Price "/>
      <sheetName val="APESB0CH1-00O2 BOM"/>
      <sheetName val="APESB0CH1-00P2 BOM"/>
      <sheetName val="APESB0CH1-00O3 BOM"/>
      <sheetName val="CH1- MAIN"/>
      <sheetName val="PSU"/>
      <sheetName val="SUBAMP"/>
      <sheetName val="Sheet1"/>
      <sheetName val="SUBLED"/>
      <sheetName val="CH1-Q990 OLED "/>
      <sheetName val="CH1-CONTROL PCB"/>
    </sheetNames>
    <sheetDataSet>
      <sheetData sheetId="0"/>
      <sheetData sheetId="1"/>
      <sheetData sheetId="2">
        <row r="5">
          <cell r="K5">
            <v>1216</v>
          </cell>
          <cell r="N5">
            <v>0</v>
          </cell>
          <cell r="O5">
            <v>0</v>
          </cell>
        </row>
        <row r="6">
          <cell r="K6">
            <v>836</v>
          </cell>
        </row>
        <row r="7">
          <cell r="K7">
            <v>1292</v>
          </cell>
        </row>
        <row r="8">
          <cell r="K8">
            <v>684</v>
          </cell>
        </row>
        <row r="9">
          <cell r="K9">
            <v>684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9E1C-00EE-43D5-9403-95C5B59CF8A4}">
  <sheetPr codeName="Sheet1">
    <tabColor rgb="FFFFC000"/>
  </sheetPr>
  <dimension ref="A1:S5"/>
  <sheetViews>
    <sheetView tabSelected="1" zoomScaleNormal="100" workbookViewId="0">
      <selection activeCell="I13" sqref="I13"/>
    </sheetView>
  </sheetViews>
  <sheetFormatPr defaultColWidth="9.140625" defaultRowHeight="14.25"/>
  <cols>
    <col min="1" max="1" width="23.7109375" style="2" customWidth="1"/>
    <col min="2" max="3" width="30.28515625" style="2" customWidth="1"/>
    <col min="4" max="4" width="11.85546875" style="2" customWidth="1"/>
    <col min="5" max="6" width="10.85546875" style="2" customWidth="1"/>
    <col min="7" max="7" width="11.28515625" style="18" bestFit="1" customWidth="1"/>
    <col min="8" max="9" width="10.85546875" style="2" customWidth="1"/>
    <col min="10" max="10" width="11.28515625" style="18" bestFit="1" customWidth="1"/>
    <col min="11" max="11" width="10.85546875" style="18" customWidth="1"/>
    <col min="12" max="12" width="11.28515625" style="18" bestFit="1" customWidth="1"/>
    <col min="13" max="13" width="13.5703125" style="18" bestFit="1" customWidth="1"/>
    <col min="14" max="14" width="10.85546875" style="18" customWidth="1"/>
    <col min="15" max="15" width="11.28515625" style="18" bestFit="1" customWidth="1"/>
    <col min="16" max="16" width="13.5703125" style="18" bestFit="1" customWidth="1"/>
    <col min="17" max="17" width="14.5703125" style="18" bestFit="1" customWidth="1"/>
    <col min="18" max="18" width="12.28515625" style="18" customWidth="1"/>
    <col min="19" max="19" width="13.85546875" style="21" bestFit="1" customWidth="1"/>
    <col min="20" max="20" width="10" style="2" bestFit="1" customWidth="1"/>
    <col min="21" max="21" width="13.85546875" style="2" bestFit="1" customWidth="1"/>
    <col min="22" max="23" width="9.140625" style="2" customWidth="1"/>
    <col min="24" max="24" width="23.85546875" style="2" customWidth="1"/>
    <col min="25" max="16384" width="9.140625" style="2"/>
  </cols>
  <sheetData>
    <row r="1" spans="1:19" ht="15">
      <c r="A1" s="28" t="s">
        <v>0</v>
      </c>
      <c r="B1" s="28" t="s">
        <v>1</v>
      </c>
      <c r="C1" s="24" t="s">
        <v>28</v>
      </c>
      <c r="D1" s="30" t="s">
        <v>2</v>
      </c>
      <c r="E1" s="26" t="s">
        <v>3</v>
      </c>
      <c r="F1" s="26"/>
      <c r="G1" s="24" t="s">
        <v>25</v>
      </c>
      <c r="H1" s="26" t="s">
        <v>4</v>
      </c>
      <c r="I1" s="26"/>
      <c r="J1" s="24" t="s">
        <v>26</v>
      </c>
      <c r="K1" s="26" t="s">
        <v>5</v>
      </c>
      <c r="L1" s="26"/>
      <c r="M1" s="29" t="s">
        <v>27</v>
      </c>
      <c r="N1" s="27" t="s">
        <v>7</v>
      </c>
      <c r="O1" s="27"/>
      <c r="P1" s="29" t="s">
        <v>6</v>
      </c>
      <c r="Q1" s="28" t="s">
        <v>8</v>
      </c>
      <c r="R1" s="22" t="s">
        <v>9</v>
      </c>
      <c r="S1" s="23" t="s">
        <v>10</v>
      </c>
    </row>
    <row r="2" spans="1:19" s="3" customFormat="1" ht="27" customHeight="1">
      <c r="A2" s="28"/>
      <c r="B2" s="28"/>
      <c r="C2" s="25"/>
      <c r="D2" s="31"/>
      <c r="E2" s="1" t="s">
        <v>11</v>
      </c>
      <c r="F2" s="1" t="s">
        <v>12</v>
      </c>
      <c r="G2" s="25"/>
      <c r="H2" s="1" t="s">
        <v>13</v>
      </c>
      <c r="I2" s="1" t="s">
        <v>14</v>
      </c>
      <c r="J2" s="25"/>
      <c r="K2" s="1" t="s">
        <v>15</v>
      </c>
      <c r="L2" s="1" t="s">
        <v>14</v>
      </c>
      <c r="M2" s="29"/>
      <c r="N2" s="19" t="s">
        <v>15</v>
      </c>
      <c r="O2" s="19" t="s">
        <v>14</v>
      </c>
      <c r="P2" s="29"/>
      <c r="Q2" s="28"/>
      <c r="R2" s="22"/>
      <c r="S2" s="23"/>
    </row>
    <row r="3" spans="1:19">
      <c r="A3" s="4" t="s">
        <v>16</v>
      </c>
      <c r="B3" s="5"/>
      <c r="C3" s="5" t="s">
        <v>17</v>
      </c>
      <c r="D3" s="6">
        <f>+SUM(K3,H3,E3)</f>
        <v>30</v>
      </c>
      <c r="E3" s="7">
        <v>10</v>
      </c>
      <c r="F3" s="8">
        <f>+AVERAGE([1]SMT!K5:K6)</f>
        <v>1026</v>
      </c>
      <c r="G3" s="11">
        <f>IFERROR(E3/F3,0)</f>
        <v>9.7465886939571145E-3</v>
      </c>
      <c r="H3" s="9">
        <f>+[1]SMT!O5</f>
        <v>0</v>
      </c>
      <c r="I3" s="9">
        <f>+[1]SMT!N5</f>
        <v>0</v>
      </c>
      <c r="J3" s="11">
        <f>IFERROR(H3/I3,0)</f>
        <v>0</v>
      </c>
      <c r="K3" s="10">
        <v>20</v>
      </c>
      <c r="L3" s="10">
        <v>635</v>
      </c>
      <c r="M3" s="12">
        <f>IFERROR(K3/L3,"0")</f>
        <v>3.1496062992125984E-2</v>
      </c>
      <c r="N3" s="10">
        <v>20</v>
      </c>
      <c r="O3" s="10">
        <v>635</v>
      </c>
      <c r="P3" s="12">
        <f>IFERROR(N3/O3,"0")</f>
        <v>3.1496062992125984E-2</v>
      </c>
      <c r="Q3" s="12">
        <f t="shared" ref="Q3:Q4" si="0">P3+M3+J3+G3</f>
        <v>7.2738714678209082E-2</v>
      </c>
      <c r="R3" s="13" t="s">
        <v>22</v>
      </c>
      <c r="S3" s="20">
        <v>45751</v>
      </c>
    </row>
    <row r="4" spans="1:19">
      <c r="A4" s="4" t="s">
        <v>18</v>
      </c>
      <c r="B4" s="5"/>
      <c r="C4" s="5" t="s">
        <v>19</v>
      </c>
      <c r="D4" s="6">
        <f>+SUM(K4,H4,E4)</f>
        <v>32</v>
      </c>
      <c r="E4" s="7">
        <v>5</v>
      </c>
      <c r="F4" s="8">
        <f>+[1]SMT!K7</f>
        <v>1292</v>
      </c>
      <c r="G4" s="11">
        <f t="shared" ref="G4:G5" si="1">IFERROR(E4/F4,0)</f>
        <v>3.869969040247678E-3</v>
      </c>
      <c r="H4" s="9">
        <v>21</v>
      </c>
      <c r="I4" s="9">
        <v>1520</v>
      </c>
      <c r="J4" s="11">
        <f t="shared" ref="J4:J5" si="2">IFERROR(H4/I4,0)</f>
        <v>1.381578947368421E-2</v>
      </c>
      <c r="K4" s="10">
        <v>6</v>
      </c>
      <c r="L4" s="10">
        <v>893</v>
      </c>
      <c r="M4" s="12">
        <f>IFERROR(K4/L4,"0")</f>
        <v>6.7189249720044789E-3</v>
      </c>
      <c r="N4" s="10">
        <v>6</v>
      </c>
      <c r="O4" s="10">
        <v>893</v>
      </c>
      <c r="P4" s="12">
        <f>IFERROR(N4/O4,"0")</f>
        <v>6.7189249720044789E-3</v>
      </c>
      <c r="Q4" s="12">
        <f t="shared" si="0"/>
        <v>3.1123608457940845E-2</v>
      </c>
      <c r="R4" s="13" t="s">
        <v>23</v>
      </c>
      <c r="S4" s="20">
        <v>45752</v>
      </c>
    </row>
    <row r="5" spans="1:19">
      <c r="A5" s="4" t="s">
        <v>20</v>
      </c>
      <c r="B5" s="14" t="s">
        <v>29</v>
      </c>
      <c r="C5" s="14" t="s">
        <v>21</v>
      </c>
      <c r="D5" s="6">
        <f>+SUM(K5,H5,E5)</f>
        <v>41</v>
      </c>
      <c r="E5" s="15">
        <v>9</v>
      </c>
      <c r="F5" s="16">
        <f>+AVERAGE([1]SMT!K8:K9)</f>
        <v>684</v>
      </c>
      <c r="G5" s="11">
        <f t="shared" si="1"/>
        <v>1.3157894736842105E-2</v>
      </c>
      <c r="H5" s="17">
        <v>23</v>
      </c>
      <c r="I5" s="17">
        <v>1368</v>
      </c>
      <c r="J5" s="11">
        <f t="shared" si="2"/>
        <v>1.6812865497076022E-2</v>
      </c>
      <c r="K5" s="10">
        <v>9</v>
      </c>
      <c r="L5" s="10">
        <v>819</v>
      </c>
      <c r="M5" s="12">
        <f>IFERROR(K5/L5,"0")</f>
        <v>1.098901098901099E-2</v>
      </c>
      <c r="N5" s="10">
        <v>9</v>
      </c>
      <c r="O5" s="10">
        <v>819</v>
      </c>
      <c r="P5" s="12">
        <f>IFERROR(N5/O5,"0")</f>
        <v>1.098901098901099E-2</v>
      </c>
      <c r="Q5" s="12">
        <f>P5+M5+J5+G5</f>
        <v>5.1948782211940103E-2</v>
      </c>
      <c r="R5" s="13" t="s">
        <v>24</v>
      </c>
      <c r="S5" s="20">
        <v>45753</v>
      </c>
    </row>
  </sheetData>
  <autoFilter ref="A2:P2" xr:uid="{00000000-0009-0000-0000-000000000000}">
    <sortState xmlns:xlrd2="http://schemas.microsoft.com/office/spreadsheetml/2017/richdata2" ref="A579:P678">
      <sortCondition ref="H1:H676"/>
    </sortState>
  </autoFilter>
  <mergeCells count="15">
    <mergeCell ref="A1:A2"/>
    <mergeCell ref="C1:C2"/>
    <mergeCell ref="D1:D2"/>
    <mergeCell ref="E1:F1"/>
    <mergeCell ref="H1:I1"/>
    <mergeCell ref="G1:G2"/>
    <mergeCell ref="B1:B2"/>
    <mergeCell ref="R1:R2"/>
    <mergeCell ref="S1:S2"/>
    <mergeCell ref="J1:J2"/>
    <mergeCell ref="K1:L1"/>
    <mergeCell ref="N1:O1"/>
    <mergeCell ref="Q1:Q2"/>
    <mergeCell ref="M1:M2"/>
    <mergeCell ref="P1:P2"/>
  </mergeCells>
  <conditionalFormatting sqref="A1:B1">
    <cfRule type="duplicateValues" dxfId="1" priority="1"/>
  </conditionalFormatting>
  <conditionalFormatting sqref="E6:F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tannt</dc:creator>
  <cp:lastModifiedBy>tannt</cp:lastModifiedBy>
  <dcterms:created xsi:type="dcterms:W3CDTF">2025-08-16T04:51:23Z</dcterms:created>
  <dcterms:modified xsi:type="dcterms:W3CDTF">2025-08-30T07:38:05Z</dcterms:modified>
</cp:coreProperties>
</file>