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15"/>
  </bookViews>
  <sheets>
    <sheet name="class A" sheetId="1" r:id="rId1"/>
    <sheet name="class B" sheetId="9" r:id="rId2"/>
    <sheet name="class C" sheetId="10" r:id="rId3"/>
    <sheet name="Summary" sheetId="11" r:id="rId4"/>
  </sheets>
  <definedNames>
    <definedName name="_xlnm._FilterDatabase" localSheetId="0" hidden="1">'class A'!$A$2:$G$40</definedName>
    <definedName name="_xlnm._FilterDatabase" localSheetId="1" hidden="1">'class B'!$A$2:$G$34</definedName>
    <definedName name="_xlnm._FilterDatabase" localSheetId="2" hidden="1">'class C'!$A$2:$G$33</definedName>
    <definedName name="ScoresClassA_1" localSheetId="0">'class A'!$A$1:$E$40</definedName>
    <definedName name="ScoresClassA_1" localSheetId="1">'class B'!$A$1:$E$34</definedName>
    <definedName name="ScoresClassA_1" localSheetId="2">'class C'!$A$1:$E$33</definedName>
  </definedNames>
  <calcPr calcId="144525"/>
</workbook>
</file>

<file path=xl/connections.xml><?xml version="1.0" encoding="utf-8"?>
<connections xmlns="http://schemas.openxmlformats.org/spreadsheetml/2006/main">
  <connection id="1" name="ScoresClassA(1)" type="6" background="1" refreshedVersion="2" saveData="1">
    <textPr sourceFile="F:\大一上学期文件\计算机导论\作业\ScoresClassA(1).txt" tab="0" semicolon="1">
      <textFields>
        <textField/>
      </textFields>
    </textPr>
  </connection>
  <connection id="2" name="ScoresClassA(1)1" type="6" background="1" refreshedVersion="2" saveData="1">
    <textPr sourceFile="F:\大一上学期文件\计算机导论\作业\ScoresClassA(1).txt" tab="0" semicolon="1">
      <textFields>
        <textField/>
      </textFields>
    </textPr>
  </connection>
  <connection id="3" name="ScoresClassA(1)2" type="6" background="1" refreshedVersion="2" saveData="1">
    <textPr sourceFile="F:\大一上学期文件\计算机导论\作业\ScoresClassA(1)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<sst xmlns="http://schemas.openxmlformats.org/spreadsheetml/2006/main" count="66">
  <si>
    <t>Score Records for Course S of Class A</t>
  </si>
  <si>
    <t>ID</t>
  </si>
  <si>
    <t xml:space="preserve"> Name</t>
  </si>
  <si>
    <t xml:space="preserve"> Project</t>
  </si>
  <si>
    <t xml:space="preserve"> Mid-Term</t>
  </si>
  <si>
    <t xml:space="preserve"> Exam</t>
  </si>
  <si>
    <t>Total</t>
  </si>
  <si>
    <t>Grade</t>
  </si>
  <si>
    <t>Scores</t>
  </si>
  <si>
    <t>Frequency</t>
  </si>
  <si>
    <t>Output</t>
  </si>
  <si>
    <t xml:space="preserve"> Hilton</t>
  </si>
  <si>
    <t>excellent</t>
  </si>
  <si>
    <t xml:space="preserve"> Smith</t>
  </si>
  <si>
    <t xml:space="preserve"> Jackson</t>
  </si>
  <si>
    <t xml:space="preserve"> Kais</t>
  </si>
  <si>
    <t>good</t>
  </si>
  <si>
    <t xml:space="preserve"> Yale</t>
  </si>
  <si>
    <t xml:space="preserve"> Amy</t>
  </si>
  <si>
    <t xml:space="preserve"> Digger</t>
  </si>
  <si>
    <t>Other</t>
  </si>
  <si>
    <t xml:space="preserve"> Houston</t>
  </si>
  <si>
    <t xml:space="preserve"> Lily</t>
  </si>
  <si>
    <t xml:space="preserve"> Tom</t>
  </si>
  <si>
    <t xml:space="preserve"> Bright</t>
  </si>
  <si>
    <t xml:space="preserve"> Eva</t>
  </si>
  <si>
    <t xml:space="preserve"> Frank</t>
  </si>
  <si>
    <t xml:space="preserve"> Kucker</t>
  </si>
  <si>
    <t xml:space="preserve"> Winston</t>
  </si>
  <si>
    <t xml:space="preserve"> Lisa</t>
  </si>
  <si>
    <t xml:space="preserve"> Adam</t>
  </si>
  <si>
    <t xml:space="preserve"> Nilson</t>
  </si>
  <si>
    <t xml:space="preserve"> Duke</t>
  </si>
  <si>
    <t xml:space="preserve"> Cambridge</t>
  </si>
  <si>
    <t xml:space="preserve"> May</t>
  </si>
  <si>
    <t xml:space="preserve"> Marks</t>
  </si>
  <si>
    <t xml:space="preserve"> Peppy</t>
  </si>
  <si>
    <t xml:space="preserve"> Susan</t>
  </si>
  <si>
    <t xml:space="preserve"> Yourdon</t>
  </si>
  <si>
    <t xml:space="preserve"> White</t>
  </si>
  <si>
    <t xml:space="preserve"> Patrick</t>
  </si>
  <si>
    <t>medium</t>
  </si>
  <si>
    <t xml:space="preserve"> Jack</t>
  </si>
  <si>
    <t xml:space="preserve"> Bob</t>
  </si>
  <si>
    <t xml:space="preserve"> Pop</t>
  </si>
  <si>
    <t xml:space="preserve"> Hart</t>
  </si>
  <si>
    <t xml:space="preserve"> Black</t>
  </si>
  <si>
    <t xml:space="preserve"> Wise</t>
  </si>
  <si>
    <t>pass</t>
  </si>
  <si>
    <t xml:space="preserve"> York</t>
  </si>
  <si>
    <t xml:space="preserve"> Marthon</t>
  </si>
  <si>
    <t xml:space="preserve"> Lincoln</t>
  </si>
  <si>
    <t xml:space="preserve"> Simon</t>
  </si>
  <si>
    <t>fail</t>
  </si>
  <si>
    <t xml:space="preserve"> William</t>
  </si>
  <si>
    <t>Highest score:</t>
  </si>
  <si>
    <t>Lowest score:</t>
  </si>
  <si>
    <t>Average:</t>
  </si>
  <si>
    <t>Excellent amount:</t>
  </si>
  <si>
    <t>Good amount:</t>
  </si>
  <si>
    <t>Medium amount:</t>
  </si>
  <si>
    <t>Pass amount:</t>
  </si>
  <si>
    <t>Fail amount:</t>
  </si>
  <si>
    <t>Score Records for Course S of Class B</t>
  </si>
  <si>
    <t>Score Records for Course S of Class C</t>
  </si>
  <si>
    <t>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</si>
</sst>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top"/>
    </xf>
    <xf numFmtId="0" fontId="0" fillId="0" borderId="0" xfId="0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31" applyAlignment="1">
      <alignment horizontal="right" vertical="center"/>
    </xf>
    <xf numFmtId="0" fontId="3" fillId="4" borderId="0" xfId="7" applyAlignment="1">
      <alignment horizontal="right" vertical="center"/>
    </xf>
    <xf numFmtId="0" fontId="0" fillId="0" borderId="0" xfId="0" applyAlignment="1">
      <alignment horizontal="righ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Grade Pecentage</a:t>
            </a:r>
            <a:endParaRPr lang="zh-CN"/>
          </a:p>
        </c:rich>
      </c:tx>
      <c:layout>
        <c:manualLayout>
          <c:xMode val="edge"/>
          <c:yMode val="edge"/>
          <c:x val="0.120100663887602"/>
          <c:y val="0.027777692836939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dLbl>
              <c:idx val="3"/>
              <c:layout>
                <c:manualLayout>
                  <c:x val="0.0167790392850162"/>
                  <c:y val="0.12346195614299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A'!$C$45:$C$49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681903398439"/>
          <c:y val="0.291211171419107"/>
          <c:w val="0.396362272897706"/>
          <c:h val="0.5852075529393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 Percentage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B'!$D$39:$D$43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38929811193"/>
          <c:y val="0.357778765065398"/>
          <c:w val="0.385267631868597"/>
          <c:h val="0.517394035300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Grade Percentage</a:t>
            </a:r>
            <a:endParaRPr lang="en-US"/>
          </a:p>
        </c:rich>
      </c:tx>
      <c:layout>
        <c:manualLayout>
          <c:xMode val="edge"/>
          <c:yMode val="edge"/>
          <c:x val="0.139070227497527"/>
          <c:y val="0.0444444444444445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B'!$E$39:$E$43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84857662023"/>
          <c:y val="0.323012925271134"/>
          <c:w val="0.378524463288243"/>
          <c:h val="0.5686450750259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</a:t>
            </a:r>
            <a:r>
              <a:rPr lang="en-US" altLang="zh-CN" baseline="0"/>
              <a:t>Grade Percentage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B'!$F$39:$F$43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9464234870183"/>
          <c:y val="0.27552968922363"/>
          <c:w val="0.375770976220481"/>
          <c:h val="0.5823804633116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Amount Of Each Grade Of Different Respects  </a:t>
            </a:r>
            <a:endParaRPr lang="zh-CN" altLang="en-US"/>
          </a:p>
        </c:rich>
      </c:tx>
      <c:layout>
        <c:manualLayout>
          <c:xMode val="edge"/>
          <c:yMode val="edge"/>
          <c:x val="0.0999312177780913"/>
          <c:y val="0.01721511167292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"Excellent amount"</c:f>
              <c:strCache>
                <c:ptCount val="1"/>
                <c:pt idx="0">
                  <c:v>Excellent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B'!$C$39:$F$39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"Good amount"</c:f>
              <c:strCache>
                <c:ptCount val="1"/>
                <c:pt idx="0">
                  <c:v>Good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B'!$C$40:$F$40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</c:ser>
        <c:ser>
          <c:idx val="2"/>
          <c:order val="2"/>
          <c:tx>
            <c:strRef>
              <c:f>"Medium amount"</c:f>
              <c:strCache>
                <c:ptCount val="1"/>
                <c:pt idx="0">
                  <c:v>Medium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B'!$C$41:$F$41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"Pass amount"</c:f>
              <c:strCache>
                <c:ptCount val="1"/>
                <c:pt idx="0">
                  <c:v>Pass amount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B'!$C$42:$F$42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"Fail amount"</c:f>
              <c:strCache>
                <c:ptCount val="1"/>
                <c:pt idx="0">
                  <c:v>Fail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B'!$C$43:$F$43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01952"/>
        <c:axId val="161503872"/>
      </c:barChart>
      <c:catAx>
        <c:axId val="1615019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Respect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11531253037815"/>
              <c:y val="0.80765864883328"/>
            </c:manualLayout>
          </c:layout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03872"/>
        <c:crosses val="autoZero"/>
        <c:auto val="1"/>
        <c:lblAlgn val="ctr"/>
        <c:lblOffset val="100"/>
        <c:noMultiLvlLbl val="0"/>
      </c:catAx>
      <c:valAx>
        <c:axId val="1615038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Amount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47913389639141"/>
              <c:y val="0.12359470101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0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2080548129"/>
          <c:y val="0.359668714191385"/>
          <c:w val="0.216666277826383"/>
          <c:h val="0.4142706388505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Project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>
        <c:manualLayout>
          <c:xMode val="edge"/>
          <c:yMode val="edge"/>
          <c:x val="0.170268199233716"/>
          <c:y val="0.01275916424460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439614268272"/>
          <c:y val="0.38482182750412"/>
          <c:w val="0.784137915908144"/>
          <c:h val="0.312098150521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numRef>
              <c:f>'class B'!$M$3:$M$8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B'!$N$3:$N$9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528832"/>
        <c:axId val="161547392"/>
      </c:barChart>
      <c:catAx>
        <c:axId val="1615288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Scroces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14762421938637"/>
              <c:y val="0.7238314062306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47392"/>
        <c:crosses val="autoZero"/>
        <c:auto val="1"/>
        <c:lblAlgn val="ctr"/>
        <c:lblOffset val="100"/>
        <c:noMultiLvlLbl val="0"/>
      </c:catAx>
      <c:valAx>
        <c:axId val="1615473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0383141762452107"/>
              <c:y val="0.2353699777912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288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>
        <c:manualLayout>
          <c:xMode val="edge"/>
          <c:yMode val="edge"/>
          <c:x val="0.138496093160769"/>
          <c:y val="0.03319502074688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numRef>
              <c:f>'class B'!$M$15:$M$20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B'!$N$15:$N$21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580160"/>
        <c:axId val="161582080"/>
      </c:barChart>
      <c:catAx>
        <c:axId val="1615801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41074305367002"/>
              <c:y val="0.7621024527106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82080"/>
        <c:crosses val="autoZero"/>
        <c:auto val="1"/>
        <c:lblAlgn val="ctr"/>
        <c:lblOffset val="100"/>
        <c:noMultiLvlLbl val="0"/>
      </c:catAx>
      <c:valAx>
        <c:axId val="1615820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83141762452107"/>
              <c:y val="0.243390945426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58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Exam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numRef>
              <c:f>'class B'!$M$29:$M$34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B'!$N$29:$N$35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18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602560"/>
        <c:axId val="205476992"/>
      </c:barChart>
      <c:catAx>
        <c:axId val="161602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48488249313663"/>
              <c:y val="0.75001335359395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476992"/>
        <c:crosses val="autoZero"/>
        <c:auto val="1"/>
        <c:lblAlgn val="ctr"/>
        <c:lblOffset val="100"/>
        <c:noMultiLvlLbl val="0"/>
      </c:catAx>
      <c:valAx>
        <c:axId val="2054769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44827586206897"/>
              <c:y val="0.267638019606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602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</c:spPr>
          <c:invertIfNegative val="0"/>
          <c:dLbls>
            <c:delete val="1"/>
          </c:dLbls>
          <c:cat>
            <c:numRef>
              <c:f>'class B'!$M$43:$M$48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B'!$N$43:$N$49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19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497472"/>
        <c:axId val="205499392"/>
      </c:barChart>
      <c:catAx>
        <c:axId val="2054974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4356196804879"/>
              <c:y val="0.7462518518518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499392"/>
        <c:crosses val="autoZero"/>
        <c:auto val="1"/>
        <c:lblAlgn val="ctr"/>
        <c:lblOffset val="100"/>
        <c:noMultiLvlLbl val="0"/>
      </c:catAx>
      <c:valAx>
        <c:axId val="20549939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08285163776493"/>
              <c:y val="0.242920968212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497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Grade Pecentage</a:t>
            </a:r>
            <a:endParaRPr lang="zh-CN"/>
          </a:p>
        </c:rich>
      </c:tx>
      <c:layout>
        <c:manualLayout>
          <c:xMode val="edge"/>
          <c:yMode val="edge"/>
          <c:x val="0.120100663887602"/>
          <c:y val="0.027777692836939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A'!$C$45:$C$49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681903398439"/>
          <c:y val="0.291211171419107"/>
          <c:w val="0.396362272897706"/>
          <c:h val="0.5852075529393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Grade Pecentage</a:t>
            </a:r>
            <a:endParaRPr lang="zh-CN"/>
          </a:p>
        </c:rich>
      </c:tx>
      <c:layout>
        <c:manualLayout>
          <c:xMode val="edge"/>
          <c:yMode val="edge"/>
          <c:x val="0.120100663887602"/>
          <c:y val="0.027777692836939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C'!$C$38:$C$42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681903398439"/>
          <c:y val="0.291211171419107"/>
          <c:w val="0.396362272897706"/>
          <c:h val="0.5852075529393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Grade Percentage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A'!$E$45:$E$49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84857662023"/>
          <c:y val="0.323012925271134"/>
          <c:w val="0.378524463288243"/>
          <c:h val="0.5686450750259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 Percentage</a:t>
            </a:r>
            <a:endParaRPr lang="zh-CN" altLang="en-US"/>
          </a:p>
        </c:rich>
      </c:tx>
      <c:layout>
        <c:manualLayout>
          <c:xMode val="edge"/>
          <c:yMode val="edge"/>
          <c:x val="0.252787776527934"/>
          <c:y val="0.040201026234071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C'!$D$38:$D$42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38929811193"/>
          <c:y val="0.357778765065398"/>
          <c:w val="0.385267631868597"/>
          <c:h val="0.517394035300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Grade Percentage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C'!$E$38:$E$42</c:f>
              <c:numCache>
                <c:formatCode>General</c:formatCode>
                <c:ptCount val="5"/>
                <c:pt idx="0">
                  <c:v>5</c:v>
                </c:pt>
                <c:pt idx="1">
                  <c:v>18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84857662023"/>
          <c:y val="0.323012925271134"/>
          <c:w val="0.378524463288243"/>
          <c:h val="0.5686450750259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</a:t>
            </a:r>
            <a:r>
              <a:rPr lang="en-US" altLang="zh-CN" baseline="0"/>
              <a:t>Grade Percentage</a:t>
            </a:r>
            <a:endParaRPr lang="zh-CN" altLang="en-US"/>
          </a:p>
        </c:rich>
      </c:tx>
      <c:layout>
        <c:manualLayout>
          <c:xMode val="edge"/>
          <c:yMode val="edge"/>
          <c:x val="0.1517752560918"/>
          <c:y val="0.0392156862745098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C'!$F$38:$F$42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9464234870183"/>
          <c:y val="0.27552968922363"/>
          <c:w val="0.375770976220481"/>
          <c:h val="0.5823804633116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Amount Of Each Grade Of Different Respects  </a:t>
            </a:r>
            <a:endParaRPr lang="zh-CN" altLang="en-US"/>
          </a:p>
        </c:rich>
      </c:tx>
      <c:layout>
        <c:manualLayout>
          <c:xMode val="edge"/>
          <c:yMode val="edge"/>
          <c:x val="0.0999312177780913"/>
          <c:y val="0.01721511167292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"Excellent amount"</c:f>
              <c:strCache>
                <c:ptCount val="1"/>
                <c:pt idx="0">
                  <c:v>Excellent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C'!$C$38:$F$38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"Good amount"</c:f>
              <c:strCache>
                <c:ptCount val="1"/>
                <c:pt idx="0">
                  <c:v>Good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C'!$C$39:$F$39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</c:ser>
        <c:ser>
          <c:idx val="2"/>
          <c:order val="2"/>
          <c:tx>
            <c:strRef>
              <c:f>"Medium amount"</c:f>
              <c:strCache>
                <c:ptCount val="1"/>
                <c:pt idx="0">
                  <c:v>Medium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C'!$C$40:$F$40</c:f>
              <c:numCache>
                <c:formatCode>General</c:formatCode>
                <c:ptCount val="4"/>
                <c:pt idx="0">
                  <c:v>9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"Pass amount"</c:f>
              <c:strCache>
                <c:ptCount val="1"/>
                <c:pt idx="0">
                  <c:v>Pass amount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C'!$C$41:$F$41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"Fail amount"</c:f>
              <c:strCache>
                <c:ptCount val="1"/>
                <c:pt idx="0">
                  <c:v>Fail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C'!$C$42:$F$42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8864"/>
        <c:axId val="205830784"/>
      </c:barChart>
      <c:catAx>
        <c:axId val="20582886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Respect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16469524642753"/>
              <c:y val="0.80762724247098"/>
            </c:manualLayout>
          </c:layout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830784"/>
        <c:crosses val="autoZero"/>
        <c:auto val="1"/>
        <c:lblAlgn val="ctr"/>
        <c:lblOffset val="100"/>
        <c:noMultiLvlLbl val="0"/>
      </c:catAx>
      <c:valAx>
        <c:axId val="205830784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Amount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47913389639141"/>
              <c:y val="0.12359470101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82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2080548129"/>
          <c:y val="0.359668714191385"/>
          <c:w val="0.216666277826383"/>
          <c:h val="0.4142706388505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Project</a:t>
            </a:r>
            <a:r>
              <a:rPr lang="en-US" altLang="zh-CN" baseline="0"/>
              <a:t> Grade-amount</a:t>
            </a:r>
            <a:r>
              <a:rPr lang="zh-CN" altLang="en-US" baseline="0"/>
              <a:t> </a:t>
            </a:r>
            <a:r>
              <a:rPr lang="en-US" altLang="zh-CN" baseline="0"/>
              <a:t>Histogram</a:t>
            </a:r>
            <a:endParaRPr lang="en-US" altLang="zh-CN" baseline="0"/>
          </a:p>
        </c:rich>
      </c:tx>
      <c:layout>
        <c:manualLayout>
          <c:xMode val="edge"/>
          <c:yMode val="edge"/>
          <c:x val="0.173160271392589"/>
          <c:y val="0.006230529595015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375086039317"/>
          <c:y val="0.448989289342981"/>
          <c:w val="0.776672944700356"/>
          <c:h val="0.2990570083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dLbls>
            <c:delete val="1"/>
          </c:dLbls>
          <c:cat>
            <c:numRef>
              <c:f>'class C'!$M$3:$M$8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C'!$N$3:$N$9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724672"/>
        <c:axId val="205743232"/>
      </c:barChart>
      <c:catAx>
        <c:axId val="205724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8704607169061"/>
              <c:y val="0.77112351936088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743232"/>
        <c:crosses val="autoZero"/>
        <c:auto val="1"/>
        <c:lblAlgn val="ctr"/>
        <c:lblOffset val="100"/>
        <c:noMultiLvlLbl val="0"/>
      </c:catAx>
      <c:valAx>
        <c:axId val="2057432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84245917387128"/>
              <c:y val="0.3185582060470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724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dLbls>
            <c:delete val="1"/>
          </c:dLbls>
          <c:cat>
            <c:numRef>
              <c:f>'class C'!$M$16:$M$21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C'!$N$16:$N$22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776000"/>
        <c:axId val="205777920"/>
      </c:barChart>
      <c:catAx>
        <c:axId val="2057760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36952397995705"/>
              <c:y val="0.7627234042553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777920"/>
        <c:crosses val="autoZero"/>
        <c:auto val="1"/>
        <c:lblAlgn val="ctr"/>
        <c:lblOffset val="100"/>
        <c:noMultiLvlLbl val="0"/>
      </c:catAx>
      <c:valAx>
        <c:axId val="2057779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16666666666667"/>
              <c:y val="0.248186742614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7760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Exam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</c:spPr>
          <c:invertIfNegative val="0"/>
          <c:dLbls>
            <c:delete val="1"/>
          </c:dLbls>
          <c:cat>
            <c:numRef>
              <c:f>'class C'!$M$30:$M$35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C'!$N$30:$N$36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18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863936"/>
        <c:axId val="205882496"/>
      </c:barChart>
      <c:catAx>
        <c:axId val="2058639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7397399188738"/>
              <c:y val="0.74769230769230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882496"/>
        <c:crosses val="autoZero"/>
        <c:auto val="1"/>
        <c:lblAlgn val="ctr"/>
        <c:lblOffset val="100"/>
        <c:noMultiLvlLbl val="0"/>
      </c:catAx>
      <c:valAx>
        <c:axId val="2058824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16666666666667"/>
              <c:y val="0.2569104879989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863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Grade=amount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elete val="1"/>
          </c:dLbls>
          <c:cat>
            <c:numRef>
              <c:f>'class C'!$M$43:$M$48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C'!$N$43:$N$49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19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02976"/>
        <c:axId val="205904896"/>
      </c:barChart>
      <c:catAx>
        <c:axId val="2059029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7925459317586"/>
              <c:y val="0.7488288288288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904896"/>
        <c:crosses val="autoZero"/>
        <c:auto val="1"/>
        <c:lblAlgn val="ctr"/>
        <c:lblOffset val="100"/>
        <c:noMultiLvlLbl val="0"/>
      </c:catAx>
      <c:valAx>
        <c:axId val="20590489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42857142857143"/>
              <c:y val="0.2550779125582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5902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Amount Of Each Grade Of Different Respects  </a:t>
            </a:r>
            <a:endParaRPr lang="zh-CN" altLang="en-US"/>
          </a:p>
        </c:rich>
      </c:tx>
      <c:layout>
        <c:manualLayout>
          <c:xMode val="edge"/>
          <c:yMode val="edge"/>
          <c:x val="0.0999312177780913"/>
          <c:y val="0.01721511167292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"Excellent amount"</c:f>
              <c:strCache>
                <c:ptCount val="1"/>
                <c:pt idx="0">
                  <c:v>Excellent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A'!$C$45:$F$45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"Good amount"</c:f>
              <c:strCache>
                <c:ptCount val="1"/>
                <c:pt idx="0">
                  <c:v>Good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A'!$C$46:$F$46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ser>
          <c:idx val="2"/>
          <c:order val="2"/>
          <c:tx>
            <c:strRef>
              <c:f>"Medium amount"</c:f>
              <c:strCache>
                <c:ptCount val="1"/>
                <c:pt idx="0">
                  <c:v>Medium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A'!$C$47:$F$47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"Pass amount"</c:f>
              <c:strCache>
                <c:ptCount val="1"/>
                <c:pt idx="0">
                  <c:v>Pass amount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A'!$C$48:$F$48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"Fail amount"</c:f>
              <c:strCache>
                <c:ptCount val="1"/>
                <c:pt idx="0">
                  <c:v>Fail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A'!$C$49:$F$49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02912"/>
        <c:axId val="206104832"/>
      </c:barChart>
      <c:catAx>
        <c:axId val="2061029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Respect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16469524642753"/>
              <c:y val="0.80762724247098"/>
            </c:manualLayout>
          </c:layout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104832"/>
        <c:crosses val="autoZero"/>
        <c:auto val="1"/>
        <c:lblAlgn val="ctr"/>
        <c:lblOffset val="100"/>
        <c:noMultiLvlLbl val="0"/>
      </c:catAx>
      <c:valAx>
        <c:axId val="20610483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Amount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47913389639141"/>
              <c:y val="0.12359470101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1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2080548129"/>
          <c:y val="0.359668714191385"/>
          <c:w val="0.216666277826383"/>
          <c:h val="0.4142706388505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Grade Pecentage</a:t>
            </a:r>
            <a:endParaRPr lang="zh-CN"/>
          </a:p>
        </c:rich>
      </c:tx>
      <c:layout>
        <c:manualLayout>
          <c:xMode val="edge"/>
          <c:yMode val="edge"/>
          <c:x val="0.120100663887602"/>
          <c:y val="0.0277776928369391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Summary!$C$5:$C$9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30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681903398439"/>
          <c:y val="0.291211171419107"/>
          <c:w val="0.396362272897706"/>
          <c:h val="0.5852075529393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</a:t>
            </a:r>
            <a:r>
              <a:rPr lang="en-US" altLang="zh-CN" baseline="0"/>
              <a:t>Grade Percentage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A'!$F$45:$F$49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9464234870183"/>
          <c:y val="0.27552968922363"/>
          <c:w val="0.375770976220481"/>
          <c:h val="0.5823804633116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 Percentage</a:t>
            </a:r>
            <a:endParaRPr lang="zh-CN" altLang="en-US"/>
          </a:p>
        </c:rich>
      </c:tx>
      <c:layout>
        <c:manualLayout>
          <c:xMode val="edge"/>
          <c:yMode val="edge"/>
          <c:x val="0.0466579861111111"/>
          <c:y val="0.0079009744535159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Summary!$D$5:$D$9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39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38929811193"/>
          <c:y val="0.357778765065398"/>
          <c:w val="0.385267631868597"/>
          <c:h val="0.517394035300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</a:t>
            </a:r>
            <a:r>
              <a:rPr lang="en-US" altLang="zh-CN" baseline="0"/>
              <a:t>Grade Percentage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Summary!$F$5:$F$9</c:f>
              <c:numCache>
                <c:formatCode>General</c:formatCode>
                <c:ptCount val="5"/>
                <c:pt idx="0">
                  <c:v>9</c:v>
                </c:pt>
                <c:pt idx="1">
                  <c:v>54</c:v>
                </c:pt>
                <c:pt idx="2">
                  <c:v>23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99464234870183"/>
          <c:y val="0.27552968922363"/>
          <c:w val="0.375770976220481"/>
          <c:h val="0.5823804633116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 Grade Percentage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Summary!$E$5:$E$9</c:f>
              <c:numCache>
                <c:formatCode>General</c:formatCode>
                <c:ptCount val="5"/>
                <c:pt idx="0">
                  <c:v>15</c:v>
                </c:pt>
                <c:pt idx="1">
                  <c:v>52</c:v>
                </c:pt>
                <c:pt idx="2">
                  <c:v>19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84857662023"/>
          <c:y val="0.323012925271134"/>
          <c:w val="0.378524463288243"/>
          <c:h val="0.5686450750259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Project Grade-amount Histogram</a:t>
            </a:r>
            <a:endParaRPr lang="zh-CN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0895977746371"/>
          <c:y val="0.373929273333587"/>
          <c:w val="0.762123965273572"/>
          <c:h val="0.3986899463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elete val="1"/>
          </c:dLbls>
          <c:cat>
            <c:numRef>
              <c:f>Summary!$N$2:$N$7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Summary!$O$2:$O$8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30</c:v>
                </c:pt>
                <c:pt idx="4">
                  <c:v>44</c:v>
                </c:pt>
                <c:pt idx="5">
                  <c:v>22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62560"/>
        <c:axId val="206168832"/>
      </c:barChart>
      <c:catAx>
        <c:axId val="2061625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35063223934615"/>
              <c:y val="0.8143639291465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168832"/>
        <c:crosses val="autoZero"/>
        <c:auto val="1"/>
        <c:lblAlgn val="ctr"/>
        <c:lblOffset val="100"/>
        <c:noMultiLvlLbl val="0"/>
      </c:catAx>
      <c:valAx>
        <c:axId val="20616883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41880341880342"/>
              <c:y val="0.21807295827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6162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Mid-term Grade-amount Histogram</a:t>
            </a:r>
            <a:endParaRPr lang="zh-CN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428874356807"/>
          <c:y val="0.357336232552521"/>
          <c:w val="0.764139863872948"/>
          <c:h val="0.440148475164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elete val="1"/>
          </c:dLbls>
          <c:cat>
            <c:numRef>
              <c:f>Summary!$N$15:$N$20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Summary!$O$15:$O$21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42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716032"/>
        <c:axId val="242734208"/>
      </c:barChart>
      <c:catAx>
        <c:axId val="2427160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3589275916782"/>
              <c:y val="0.8426497106271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2734208"/>
        <c:crosses val="autoZero"/>
        <c:auto val="1"/>
        <c:lblAlgn val="ctr"/>
        <c:lblOffset val="100"/>
        <c:noMultiLvlLbl val="0"/>
      </c:catAx>
      <c:valAx>
        <c:axId val="2427342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376647834274953"/>
              <c:y val="0.237257162938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2716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Exam Grade-amount Histogtam</a:t>
            </a:r>
            <a:endParaRPr lang="zh-CN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7982348523715"/>
          <c:y val="0.333349641974365"/>
          <c:w val="0.760469020692527"/>
          <c:h val="0.457745330377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elete val="1"/>
          </c:dLbls>
          <c:cat>
            <c:numRef>
              <c:f>Summary!$N$29:$N$34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Summary!$O$29:$O$35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58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629312"/>
        <c:axId val="97612160"/>
      </c:barChart>
      <c:catAx>
        <c:axId val="9762931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7329080323883"/>
              <c:y val="0.8393527508090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12160"/>
        <c:crosses val="autoZero"/>
        <c:auto val="1"/>
        <c:lblAlgn val="ctr"/>
        <c:lblOffset val="100"/>
        <c:noMultiLvlLbl val="0"/>
      </c:catAx>
      <c:valAx>
        <c:axId val="9761216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558827596975307"/>
              <c:y val="0.219940881176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293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Total Grade-amount Histogram</a:t>
            </a:r>
            <a:endParaRPr lang="zh-CN" sz="1800" b="1" i="0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0241555670027"/>
          <c:y val="0.408628514737093"/>
          <c:w val="0.740583989501312"/>
          <c:h val="0.404603850356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elete val="1"/>
          </c:dLbls>
          <c:cat>
            <c:numRef>
              <c:f>Summary!$N$42:$N$47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Summary!$O$42:$O$48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17</c:v>
                </c:pt>
                <c:pt idx="4">
                  <c:v>61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808768"/>
        <c:axId val="97454720"/>
      </c:barChart>
      <c:catAx>
        <c:axId val="978087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6582856120258"/>
              <c:y val="0.8607974481658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454720"/>
        <c:crosses val="autoZero"/>
        <c:auto val="1"/>
        <c:lblAlgn val="ctr"/>
        <c:lblOffset val="100"/>
        <c:noMultiLvlLbl val="0"/>
      </c:catAx>
      <c:valAx>
        <c:axId val="9745472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714581842042472"/>
              <c:y val="0.2735621444448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808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Amount Of Each Grade Of Different Respects  </a:t>
            </a:r>
            <a:endParaRPr lang="zh-CN" altLang="en-US"/>
          </a:p>
        </c:rich>
      </c:tx>
      <c:layout>
        <c:manualLayout>
          <c:xMode val="edge"/>
          <c:yMode val="edge"/>
          <c:x val="0.0999312177780913"/>
          <c:y val="0.01721511167292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"Excellent amount"</c:f>
              <c:strCache>
                <c:ptCount val="1"/>
                <c:pt idx="0">
                  <c:v>Excellent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A'!$C$45:$F$45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"Good amount"</c:f>
              <c:strCache>
                <c:ptCount val="1"/>
                <c:pt idx="0">
                  <c:v>Good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A'!$C$46:$F$46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ser>
          <c:idx val="2"/>
          <c:order val="2"/>
          <c:tx>
            <c:strRef>
              <c:f>"Medium amount"</c:f>
              <c:strCache>
                <c:ptCount val="1"/>
                <c:pt idx="0">
                  <c:v>Medium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A'!$C$47:$F$47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</c:ser>
        <c:ser>
          <c:idx val="3"/>
          <c:order val="3"/>
          <c:tx>
            <c:strRef>
              <c:f>"Pass amount"</c:f>
              <c:strCache>
                <c:ptCount val="1"/>
                <c:pt idx="0">
                  <c:v>Pass amount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A'!$C$48:$F$48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"Fail amount"</c:f>
              <c:strCache>
                <c:ptCount val="1"/>
                <c:pt idx="0">
                  <c:v>Fail amount</c:v>
                </c:pt>
              </c:strCache>
            </c:strRef>
          </c:tx>
          <c:invertIfNegative val="0"/>
          <c:dLbls>
            <c:delete val="1"/>
          </c:dLbls>
          <c:cat>
            <c:strRef>
              <c:f>{"Project","Mid-Term","Exam","Total"}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Total</c:v>
                </c:pt>
              </c:strCache>
            </c:strRef>
          </c:cat>
          <c:val>
            <c:numRef>
              <c:f>'class A'!$C$49:$F$49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35072"/>
        <c:axId val="91236992"/>
      </c:barChart>
      <c:catAx>
        <c:axId val="912350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Respect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16469524642753"/>
              <c:y val="0.80762724247098"/>
            </c:manualLayout>
          </c:layout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236992"/>
        <c:crosses val="autoZero"/>
        <c:auto val="1"/>
        <c:lblAlgn val="ctr"/>
        <c:lblOffset val="100"/>
        <c:noMultiLvlLbl val="0"/>
      </c:catAx>
      <c:valAx>
        <c:axId val="9123699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Amount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0147913389639141"/>
              <c:y val="0.1235947010165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23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82080548129"/>
          <c:y val="0.359668714191385"/>
          <c:w val="0.216666277826383"/>
          <c:h val="0.4142706388505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Project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numRef>
              <c:f>'class A'!$M$3:$M$8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A'!$N$3:$N$9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253760"/>
        <c:axId val="91268224"/>
      </c:barChart>
      <c:catAx>
        <c:axId val="912537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0058931011309"/>
              <c:y val="0.72035573223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268224"/>
        <c:crosses val="autoZero"/>
        <c:auto val="1"/>
        <c:lblAlgn val="ctr"/>
        <c:lblOffset val="100"/>
        <c:noMultiLvlLbl val="0"/>
      </c:catAx>
      <c:valAx>
        <c:axId val="9126822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20248202137881"/>
              <c:y val="0.292089799454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253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numRef>
              <c:f>'class A'!$M$16:$M$21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A'!$N$16:$N$22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109120"/>
        <c:axId val="161111040"/>
      </c:barChart>
      <c:catAx>
        <c:axId val="1611091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7925459317586"/>
              <c:y val="0.7239603960396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11040"/>
        <c:crosses val="autoZero"/>
        <c:auto val="1"/>
        <c:lblAlgn val="ctr"/>
        <c:lblOffset val="100"/>
        <c:noMultiLvlLbl val="0"/>
      </c:catAx>
      <c:valAx>
        <c:axId val="16111104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19047619047619"/>
              <c:y val="0.2529398924144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09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Exam</a:t>
            </a:r>
            <a:r>
              <a:rPr lang="en-US" altLang="zh-CN" baseline="0"/>
              <a:t> Grade-amount Histogtam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numRef>
              <c:f>'class A'!$M$30:$M$35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A'!$N$30:$N$36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127424"/>
        <c:axId val="161150080"/>
      </c:barChart>
      <c:catAx>
        <c:axId val="1611274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48060050186035"/>
              <c:y val="0.7358490566037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50080"/>
        <c:crosses val="autoZero"/>
        <c:auto val="1"/>
        <c:lblAlgn val="ctr"/>
        <c:lblOffset val="100"/>
        <c:noMultiLvlLbl val="0"/>
      </c:catAx>
      <c:valAx>
        <c:axId val="16115008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02930402930403"/>
              <c:y val="0.2514490169860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274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Grade-amount Histogram</a:t>
            </a:r>
            <a:endParaRPr lang="zh-CN" altLang="en-US"/>
          </a:p>
        </c:rich>
      </c:tx>
      <c:layout>
        <c:manualLayout>
          <c:xMode val="edge"/>
          <c:yMode val="edge"/>
          <c:x val="0.219737827715356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elete val="1"/>
          </c:dLbls>
          <c:cat>
            <c:numRef>
              <c:f>'class A'!$M$43:$M$48</c:f>
              <c:numCache>
                <c:formatCode>General</c:formatCode>
                <c:ptCount val="6"/>
                <c:pt idx="0">
                  <c:v>0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</c:numCache>
            </c:numRef>
          </c:cat>
          <c:val>
            <c:numRef>
              <c:f>'class A'!$N$43:$N$49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174656"/>
        <c:axId val="161176576"/>
      </c:barChart>
      <c:catAx>
        <c:axId val="161174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Scores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855638326108113"/>
              <c:y val="0.7306918238993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76576"/>
        <c:crosses val="autoZero"/>
        <c:auto val="1"/>
        <c:lblAlgn val="ctr"/>
        <c:lblOffset val="100"/>
        <c:noMultiLvlLbl val="0"/>
      </c:catAx>
      <c:valAx>
        <c:axId val="16117657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Amount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411985018726592"/>
              <c:y val="0.1931159312633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1174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Mid-term</a:t>
            </a:r>
            <a:r>
              <a:rPr lang="en-US" altLang="zh-CN" baseline="0"/>
              <a:t> Grade Percentage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{"Excellent[90,100]","Good[80,89]","Medium[70,79]","Pass[60,69]","Fail[0,60]"}</c:f>
              <c:strCache>
                <c:ptCount val="5"/>
                <c:pt idx="0">
                  <c:v>Excellent[90,100]</c:v>
                </c:pt>
                <c:pt idx="1">
                  <c:v>Good[80,89]</c:v>
                </c:pt>
                <c:pt idx="2">
                  <c:v>Medium[70,79]</c:v>
                </c:pt>
                <c:pt idx="3">
                  <c:v>Pass[60,69]</c:v>
                </c:pt>
                <c:pt idx="4">
                  <c:v>Fail[0,60]</c:v>
                </c:pt>
              </c:strCache>
            </c:strRef>
          </c:cat>
          <c:val>
            <c:numRef>
              <c:f>'class B'!$D$39:$D$43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38929811193"/>
          <c:y val="0.357778765065398"/>
          <c:w val="0.385267631868597"/>
          <c:h val="0.517394035300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7.xml"/><Relationship Id="rId8" Type="http://schemas.openxmlformats.org/officeDocument/2006/relationships/chart" Target="../charts/chart26.xml"/><Relationship Id="rId7" Type="http://schemas.openxmlformats.org/officeDocument/2006/relationships/chart" Target="../charts/chart25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6.xml"/><Relationship Id="rId8" Type="http://schemas.openxmlformats.org/officeDocument/2006/relationships/chart" Target="../charts/chart35.xml"/><Relationship Id="rId7" Type="http://schemas.openxmlformats.org/officeDocument/2006/relationships/chart" Target="../charts/chart34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209550</xdr:colOff>
      <xdr:row>1</xdr:row>
      <xdr:rowOff>1</xdr:rowOff>
    </xdr:from>
    <xdr:to>
      <xdr:col>11</xdr:col>
      <xdr:colOff>617220</xdr:colOff>
      <xdr:row>12</xdr:row>
      <xdr:rowOff>76201</xdr:rowOff>
    </xdr:to>
    <xdr:graphicFrame>
      <xdr:nvGraphicFramePr>
        <xdr:cNvPr id="6" name="图表 5"/>
        <xdr:cNvGraphicFramePr/>
      </xdr:nvGraphicFramePr>
      <xdr:xfrm>
        <a:off x="4848225" y="390525"/>
        <a:ext cx="2876550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28</xdr:row>
      <xdr:rowOff>0</xdr:rowOff>
    </xdr:from>
    <xdr:to>
      <xdr:col>11</xdr:col>
      <xdr:colOff>617220</xdr:colOff>
      <xdr:row>39</xdr:row>
      <xdr:rowOff>95250</xdr:rowOff>
    </xdr:to>
    <xdr:graphicFrame>
      <xdr:nvGraphicFramePr>
        <xdr:cNvPr id="8" name="图表 7"/>
        <xdr:cNvGraphicFramePr/>
      </xdr:nvGraphicFramePr>
      <xdr:xfrm>
        <a:off x="4838700" y="5366385"/>
        <a:ext cx="2886075" cy="211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190499</xdr:colOff>
      <xdr:row>41</xdr:row>
      <xdr:rowOff>9525</xdr:rowOff>
    </xdr:from>
    <xdr:to>
      <xdr:col>11</xdr:col>
      <xdr:colOff>617220</xdr:colOff>
      <xdr:row>52</xdr:row>
      <xdr:rowOff>66675</xdr:rowOff>
    </xdr:to>
    <xdr:graphicFrame>
      <xdr:nvGraphicFramePr>
        <xdr:cNvPr id="9" name="图表 8"/>
        <xdr:cNvGraphicFramePr/>
      </xdr:nvGraphicFramePr>
      <xdr:xfrm>
        <a:off x="4828540" y="7772400"/>
        <a:ext cx="2896235" cy="207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161925</xdr:rowOff>
    </xdr:from>
    <xdr:to>
      <xdr:col>6</xdr:col>
      <xdr:colOff>685800</xdr:colOff>
      <xdr:row>66</xdr:row>
      <xdr:rowOff>19050</xdr:rowOff>
    </xdr:to>
    <xdr:graphicFrame>
      <xdr:nvGraphicFramePr>
        <xdr:cNvPr id="11" name="图表 10"/>
        <xdr:cNvGraphicFramePr/>
      </xdr:nvGraphicFramePr>
      <xdr:xfrm>
        <a:off x="0" y="9397365"/>
        <a:ext cx="4638675" cy="2966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1</xdr:row>
      <xdr:rowOff>0</xdr:rowOff>
    </xdr:from>
    <xdr:to>
      <xdr:col>19</xdr:col>
      <xdr:colOff>1</xdr:colOff>
      <xdr:row>12</xdr:row>
      <xdr:rowOff>66675</xdr:rowOff>
    </xdr:to>
    <xdr:graphicFrame>
      <xdr:nvGraphicFramePr>
        <xdr:cNvPr id="19" name="图表 18"/>
        <xdr:cNvGraphicFramePr/>
      </xdr:nvGraphicFramePr>
      <xdr:xfrm>
        <a:off x="9107170" y="390525"/>
        <a:ext cx="2981325" cy="208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104775</xdr:colOff>
      <xdr:row>14</xdr:row>
      <xdr:rowOff>28575</xdr:rowOff>
    </xdr:from>
    <xdr:to>
      <xdr:col>19</xdr:col>
      <xdr:colOff>9525</xdr:colOff>
      <xdr:row>26</xdr:row>
      <xdr:rowOff>57150</xdr:rowOff>
    </xdr:to>
    <xdr:graphicFrame>
      <xdr:nvGraphicFramePr>
        <xdr:cNvPr id="20" name="图表 19"/>
        <xdr:cNvGraphicFramePr/>
      </xdr:nvGraphicFramePr>
      <xdr:xfrm>
        <a:off x="9107170" y="2815590"/>
        <a:ext cx="2990850" cy="2232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104775</xdr:colOff>
      <xdr:row>27</xdr:row>
      <xdr:rowOff>152400</xdr:rowOff>
    </xdr:from>
    <xdr:to>
      <xdr:col>19</xdr:col>
      <xdr:colOff>38100</xdr:colOff>
      <xdr:row>39</xdr:row>
      <xdr:rowOff>95250</xdr:rowOff>
    </xdr:to>
    <xdr:graphicFrame>
      <xdr:nvGraphicFramePr>
        <xdr:cNvPr id="22" name="图表 21"/>
        <xdr:cNvGraphicFramePr/>
      </xdr:nvGraphicFramePr>
      <xdr:xfrm>
        <a:off x="9107170" y="5326380"/>
        <a:ext cx="3019425" cy="2156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133350</xdr:colOff>
      <xdr:row>41</xdr:row>
      <xdr:rowOff>0</xdr:rowOff>
    </xdr:from>
    <xdr:to>
      <xdr:col>19</xdr:col>
      <xdr:colOff>95250</xdr:colOff>
      <xdr:row>52</xdr:row>
      <xdr:rowOff>123825</xdr:rowOff>
    </xdr:to>
    <xdr:graphicFrame>
      <xdr:nvGraphicFramePr>
        <xdr:cNvPr id="23" name="图表 22"/>
        <xdr:cNvGraphicFramePr/>
      </xdr:nvGraphicFramePr>
      <xdr:xfrm>
        <a:off x="9135745" y="7762875"/>
        <a:ext cx="3048000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407670</xdr:colOff>
      <xdr:row>27</xdr:row>
      <xdr:rowOff>183515</xdr:rowOff>
    </xdr:to>
    <xdr:graphicFrame>
      <xdr:nvGraphicFramePr>
        <xdr:cNvPr id="2" name="图表 1"/>
        <xdr:cNvGraphicFramePr/>
      </xdr:nvGraphicFramePr>
      <xdr:xfrm>
        <a:off x="4638675" y="2969895"/>
        <a:ext cx="2876550" cy="238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209550</xdr:colOff>
      <xdr:row>12</xdr:row>
      <xdr:rowOff>171448</xdr:rowOff>
    </xdr:from>
    <xdr:to>
      <xdr:col>11</xdr:col>
      <xdr:colOff>617220</xdr:colOff>
      <xdr:row>25</xdr:row>
      <xdr:rowOff>161925</xdr:rowOff>
    </xdr:to>
    <xdr:graphicFrame>
      <xdr:nvGraphicFramePr>
        <xdr:cNvPr id="3" name="图表 2"/>
        <xdr:cNvGraphicFramePr/>
      </xdr:nvGraphicFramePr>
      <xdr:xfrm>
        <a:off x="4848225" y="2582545"/>
        <a:ext cx="2876550" cy="238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26</xdr:row>
      <xdr:rowOff>123825</xdr:rowOff>
    </xdr:from>
    <xdr:to>
      <xdr:col>11</xdr:col>
      <xdr:colOff>617220</xdr:colOff>
      <xdr:row>38</xdr:row>
      <xdr:rowOff>57150</xdr:rowOff>
    </xdr:to>
    <xdr:graphicFrame>
      <xdr:nvGraphicFramePr>
        <xdr:cNvPr id="4" name="图表 3"/>
        <xdr:cNvGraphicFramePr/>
      </xdr:nvGraphicFramePr>
      <xdr:xfrm>
        <a:off x="4829175" y="5114925"/>
        <a:ext cx="2895600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180974</xdr:colOff>
      <xdr:row>38</xdr:row>
      <xdr:rowOff>171449</xdr:rowOff>
    </xdr:from>
    <xdr:to>
      <xdr:col>11</xdr:col>
      <xdr:colOff>617220</xdr:colOff>
      <xdr:row>50</xdr:row>
      <xdr:rowOff>123824</xdr:rowOff>
    </xdr:to>
    <xdr:graphicFrame>
      <xdr:nvGraphicFramePr>
        <xdr:cNvPr id="5" name="图表 4"/>
        <xdr:cNvGraphicFramePr/>
      </xdr:nvGraphicFramePr>
      <xdr:xfrm>
        <a:off x="4819015" y="7375525"/>
        <a:ext cx="2905760" cy="2165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161925</xdr:rowOff>
    </xdr:from>
    <xdr:to>
      <xdr:col>6</xdr:col>
      <xdr:colOff>685800</xdr:colOff>
      <xdr:row>60</xdr:row>
      <xdr:rowOff>19050</xdr:rowOff>
    </xdr:to>
    <xdr:graphicFrame>
      <xdr:nvGraphicFramePr>
        <xdr:cNvPr id="6" name="图表 5"/>
        <xdr:cNvGraphicFramePr/>
      </xdr:nvGraphicFramePr>
      <xdr:xfrm>
        <a:off x="0" y="8290560"/>
        <a:ext cx="4638675" cy="297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66675</xdr:colOff>
      <xdr:row>1</xdr:row>
      <xdr:rowOff>0</xdr:rowOff>
    </xdr:from>
    <xdr:to>
      <xdr:col>18</xdr:col>
      <xdr:colOff>617220</xdr:colOff>
      <xdr:row>12</xdr:row>
      <xdr:rowOff>85725</xdr:rowOff>
    </xdr:to>
    <xdr:graphicFrame>
      <xdr:nvGraphicFramePr>
        <xdr:cNvPr id="11" name="图表 10"/>
        <xdr:cNvGraphicFramePr/>
      </xdr:nvGraphicFramePr>
      <xdr:xfrm>
        <a:off x="9077325" y="390525"/>
        <a:ext cx="3019425" cy="2106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13</xdr:row>
      <xdr:rowOff>28576</xdr:rowOff>
    </xdr:from>
    <xdr:to>
      <xdr:col>18</xdr:col>
      <xdr:colOff>617220</xdr:colOff>
      <xdr:row>26</xdr:row>
      <xdr:rowOff>1</xdr:rowOff>
    </xdr:to>
    <xdr:graphicFrame>
      <xdr:nvGraphicFramePr>
        <xdr:cNvPr id="12" name="图表 11"/>
        <xdr:cNvGraphicFramePr/>
      </xdr:nvGraphicFramePr>
      <xdr:xfrm>
        <a:off x="9077325" y="2632710"/>
        <a:ext cx="3019425" cy="235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76201</xdr:colOff>
      <xdr:row>26</xdr:row>
      <xdr:rowOff>152400</xdr:rowOff>
    </xdr:from>
    <xdr:to>
      <xdr:col>18</xdr:col>
      <xdr:colOff>617220</xdr:colOff>
      <xdr:row>39</xdr:row>
      <xdr:rowOff>76200</xdr:rowOff>
    </xdr:to>
    <xdr:graphicFrame>
      <xdr:nvGraphicFramePr>
        <xdr:cNvPr id="13" name="图表 12"/>
        <xdr:cNvGraphicFramePr/>
      </xdr:nvGraphicFramePr>
      <xdr:xfrm>
        <a:off x="9086850" y="5143500"/>
        <a:ext cx="3009900" cy="2320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40</xdr:row>
      <xdr:rowOff>161924</xdr:rowOff>
    </xdr:from>
    <xdr:to>
      <xdr:col>18</xdr:col>
      <xdr:colOff>617220</xdr:colOff>
      <xdr:row>53</xdr:row>
      <xdr:rowOff>57149</xdr:rowOff>
    </xdr:to>
    <xdr:graphicFrame>
      <xdr:nvGraphicFramePr>
        <xdr:cNvPr id="14" name="图表 13"/>
        <xdr:cNvGraphicFramePr/>
      </xdr:nvGraphicFramePr>
      <xdr:xfrm>
        <a:off x="9105900" y="7731760"/>
        <a:ext cx="2990850" cy="229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11</xdr:col>
      <xdr:colOff>407670</xdr:colOff>
      <xdr:row>12</xdr:row>
      <xdr:rowOff>76200</xdr:rowOff>
    </xdr:to>
    <xdr:graphicFrame>
      <xdr:nvGraphicFramePr>
        <xdr:cNvPr id="7" name="图表 6"/>
        <xdr:cNvGraphicFramePr/>
      </xdr:nvGraphicFramePr>
      <xdr:xfrm>
        <a:off x="4638675" y="390525"/>
        <a:ext cx="2876550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209550</xdr:colOff>
      <xdr:row>1</xdr:row>
      <xdr:rowOff>1</xdr:rowOff>
    </xdr:from>
    <xdr:to>
      <xdr:col>11</xdr:col>
      <xdr:colOff>617220</xdr:colOff>
      <xdr:row>12</xdr:row>
      <xdr:rowOff>123825</xdr:rowOff>
    </xdr:to>
    <xdr:graphicFrame>
      <xdr:nvGraphicFramePr>
        <xdr:cNvPr id="2" name="图表 1"/>
        <xdr:cNvGraphicFramePr/>
      </xdr:nvGraphicFramePr>
      <xdr:xfrm>
        <a:off x="4848225" y="390525"/>
        <a:ext cx="2876550" cy="2145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13</xdr:row>
      <xdr:rowOff>114298</xdr:rowOff>
    </xdr:from>
    <xdr:to>
      <xdr:col>11</xdr:col>
      <xdr:colOff>617220</xdr:colOff>
      <xdr:row>26</xdr:row>
      <xdr:rowOff>171449</xdr:rowOff>
    </xdr:to>
    <xdr:graphicFrame>
      <xdr:nvGraphicFramePr>
        <xdr:cNvPr id="3" name="图表 2"/>
        <xdr:cNvGraphicFramePr/>
      </xdr:nvGraphicFramePr>
      <xdr:xfrm>
        <a:off x="4857750" y="2708275"/>
        <a:ext cx="2867025" cy="245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28</xdr:row>
      <xdr:rowOff>19049</xdr:rowOff>
    </xdr:from>
    <xdr:to>
      <xdr:col>11</xdr:col>
      <xdr:colOff>617220</xdr:colOff>
      <xdr:row>40</xdr:row>
      <xdr:rowOff>28574</xdr:rowOff>
    </xdr:to>
    <xdr:graphicFrame>
      <xdr:nvGraphicFramePr>
        <xdr:cNvPr id="4" name="图表 3"/>
        <xdr:cNvGraphicFramePr/>
      </xdr:nvGraphicFramePr>
      <xdr:xfrm>
        <a:off x="4848225" y="5384800"/>
        <a:ext cx="2876550" cy="2213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180974</xdr:colOff>
      <xdr:row>41</xdr:row>
      <xdr:rowOff>47626</xdr:rowOff>
    </xdr:from>
    <xdr:to>
      <xdr:col>11</xdr:col>
      <xdr:colOff>617220</xdr:colOff>
      <xdr:row>53</xdr:row>
      <xdr:rowOff>85726</xdr:rowOff>
    </xdr:to>
    <xdr:graphicFrame>
      <xdr:nvGraphicFramePr>
        <xdr:cNvPr id="5" name="图表 4"/>
        <xdr:cNvGraphicFramePr/>
      </xdr:nvGraphicFramePr>
      <xdr:xfrm>
        <a:off x="4819015" y="7810500"/>
        <a:ext cx="290576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161925</xdr:rowOff>
    </xdr:from>
    <xdr:to>
      <xdr:col>6</xdr:col>
      <xdr:colOff>685800</xdr:colOff>
      <xdr:row>59</xdr:row>
      <xdr:rowOff>19050</xdr:rowOff>
    </xdr:to>
    <xdr:graphicFrame>
      <xdr:nvGraphicFramePr>
        <xdr:cNvPr id="6" name="图表 5"/>
        <xdr:cNvGraphicFramePr/>
      </xdr:nvGraphicFramePr>
      <xdr:xfrm>
        <a:off x="0" y="8107680"/>
        <a:ext cx="4638675" cy="297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66674</xdr:colOff>
      <xdr:row>1</xdr:row>
      <xdr:rowOff>1</xdr:rowOff>
    </xdr:from>
    <xdr:to>
      <xdr:col>18</xdr:col>
      <xdr:colOff>617220</xdr:colOff>
      <xdr:row>12</xdr:row>
      <xdr:rowOff>114300</xdr:rowOff>
    </xdr:to>
    <xdr:graphicFrame>
      <xdr:nvGraphicFramePr>
        <xdr:cNvPr id="7" name="图表 6"/>
        <xdr:cNvGraphicFramePr/>
      </xdr:nvGraphicFramePr>
      <xdr:xfrm>
        <a:off x="9025255" y="390525"/>
        <a:ext cx="3020060" cy="213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13</xdr:row>
      <xdr:rowOff>114300</xdr:rowOff>
    </xdr:from>
    <xdr:to>
      <xdr:col>18</xdr:col>
      <xdr:colOff>617220</xdr:colOff>
      <xdr:row>26</xdr:row>
      <xdr:rowOff>152400</xdr:rowOff>
    </xdr:to>
    <xdr:graphicFrame>
      <xdr:nvGraphicFramePr>
        <xdr:cNvPr id="8" name="图表 7"/>
        <xdr:cNvGraphicFramePr/>
      </xdr:nvGraphicFramePr>
      <xdr:xfrm>
        <a:off x="9006840" y="2708910"/>
        <a:ext cx="3038475" cy="2434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47625</xdr:colOff>
      <xdr:row>27</xdr:row>
      <xdr:rowOff>180974</xdr:rowOff>
    </xdr:from>
    <xdr:to>
      <xdr:col>18</xdr:col>
      <xdr:colOff>617220</xdr:colOff>
      <xdr:row>40</xdr:row>
      <xdr:rowOff>38099</xdr:rowOff>
    </xdr:to>
    <xdr:graphicFrame>
      <xdr:nvGraphicFramePr>
        <xdr:cNvPr id="9" name="图表 8"/>
        <xdr:cNvGraphicFramePr/>
      </xdr:nvGraphicFramePr>
      <xdr:xfrm>
        <a:off x="9006840" y="5354320"/>
        <a:ext cx="3038475" cy="225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47625</xdr:colOff>
      <xdr:row>41</xdr:row>
      <xdr:rowOff>38100</xdr:rowOff>
    </xdr:from>
    <xdr:to>
      <xdr:col>18</xdr:col>
      <xdr:colOff>617220</xdr:colOff>
      <xdr:row>53</xdr:row>
      <xdr:rowOff>85725</xdr:rowOff>
    </xdr:to>
    <xdr:graphicFrame>
      <xdr:nvGraphicFramePr>
        <xdr:cNvPr id="10" name="图表 9"/>
        <xdr:cNvGraphicFramePr/>
      </xdr:nvGraphicFramePr>
      <xdr:xfrm>
        <a:off x="9006840" y="7800975"/>
        <a:ext cx="3038475" cy="225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10</xdr:row>
      <xdr:rowOff>19050</xdr:rowOff>
    </xdr:from>
    <xdr:to>
      <xdr:col>7</xdr:col>
      <xdr:colOff>342900</xdr:colOff>
      <xdr:row>26</xdr:row>
      <xdr:rowOff>47625</xdr:rowOff>
    </xdr:to>
    <xdr:graphicFrame>
      <xdr:nvGraphicFramePr>
        <xdr:cNvPr id="7" name="图表 6"/>
        <xdr:cNvGraphicFramePr/>
      </xdr:nvGraphicFramePr>
      <xdr:xfrm>
        <a:off x="0" y="1857375"/>
        <a:ext cx="4663440" cy="2973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457200</xdr:colOff>
      <xdr:row>11</xdr:row>
      <xdr:rowOff>85725</xdr:rowOff>
    </xdr:to>
    <xdr:graphicFrame>
      <xdr:nvGraphicFramePr>
        <xdr:cNvPr id="10" name="图表 9"/>
        <xdr:cNvGraphicFramePr/>
      </xdr:nvGraphicFramePr>
      <xdr:xfrm>
        <a:off x="4937760" y="0"/>
        <a:ext cx="2926080" cy="2106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12</xdr:col>
      <xdr:colOff>457200</xdr:colOff>
      <xdr:row>26</xdr:row>
      <xdr:rowOff>28574</xdr:rowOff>
    </xdr:to>
    <xdr:graphicFrame>
      <xdr:nvGraphicFramePr>
        <xdr:cNvPr id="14" name="图表 13"/>
        <xdr:cNvGraphicFramePr/>
      </xdr:nvGraphicFramePr>
      <xdr:xfrm>
        <a:off x="4937760" y="2396490"/>
        <a:ext cx="2926080" cy="2414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617220</xdr:colOff>
      <xdr:row>39</xdr:row>
      <xdr:rowOff>161925</xdr:rowOff>
    </xdr:from>
    <xdr:to>
      <xdr:col>12</xdr:col>
      <xdr:colOff>457201</xdr:colOff>
      <xdr:row>51</xdr:row>
      <xdr:rowOff>57150</xdr:rowOff>
    </xdr:to>
    <xdr:graphicFrame>
      <xdr:nvGraphicFramePr>
        <xdr:cNvPr id="17" name="图表 16"/>
        <xdr:cNvGraphicFramePr/>
      </xdr:nvGraphicFramePr>
      <xdr:xfrm>
        <a:off x="4937760" y="7341870"/>
        <a:ext cx="2926080" cy="2108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466725</xdr:colOff>
      <xdr:row>38</xdr:row>
      <xdr:rowOff>104775</xdr:rowOff>
    </xdr:to>
    <xdr:graphicFrame>
      <xdr:nvGraphicFramePr>
        <xdr:cNvPr id="20" name="图表 19"/>
        <xdr:cNvGraphicFramePr/>
      </xdr:nvGraphicFramePr>
      <xdr:xfrm>
        <a:off x="4937760" y="4975860"/>
        <a:ext cx="2935605" cy="212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57149</xdr:colOff>
      <xdr:row>0</xdr:row>
      <xdr:rowOff>9525</xdr:rowOff>
    </xdr:from>
    <xdr:to>
      <xdr:col>19</xdr:col>
      <xdr:colOff>617220</xdr:colOff>
      <xdr:row>11</xdr:row>
      <xdr:rowOff>85725</xdr:rowOff>
    </xdr:to>
    <xdr:graphicFrame>
      <xdr:nvGraphicFramePr>
        <xdr:cNvPr id="8" name="图表 7"/>
        <xdr:cNvGraphicFramePr/>
      </xdr:nvGraphicFramePr>
      <xdr:xfrm>
        <a:off x="9314815" y="9525"/>
        <a:ext cx="3029585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28575</xdr:colOff>
      <xdr:row>13</xdr:row>
      <xdr:rowOff>0</xdr:rowOff>
    </xdr:from>
    <xdr:to>
      <xdr:col>19</xdr:col>
      <xdr:colOff>617220</xdr:colOff>
      <xdr:row>26</xdr:row>
      <xdr:rowOff>38100</xdr:rowOff>
    </xdr:to>
    <xdr:graphicFrame>
      <xdr:nvGraphicFramePr>
        <xdr:cNvPr id="9" name="图表 8"/>
        <xdr:cNvGraphicFramePr/>
      </xdr:nvGraphicFramePr>
      <xdr:xfrm>
        <a:off x="9286875" y="2396490"/>
        <a:ext cx="3057525" cy="242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28575</xdr:colOff>
      <xdr:row>27</xdr:row>
      <xdr:rowOff>9524</xdr:rowOff>
    </xdr:from>
    <xdr:to>
      <xdr:col>19</xdr:col>
      <xdr:colOff>617220</xdr:colOff>
      <xdr:row>38</xdr:row>
      <xdr:rowOff>104774</xdr:rowOff>
    </xdr:to>
    <xdr:graphicFrame>
      <xdr:nvGraphicFramePr>
        <xdr:cNvPr id="11" name="图表 10"/>
        <xdr:cNvGraphicFramePr/>
      </xdr:nvGraphicFramePr>
      <xdr:xfrm>
        <a:off x="9286875" y="4984750"/>
        <a:ext cx="3057525" cy="211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40</xdr:row>
      <xdr:rowOff>0</xdr:rowOff>
    </xdr:from>
    <xdr:to>
      <xdr:col>19</xdr:col>
      <xdr:colOff>617220</xdr:colOff>
      <xdr:row>51</xdr:row>
      <xdr:rowOff>95250</xdr:rowOff>
    </xdr:to>
    <xdr:graphicFrame>
      <xdr:nvGraphicFramePr>
        <xdr:cNvPr id="12" name="图表 11"/>
        <xdr:cNvGraphicFramePr/>
      </xdr:nvGraphicFramePr>
      <xdr:xfrm>
        <a:off x="9286875" y="7372350"/>
        <a:ext cx="3057525" cy="211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ClassA(1)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oresClassA(1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sClassA(1)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topLeftCell="A43" workbookViewId="0">
      <selection activeCell="I59" sqref="I59"/>
    </sheetView>
  </sheetViews>
  <sheetFormatPr defaultColWidth="9" defaultRowHeight="14.4"/>
  <cols>
    <col min="1" max="1" width="9.25" customWidth="1"/>
    <col min="2" max="2" width="11.6296296296296" customWidth="1"/>
    <col min="3" max="3" width="11" style="2" customWidth="1"/>
    <col min="4" max="4" width="10.1296296296296" style="2" customWidth="1"/>
    <col min="5" max="5" width="6.62962962962963" style="2" customWidth="1"/>
    <col min="6" max="6" width="9" style="2" customWidth="1"/>
    <col min="7" max="7" width="10" style="2" customWidth="1"/>
    <col min="13" max="13" width="8.25" customWidth="1"/>
    <col min="14" max="14" width="10.3796296296296" customWidth="1"/>
  </cols>
  <sheetData>
    <row r="1" s="10" customFormat="1" ht="30.75" customHeight="1" spans="1:1">
      <c r="A1" s="11" t="s">
        <v>0</v>
      </c>
    </row>
    <row r="2" spans="1:20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M2" s="5" t="s">
        <v>8</v>
      </c>
      <c r="N2" s="5" t="s">
        <v>9</v>
      </c>
      <c r="T2" s="2" t="s">
        <v>10</v>
      </c>
    </row>
    <row r="3" spans="1:20">
      <c r="A3">
        <v>151412</v>
      </c>
      <c r="B3" t="s">
        <v>11</v>
      </c>
      <c r="C3" s="13">
        <v>95</v>
      </c>
      <c r="D3" s="2">
        <v>86</v>
      </c>
      <c r="E3" s="13">
        <v>92</v>
      </c>
      <c r="F3" s="13">
        <f t="shared" ref="F3:F40" si="0">ROUND(0.3*C3+0.2*D3+0.5*E3,0.1)</f>
        <v>92</v>
      </c>
      <c r="G3" s="13" t="s">
        <v>12</v>
      </c>
      <c r="M3" s="6">
        <v>0</v>
      </c>
      <c r="N3" s="7">
        <v>0</v>
      </c>
      <c r="T3" s="2">
        <v>0</v>
      </c>
    </row>
    <row r="4" spans="1:20">
      <c r="A4">
        <v>150017</v>
      </c>
      <c r="B4" t="s">
        <v>13</v>
      </c>
      <c r="C4" s="13">
        <v>90</v>
      </c>
      <c r="D4" s="2">
        <v>86</v>
      </c>
      <c r="E4" s="13">
        <v>95</v>
      </c>
      <c r="F4" s="13">
        <f t="shared" si="0"/>
        <v>92</v>
      </c>
      <c r="G4" s="13" t="s">
        <v>12</v>
      </c>
      <c r="M4" s="6">
        <v>59</v>
      </c>
      <c r="N4" s="7">
        <v>0</v>
      </c>
      <c r="T4">
        <v>59</v>
      </c>
    </row>
    <row r="5" spans="1:20">
      <c r="A5">
        <v>151816</v>
      </c>
      <c r="B5" t="s">
        <v>14</v>
      </c>
      <c r="C5" s="13">
        <v>90</v>
      </c>
      <c r="D5" s="2">
        <v>88</v>
      </c>
      <c r="E5" s="13">
        <v>93</v>
      </c>
      <c r="F5" s="13">
        <f t="shared" si="0"/>
        <v>91</v>
      </c>
      <c r="G5" s="13" t="s">
        <v>12</v>
      </c>
      <c r="M5" s="6">
        <v>69</v>
      </c>
      <c r="N5" s="7">
        <v>2</v>
      </c>
      <c r="T5">
        <v>69</v>
      </c>
    </row>
    <row r="6" spans="1:20">
      <c r="A6">
        <v>151711</v>
      </c>
      <c r="B6" t="s">
        <v>15</v>
      </c>
      <c r="C6" s="13">
        <v>93</v>
      </c>
      <c r="D6" s="2">
        <v>85</v>
      </c>
      <c r="E6" s="2">
        <v>88</v>
      </c>
      <c r="F6" s="2">
        <f t="shared" si="0"/>
        <v>89</v>
      </c>
      <c r="G6" s="2" t="s">
        <v>16</v>
      </c>
      <c r="M6" s="6">
        <v>79</v>
      </c>
      <c r="N6" s="7">
        <v>12</v>
      </c>
      <c r="T6">
        <v>79</v>
      </c>
    </row>
    <row r="7" spans="1:20">
      <c r="A7">
        <v>152122</v>
      </c>
      <c r="B7" t="s">
        <v>17</v>
      </c>
      <c r="C7" s="13">
        <v>93</v>
      </c>
      <c r="D7" s="2">
        <v>85</v>
      </c>
      <c r="E7" s="2">
        <v>88</v>
      </c>
      <c r="F7" s="2">
        <f t="shared" si="0"/>
        <v>89</v>
      </c>
      <c r="G7" s="2" t="s">
        <v>16</v>
      </c>
      <c r="M7" s="6">
        <v>89</v>
      </c>
      <c r="N7" s="7">
        <v>16</v>
      </c>
      <c r="T7">
        <v>89</v>
      </c>
    </row>
    <row r="8" spans="1:20">
      <c r="A8">
        <v>152319</v>
      </c>
      <c r="B8" t="s">
        <v>18</v>
      </c>
      <c r="C8" s="13">
        <v>93</v>
      </c>
      <c r="D8" s="2">
        <v>85</v>
      </c>
      <c r="E8" s="2">
        <v>88</v>
      </c>
      <c r="F8" s="2">
        <f t="shared" si="0"/>
        <v>89</v>
      </c>
      <c r="G8" s="2" t="s">
        <v>16</v>
      </c>
      <c r="M8" s="6">
        <v>100</v>
      </c>
      <c r="N8" s="7">
        <v>8</v>
      </c>
      <c r="T8">
        <v>100</v>
      </c>
    </row>
    <row r="9" ht="15.15" spans="1:14">
      <c r="A9">
        <v>152702</v>
      </c>
      <c r="B9" t="s">
        <v>19</v>
      </c>
      <c r="C9" s="13">
        <v>93</v>
      </c>
      <c r="D9" s="2">
        <v>85</v>
      </c>
      <c r="E9" s="2">
        <v>88</v>
      </c>
      <c r="F9" s="2">
        <f t="shared" si="0"/>
        <v>89</v>
      </c>
      <c r="G9" s="2" t="s">
        <v>16</v>
      </c>
      <c r="M9" s="8" t="s">
        <v>20</v>
      </c>
      <c r="N9" s="9">
        <v>0</v>
      </c>
    </row>
    <row r="10" spans="1:7">
      <c r="A10">
        <v>152911</v>
      </c>
      <c r="B10" t="s">
        <v>21</v>
      </c>
      <c r="C10" s="13">
        <v>93</v>
      </c>
      <c r="D10" s="2">
        <v>85</v>
      </c>
      <c r="E10" s="2">
        <v>88</v>
      </c>
      <c r="F10" s="2">
        <f t="shared" si="0"/>
        <v>89</v>
      </c>
      <c r="G10" s="2" t="s">
        <v>16</v>
      </c>
    </row>
    <row r="11" spans="1:7">
      <c r="A11">
        <v>152512</v>
      </c>
      <c r="B11" t="s">
        <v>22</v>
      </c>
      <c r="C11" s="2">
        <v>86</v>
      </c>
      <c r="D11" s="2">
        <v>85</v>
      </c>
      <c r="E11" s="13">
        <v>93</v>
      </c>
      <c r="F11" s="2">
        <f t="shared" si="0"/>
        <v>89</v>
      </c>
      <c r="G11" s="2" t="s">
        <v>16</v>
      </c>
    </row>
    <row r="12" spans="1:7">
      <c r="A12">
        <v>151306</v>
      </c>
      <c r="B12" t="s">
        <v>23</v>
      </c>
      <c r="C12" s="2">
        <v>85</v>
      </c>
      <c r="D12" s="2">
        <v>88</v>
      </c>
      <c r="E12" s="13">
        <v>90</v>
      </c>
      <c r="F12" s="2">
        <f t="shared" si="0"/>
        <v>88</v>
      </c>
      <c r="G12" s="2" t="s">
        <v>16</v>
      </c>
    </row>
    <row r="13" spans="1:7">
      <c r="A13">
        <v>153003</v>
      </c>
      <c r="B13" t="s">
        <v>24</v>
      </c>
      <c r="C13" s="2">
        <v>83</v>
      </c>
      <c r="D13" s="2">
        <v>85</v>
      </c>
      <c r="E13" s="2">
        <v>88</v>
      </c>
      <c r="F13" s="2">
        <f t="shared" si="0"/>
        <v>86</v>
      </c>
      <c r="G13" s="2" t="s">
        <v>16</v>
      </c>
    </row>
    <row r="14" ht="15.15" spans="1:7">
      <c r="A14">
        <v>150015</v>
      </c>
      <c r="B14" t="s">
        <v>25</v>
      </c>
      <c r="C14" s="2">
        <v>78</v>
      </c>
      <c r="D14" s="2">
        <v>88</v>
      </c>
      <c r="E14" s="2">
        <v>85</v>
      </c>
      <c r="F14" s="2">
        <f t="shared" si="0"/>
        <v>84</v>
      </c>
      <c r="G14" s="2" t="s">
        <v>16</v>
      </c>
    </row>
    <row r="15" spans="1:14">
      <c r="A15">
        <v>152918</v>
      </c>
      <c r="B15" t="s">
        <v>26</v>
      </c>
      <c r="C15" s="2">
        <v>86</v>
      </c>
      <c r="D15" s="2">
        <v>85</v>
      </c>
      <c r="E15" s="2">
        <v>83</v>
      </c>
      <c r="F15" s="2">
        <f t="shared" si="0"/>
        <v>84</v>
      </c>
      <c r="G15" s="2" t="s">
        <v>16</v>
      </c>
      <c r="M15" s="5" t="s">
        <v>8</v>
      </c>
      <c r="N15" s="5" t="s">
        <v>9</v>
      </c>
    </row>
    <row r="16" spans="1:14">
      <c r="A16">
        <v>152311</v>
      </c>
      <c r="B16" t="s">
        <v>27</v>
      </c>
      <c r="C16" s="2">
        <v>80</v>
      </c>
      <c r="D16" s="2">
        <v>85</v>
      </c>
      <c r="E16" s="2">
        <v>83</v>
      </c>
      <c r="F16" s="2">
        <f t="shared" si="0"/>
        <v>83</v>
      </c>
      <c r="G16" s="2" t="s">
        <v>16</v>
      </c>
      <c r="M16" s="6">
        <v>0</v>
      </c>
      <c r="N16" s="7">
        <v>0</v>
      </c>
    </row>
    <row r="17" spans="1:14">
      <c r="A17">
        <v>152101</v>
      </c>
      <c r="B17" t="s">
        <v>28</v>
      </c>
      <c r="C17" s="2">
        <v>80</v>
      </c>
      <c r="D17" s="2">
        <v>75</v>
      </c>
      <c r="E17" s="2">
        <v>88</v>
      </c>
      <c r="F17" s="2">
        <f t="shared" si="0"/>
        <v>83</v>
      </c>
      <c r="G17" s="2" t="s">
        <v>16</v>
      </c>
      <c r="M17" s="6">
        <v>59</v>
      </c>
      <c r="N17" s="7">
        <v>1</v>
      </c>
    </row>
    <row r="18" spans="1:14">
      <c r="A18">
        <v>151315</v>
      </c>
      <c r="B18" t="s">
        <v>29</v>
      </c>
      <c r="C18" s="2">
        <v>75</v>
      </c>
      <c r="D18" s="2">
        <v>80</v>
      </c>
      <c r="E18" s="2">
        <v>86</v>
      </c>
      <c r="F18" s="2">
        <f t="shared" si="0"/>
        <v>82</v>
      </c>
      <c r="G18" s="2" t="s">
        <v>16</v>
      </c>
      <c r="M18" s="6">
        <v>69</v>
      </c>
      <c r="N18" s="7">
        <v>5</v>
      </c>
    </row>
    <row r="19" spans="1:14">
      <c r="A19">
        <v>150012</v>
      </c>
      <c r="B19" t="s">
        <v>30</v>
      </c>
      <c r="C19" s="2">
        <v>86</v>
      </c>
      <c r="D19" s="2">
        <v>75</v>
      </c>
      <c r="E19" s="2">
        <v>83</v>
      </c>
      <c r="F19" s="2">
        <f t="shared" si="0"/>
        <v>82</v>
      </c>
      <c r="G19" s="2" t="s">
        <v>16</v>
      </c>
      <c r="M19" s="6">
        <v>79</v>
      </c>
      <c r="N19" s="7">
        <v>15</v>
      </c>
    </row>
    <row r="20" spans="1:14">
      <c r="A20">
        <v>151823</v>
      </c>
      <c r="B20" t="s">
        <v>31</v>
      </c>
      <c r="C20" s="2">
        <v>86</v>
      </c>
      <c r="D20" s="2">
        <v>75</v>
      </c>
      <c r="E20" s="2">
        <v>83</v>
      </c>
      <c r="F20" s="2">
        <f t="shared" si="0"/>
        <v>82</v>
      </c>
      <c r="G20" s="2" t="s">
        <v>16</v>
      </c>
      <c r="M20" s="6">
        <v>89</v>
      </c>
      <c r="N20" s="7">
        <v>17</v>
      </c>
    </row>
    <row r="21" spans="1:14">
      <c r="A21">
        <v>152116</v>
      </c>
      <c r="B21" t="s">
        <v>32</v>
      </c>
      <c r="C21" s="2">
        <v>86</v>
      </c>
      <c r="D21" s="2">
        <v>75</v>
      </c>
      <c r="E21" s="2">
        <v>83</v>
      </c>
      <c r="F21" s="2">
        <f t="shared" si="0"/>
        <v>82</v>
      </c>
      <c r="G21" s="2" t="s">
        <v>16</v>
      </c>
      <c r="M21" s="6">
        <v>100</v>
      </c>
      <c r="N21" s="7">
        <v>0</v>
      </c>
    </row>
    <row r="22" ht="15.15" spans="1:14">
      <c r="A22">
        <v>152309</v>
      </c>
      <c r="B22" t="s">
        <v>33</v>
      </c>
      <c r="C22" s="2">
        <v>86</v>
      </c>
      <c r="D22" s="2">
        <v>75</v>
      </c>
      <c r="E22" s="2">
        <v>83</v>
      </c>
      <c r="F22" s="2">
        <f t="shared" si="0"/>
        <v>82</v>
      </c>
      <c r="G22" s="2" t="s">
        <v>16</v>
      </c>
      <c r="M22" s="8" t="s">
        <v>20</v>
      </c>
      <c r="N22" s="9">
        <v>0</v>
      </c>
    </row>
    <row r="23" spans="1:7">
      <c r="A23">
        <v>152318</v>
      </c>
      <c r="B23" t="s">
        <v>34</v>
      </c>
      <c r="C23" s="2">
        <v>86</v>
      </c>
      <c r="D23" s="2">
        <v>75</v>
      </c>
      <c r="E23" s="2">
        <v>83</v>
      </c>
      <c r="F23" s="2">
        <f t="shared" si="0"/>
        <v>82</v>
      </c>
      <c r="G23" s="2" t="s">
        <v>16</v>
      </c>
    </row>
    <row r="24" spans="1:7">
      <c r="A24">
        <v>152612</v>
      </c>
      <c r="B24" t="s">
        <v>35</v>
      </c>
      <c r="C24" s="2">
        <v>86</v>
      </c>
      <c r="D24" s="2">
        <v>75</v>
      </c>
      <c r="E24" s="2">
        <v>83</v>
      </c>
      <c r="F24" s="2">
        <f t="shared" si="0"/>
        <v>82</v>
      </c>
      <c r="G24" s="2" t="s">
        <v>16</v>
      </c>
    </row>
    <row r="25" spans="1:7">
      <c r="A25">
        <v>152713</v>
      </c>
      <c r="B25" t="s">
        <v>36</v>
      </c>
      <c r="C25" s="2">
        <v>86</v>
      </c>
      <c r="D25" s="2">
        <v>75</v>
      </c>
      <c r="E25" s="2">
        <v>83</v>
      </c>
      <c r="F25" s="2">
        <f t="shared" si="0"/>
        <v>82</v>
      </c>
      <c r="G25" s="2" t="s">
        <v>16</v>
      </c>
    </row>
    <row r="26" spans="1:7">
      <c r="A26">
        <v>152922</v>
      </c>
      <c r="B26" t="s">
        <v>37</v>
      </c>
      <c r="C26" s="2">
        <v>86</v>
      </c>
      <c r="D26" s="2">
        <v>75</v>
      </c>
      <c r="E26" s="2">
        <v>83</v>
      </c>
      <c r="F26" s="2">
        <f t="shared" si="0"/>
        <v>82</v>
      </c>
      <c r="G26" s="2" t="s">
        <v>16</v>
      </c>
    </row>
    <row r="27" spans="1:7">
      <c r="A27">
        <v>151428</v>
      </c>
      <c r="B27" t="s">
        <v>38</v>
      </c>
      <c r="C27" s="2">
        <v>85</v>
      </c>
      <c r="D27" s="2">
        <v>75</v>
      </c>
      <c r="E27" s="2">
        <v>80</v>
      </c>
      <c r="F27" s="2">
        <f t="shared" si="0"/>
        <v>81</v>
      </c>
      <c r="G27" s="2" t="s">
        <v>16</v>
      </c>
    </row>
    <row r="28" ht="15.15" spans="1:7">
      <c r="A28">
        <v>151501</v>
      </c>
      <c r="B28" t="s">
        <v>39</v>
      </c>
      <c r="C28" s="2">
        <v>75</v>
      </c>
      <c r="D28" s="2">
        <v>80</v>
      </c>
      <c r="E28" s="2">
        <v>83</v>
      </c>
      <c r="F28" s="2">
        <f t="shared" si="0"/>
        <v>80</v>
      </c>
      <c r="G28" s="2" t="s">
        <v>16</v>
      </c>
    </row>
    <row r="29" spans="1:14">
      <c r="A29">
        <v>151603</v>
      </c>
      <c r="B29" t="s">
        <v>40</v>
      </c>
      <c r="C29" s="2">
        <v>70</v>
      </c>
      <c r="D29" s="2">
        <v>83</v>
      </c>
      <c r="E29" s="2">
        <v>83</v>
      </c>
      <c r="F29" s="2">
        <f t="shared" si="0"/>
        <v>79</v>
      </c>
      <c r="G29" s="2" t="s">
        <v>41</v>
      </c>
      <c r="M29" s="5" t="s">
        <v>8</v>
      </c>
      <c r="N29" s="5" t="s">
        <v>9</v>
      </c>
    </row>
    <row r="30" spans="1:14">
      <c r="A30">
        <v>151508</v>
      </c>
      <c r="B30" t="s">
        <v>42</v>
      </c>
      <c r="C30" s="2">
        <v>88</v>
      </c>
      <c r="D30" s="2">
        <v>75</v>
      </c>
      <c r="E30" s="2">
        <v>76</v>
      </c>
      <c r="F30" s="2">
        <f t="shared" si="0"/>
        <v>79</v>
      </c>
      <c r="G30" s="2" t="s">
        <v>41</v>
      </c>
      <c r="M30" s="6">
        <v>0</v>
      </c>
      <c r="N30" s="7">
        <v>0</v>
      </c>
    </row>
    <row r="31" spans="1:14">
      <c r="A31">
        <v>151012</v>
      </c>
      <c r="B31" t="s">
        <v>43</v>
      </c>
      <c r="C31" s="2">
        <v>75</v>
      </c>
      <c r="D31" s="2">
        <v>68</v>
      </c>
      <c r="E31" s="2">
        <v>77</v>
      </c>
      <c r="F31" s="2">
        <f t="shared" si="0"/>
        <v>75</v>
      </c>
      <c r="G31" s="2" t="s">
        <v>41</v>
      </c>
      <c r="M31" s="6">
        <v>59</v>
      </c>
      <c r="N31" s="7">
        <v>3</v>
      </c>
    </row>
    <row r="32" spans="1:14">
      <c r="A32">
        <v>152511</v>
      </c>
      <c r="B32" t="s">
        <v>44</v>
      </c>
      <c r="C32" s="2">
        <v>70</v>
      </c>
      <c r="D32" s="2">
        <v>66</v>
      </c>
      <c r="E32" s="2">
        <v>78</v>
      </c>
      <c r="F32" s="2">
        <f t="shared" si="0"/>
        <v>73</v>
      </c>
      <c r="G32" s="2" t="s">
        <v>41</v>
      </c>
      <c r="M32" s="6">
        <v>69</v>
      </c>
      <c r="N32" s="7">
        <v>4</v>
      </c>
    </row>
    <row r="33" spans="1:14">
      <c r="A33">
        <v>151715</v>
      </c>
      <c r="B33" t="s">
        <v>45</v>
      </c>
      <c r="C33" s="2">
        <v>75</v>
      </c>
      <c r="D33" s="2">
        <v>75</v>
      </c>
      <c r="E33" s="2">
        <v>68</v>
      </c>
      <c r="F33" s="2">
        <f t="shared" si="0"/>
        <v>72</v>
      </c>
      <c r="G33" s="2" t="s">
        <v>41</v>
      </c>
      <c r="M33" s="6">
        <v>79</v>
      </c>
      <c r="N33" s="7">
        <v>4</v>
      </c>
    </row>
    <row r="34" spans="1:14">
      <c r="A34">
        <v>152703</v>
      </c>
      <c r="B34" t="s">
        <v>46</v>
      </c>
      <c r="C34" s="2">
        <v>66</v>
      </c>
      <c r="D34" s="2">
        <v>75</v>
      </c>
      <c r="E34" s="2">
        <v>73</v>
      </c>
      <c r="F34" s="2">
        <f t="shared" si="0"/>
        <v>71</v>
      </c>
      <c r="G34" s="2" t="s">
        <v>41</v>
      </c>
      <c r="M34" s="6">
        <v>89</v>
      </c>
      <c r="N34" s="7">
        <v>22</v>
      </c>
    </row>
    <row r="35" spans="1:14">
      <c r="A35">
        <v>153106</v>
      </c>
      <c r="B35" t="s">
        <v>47</v>
      </c>
      <c r="C35" s="2">
        <v>76</v>
      </c>
      <c r="D35" s="2">
        <v>75</v>
      </c>
      <c r="E35" s="2">
        <v>63</v>
      </c>
      <c r="F35" s="2">
        <f t="shared" si="0"/>
        <v>69</v>
      </c>
      <c r="G35" s="2" t="s">
        <v>48</v>
      </c>
      <c r="M35" s="6">
        <v>100</v>
      </c>
      <c r="N35" s="7">
        <v>5</v>
      </c>
    </row>
    <row r="36" ht="15.15" spans="1:14">
      <c r="A36">
        <v>151312</v>
      </c>
      <c r="B36" t="s">
        <v>49</v>
      </c>
      <c r="C36" s="2">
        <v>70</v>
      </c>
      <c r="D36" s="2">
        <v>75</v>
      </c>
      <c r="E36" s="2">
        <v>66</v>
      </c>
      <c r="F36" s="2">
        <f t="shared" si="0"/>
        <v>69</v>
      </c>
      <c r="G36" s="2" t="s">
        <v>48</v>
      </c>
      <c r="M36" s="8" t="s">
        <v>20</v>
      </c>
      <c r="N36" s="9">
        <v>0</v>
      </c>
    </row>
    <row r="37" spans="1:7">
      <c r="A37">
        <v>151809</v>
      </c>
      <c r="B37" t="s">
        <v>50</v>
      </c>
      <c r="C37" s="2">
        <v>65</v>
      </c>
      <c r="D37" s="2">
        <v>60</v>
      </c>
      <c r="E37" s="2">
        <v>63</v>
      </c>
      <c r="F37" s="2">
        <f t="shared" si="0"/>
        <v>63</v>
      </c>
      <c r="G37" s="2" t="s">
        <v>48</v>
      </c>
    </row>
    <row r="38" spans="1:7">
      <c r="A38">
        <v>151417</v>
      </c>
      <c r="B38" t="s">
        <v>51</v>
      </c>
      <c r="C38" s="2">
        <v>70</v>
      </c>
      <c r="D38" s="2">
        <v>60</v>
      </c>
      <c r="E38" s="14">
        <v>55</v>
      </c>
      <c r="F38" s="2">
        <f t="shared" si="0"/>
        <v>61</v>
      </c>
      <c r="G38" s="2" t="s">
        <v>48</v>
      </c>
    </row>
    <row r="39" spans="1:7">
      <c r="A39">
        <v>152111</v>
      </c>
      <c r="B39" t="s">
        <v>52</v>
      </c>
      <c r="C39" s="2">
        <v>70</v>
      </c>
      <c r="D39" s="2">
        <v>65</v>
      </c>
      <c r="E39" s="14">
        <v>45</v>
      </c>
      <c r="F39" s="14">
        <f t="shared" si="0"/>
        <v>57</v>
      </c>
      <c r="G39" s="14" t="s">
        <v>53</v>
      </c>
    </row>
    <row r="40" spans="1:7">
      <c r="A40">
        <v>151612</v>
      </c>
      <c r="B40" t="s">
        <v>54</v>
      </c>
      <c r="C40" s="2">
        <v>70</v>
      </c>
      <c r="D40" s="14">
        <v>50</v>
      </c>
      <c r="E40" s="14">
        <v>45</v>
      </c>
      <c r="F40" s="14">
        <f t="shared" si="0"/>
        <v>54</v>
      </c>
      <c r="G40" s="14" t="s">
        <v>53</v>
      </c>
    </row>
    <row r="41" ht="15.15" spans="3:6">
      <c r="C41" s="1" t="s">
        <v>3</v>
      </c>
      <c r="D41" s="1" t="s">
        <v>4</v>
      </c>
      <c r="E41" s="1" t="s">
        <v>5</v>
      </c>
      <c r="F41" s="1" t="s">
        <v>6</v>
      </c>
    </row>
    <row r="42" spans="1:14">
      <c r="A42" s="2" t="s">
        <v>55</v>
      </c>
      <c r="B42" s="2"/>
      <c r="C42" s="2">
        <f>MAX(C3:C40)</f>
        <v>95</v>
      </c>
      <c r="D42" s="2">
        <f t="shared" ref="D42:F42" si="1">MAX(D3:D40)</f>
        <v>88</v>
      </c>
      <c r="E42" s="2">
        <f t="shared" si="1"/>
        <v>95</v>
      </c>
      <c r="F42" s="2">
        <f t="shared" si="1"/>
        <v>92</v>
      </c>
      <c r="M42" s="5" t="s">
        <v>8</v>
      </c>
      <c r="N42" s="5" t="s">
        <v>9</v>
      </c>
    </row>
    <row r="43" spans="1:14">
      <c r="A43" s="2" t="s">
        <v>56</v>
      </c>
      <c r="B43" s="2"/>
      <c r="C43" s="2">
        <f>MIN(C3:C40)</f>
        <v>65</v>
      </c>
      <c r="D43" s="2">
        <f t="shared" ref="D43:F43" si="2">MIN(D3:D40)</f>
        <v>50</v>
      </c>
      <c r="E43" s="2">
        <f t="shared" si="2"/>
        <v>45</v>
      </c>
      <c r="F43" s="2">
        <f t="shared" si="2"/>
        <v>54</v>
      </c>
      <c r="M43" s="6">
        <v>0</v>
      </c>
      <c r="N43" s="7">
        <v>0</v>
      </c>
    </row>
    <row r="44" spans="1:14">
      <c r="A44" s="2" t="s">
        <v>57</v>
      </c>
      <c r="B44" s="2"/>
      <c r="C44" s="3">
        <f>AVERAGE(C3:C40)</f>
        <v>81.7368421052632</v>
      </c>
      <c r="D44" s="3">
        <f t="shared" ref="D44:F44" si="3">AVERAGE(D3:D40)</f>
        <v>77.3157894736842</v>
      </c>
      <c r="E44" s="3">
        <f t="shared" si="3"/>
        <v>79.8684210526316</v>
      </c>
      <c r="F44" s="3">
        <f t="shared" si="3"/>
        <v>79.9473684210526</v>
      </c>
      <c r="G44" s="15"/>
      <c r="M44" s="6">
        <v>59</v>
      </c>
      <c r="N44" s="7">
        <v>2</v>
      </c>
    </row>
    <row r="45" spans="1:14">
      <c r="A45" s="4"/>
      <c r="B45" s="4" t="s">
        <v>58</v>
      </c>
      <c r="C45" s="2">
        <f>COUNTIF(C3:C40,"&gt;=90")</f>
        <v>8</v>
      </c>
      <c r="D45" s="2">
        <f t="shared" ref="D45:F45" si="4">COUNTIF(D3:D40,"&gt;=90")</f>
        <v>0</v>
      </c>
      <c r="E45" s="2">
        <f t="shared" si="4"/>
        <v>5</v>
      </c>
      <c r="F45" s="2">
        <f t="shared" si="4"/>
        <v>3</v>
      </c>
      <c r="M45" s="6">
        <v>69</v>
      </c>
      <c r="N45" s="7">
        <v>4</v>
      </c>
    </row>
    <row r="46" spans="1:14">
      <c r="A46" s="4"/>
      <c r="B46" s="4" t="s">
        <v>59</v>
      </c>
      <c r="C46" s="2">
        <f>COUNTIF(C3:C40,"&gt;=80")-COUNTIF(C3:C40,"&gt;=90")</f>
        <v>16</v>
      </c>
      <c r="D46" s="2">
        <f t="shared" ref="D46:F46" si="5">COUNTIF(D3:D40,"&gt;=80")-COUNTIF(D3:D40,"&gt;=90")</f>
        <v>17</v>
      </c>
      <c r="E46" s="2">
        <f t="shared" si="5"/>
        <v>22</v>
      </c>
      <c r="F46" s="2">
        <f t="shared" si="5"/>
        <v>23</v>
      </c>
      <c r="M46" s="6">
        <v>79</v>
      </c>
      <c r="N46" s="7">
        <v>6</v>
      </c>
    </row>
    <row r="47" spans="1:14">
      <c r="A47" s="4"/>
      <c r="B47" s="4" t="s">
        <v>60</v>
      </c>
      <c r="C47" s="2">
        <f>COUNTIF(C3:C40,"&gt;=70")-C45-C46</f>
        <v>12</v>
      </c>
      <c r="D47" s="2">
        <f t="shared" ref="D47:F47" si="6">COUNTIF(D3:D40,"&gt;=70")-D45-D46</f>
        <v>15</v>
      </c>
      <c r="E47" s="2">
        <f t="shared" si="6"/>
        <v>4</v>
      </c>
      <c r="F47" s="2">
        <f t="shared" si="6"/>
        <v>6</v>
      </c>
      <c r="M47" s="6">
        <v>89</v>
      </c>
      <c r="N47" s="7">
        <v>23</v>
      </c>
    </row>
    <row r="48" spans="1:14">
      <c r="A48" s="4"/>
      <c r="B48" s="4" t="s">
        <v>61</v>
      </c>
      <c r="C48" s="2">
        <f>COUNTIF(C3:C40,"&lt;70")-C49</f>
        <v>2</v>
      </c>
      <c r="D48" s="2">
        <f t="shared" ref="D48:F48" si="7">COUNTIF(D3:D40,"&lt;70")-D49</f>
        <v>5</v>
      </c>
      <c r="E48" s="2">
        <f t="shared" si="7"/>
        <v>4</v>
      </c>
      <c r="F48" s="2">
        <f t="shared" si="7"/>
        <v>4</v>
      </c>
      <c r="M48" s="6">
        <v>100</v>
      </c>
      <c r="N48" s="7">
        <v>3</v>
      </c>
    </row>
    <row r="49" ht="15.15" spans="1:14">
      <c r="A49" s="4"/>
      <c r="B49" s="4" t="s">
        <v>62</v>
      </c>
      <c r="C49" s="2">
        <f>COUNTIF(C3:C40,"&lt;60")</f>
        <v>0</v>
      </c>
      <c r="D49" s="2">
        <f t="shared" ref="D49:F49" si="8">COUNTIF(D3:D40,"&lt;60")</f>
        <v>1</v>
      </c>
      <c r="E49" s="2">
        <f t="shared" si="8"/>
        <v>3</v>
      </c>
      <c r="F49" s="2">
        <f t="shared" si="8"/>
        <v>2</v>
      </c>
      <c r="M49" s="8" t="s">
        <v>20</v>
      </c>
      <c r="N49" s="9">
        <v>0</v>
      </c>
    </row>
  </sheetData>
  <sortState ref="M43:M48">
    <sortCondition ref="M43"/>
  </sortState>
  <mergeCells count="4">
    <mergeCell ref="A1:G1"/>
    <mergeCell ref="A42:B42"/>
    <mergeCell ref="A43:B43"/>
    <mergeCell ref="A44:B4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opLeftCell="A25" workbookViewId="0">
      <selection activeCell="M52" sqref="M52"/>
    </sheetView>
  </sheetViews>
  <sheetFormatPr defaultColWidth="9" defaultRowHeight="14.4"/>
  <cols>
    <col min="1" max="1" width="9.25" customWidth="1"/>
    <col min="2" max="2" width="11.6296296296296" customWidth="1"/>
    <col min="3" max="3" width="11" style="2" customWidth="1"/>
    <col min="4" max="4" width="10.1296296296296" style="2" customWidth="1"/>
    <col min="5" max="5" width="6.62962962962963" style="2" customWidth="1"/>
    <col min="6" max="6" width="9" style="2" customWidth="1"/>
    <col min="7" max="7" width="10" style="2" customWidth="1"/>
    <col min="14" max="14" width="9.75" customWidth="1"/>
  </cols>
  <sheetData>
    <row r="1" s="10" customFormat="1" ht="30.75" customHeight="1" spans="1:1">
      <c r="A1" s="11" t="s">
        <v>63</v>
      </c>
    </row>
    <row r="2" spans="1:20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M2" s="5" t="s">
        <v>8</v>
      </c>
      <c r="N2" s="5" t="s">
        <v>9</v>
      </c>
      <c r="T2" s="2" t="s">
        <v>10</v>
      </c>
    </row>
    <row r="3" spans="1:20">
      <c r="A3">
        <v>151412</v>
      </c>
      <c r="B3" t="s">
        <v>11</v>
      </c>
      <c r="C3" s="13">
        <v>95</v>
      </c>
      <c r="D3" s="2">
        <v>86</v>
      </c>
      <c r="E3" s="13">
        <v>92</v>
      </c>
      <c r="F3" s="13">
        <f t="shared" ref="F3:F34" si="0">ROUND(0.3*C3+0.2*D3+0.5*E3,0.1)</f>
        <v>92</v>
      </c>
      <c r="G3" s="13" t="s">
        <v>12</v>
      </c>
      <c r="M3" s="6">
        <v>0</v>
      </c>
      <c r="N3" s="7">
        <v>0</v>
      </c>
      <c r="T3">
        <v>0</v>
      </c>
    </row>
    <row r="4" spans="1:20">
      <c r="A4">
        <v>150017</v>
      </c>
      <c r="B4" t="s">
        <v>13</v>
      </c>
      <c r="C4" s="13">
        <v>90</v>
      </c>
      <c r="D4" s="2">
        <v>86</v>
      </c>
      <c r="E4" s="13">
        <v>95</v>
      </c>
      <c r="F4" s="13">
        <f t="shared" si="0"/>
        <v>92</v>
      </c>
      <c r="G4" s="13" t="s">
        <v>12</v>
      </c>
      <c r="M4" s="6">
        <v>59</v>
      </c>
      <c r="N4" s="7">
        <v>0</v>
      </c>
      <c r="T4">
        <v>59</v>
      </c>
    </row>
    <row r="5" spans="1:20">
      <c r="A5">
        <v>151816</v>
      </c>
      <c r="B5" t="s">
        <v>14</v>
      </c>
      <c r="C5" s="13">
        <v>90</v>
      </c>
      <c r="D5" s="2">
        <v>88</v>
      </c>
      <c r="E5" s="13">
        <v>93</v>
      </c>
      <c r="F5" s="13">
        <f t="shared" si="0"/>
        <v>91</v>
      </c>
      <c r="G5" s="13" t="s">
        <v>12</v>
      </c>
      <c r="M5" s="6">
        <v>69</v>
      </c>
      <c r="N5" s="7">
        <v>1</v>
      </c>
      <c r="T5">
        <v>69</v>
      </c>
    </row>
    <row r="6" spans="1:20">
      <c r="A6">
        <v>151711</v>
      </c>
      <c r="B6" t="s">
        <v>15</v>
      </c>
      <c r="C6" s="13">
        <v>93</v>
      </c>
      <c r="D6" s="2">
        <v>85</v>
      </c>
      <c r="E6" s="2">
        <v>88</v>
      </c>
      <c r="F6" s="2">
        <f t="shared" si="0"/>
        <v>89</v>
      </c>
      <c r="G6" s="2" t="s">
        <v>16</v>
      </c>
      <c r="M6" s="6">
        <v>79</v>
      </c>
      <c r="N6" s="7">
        <v>9</v>
      </c>
      <c r="T6">
        <v>79</v>
      </c>
    </row>
    <row r="7" spans="1:20">
      <c r="A7">
        <v>152122</v>
      </c>
      <c r="B7" t="s">
        <v>17</v>
      </c>
      <c r="C7" s="13">
        <v>93</v>
      </c>
      <c r="D7" s="2">
        <v>85</v>
      </c>
      <c r="E7" s="2">
        <v>88</v>
      </c>
      <c r="F7" s="2">
        <f t="shared" si="0"/>
        <v>89</v>
      </c>
      <c r="G7" s="2" t="s">
        <v>16</v>
      </c>
      <c r="M7" s="6">
        <v>89</v>
      </c>
      <c r="N7" s="7">
        <v>14</v>
      </c>
      <c r="T7">
        <v>89</v>
      </c>
    </row>
    <row r="8" spans="1:20">
      <c r="A8">
        <v>152319</v>
      </c>
      <c r="B8" t="s">
        <v>18</v>
      </c>
      <c r="C8" s="13">
        <v>93</v>
      </c>
      <c r="D8" s="2">
        <v>85</v>
      </c>
      <c r="E8" s="2">
        <v>88</v>
      </c>
      <c r="F8" s="2">
        <f t="shared" si="0"/>
        <v>89</v>
      </c>
      <c r="G8" s="2" t="s">
        <v>16</v>
      </c>
      <c r="M8" s="6">
        <v>100</v>
      </c>
      <c r="N8" s="7">
        <v>8</v>
      </c>
      <c r="T8">
        <v>100</v>
      </c>
    </row>
    <row r="9" ht="15.15" spans="1:14">
      <c r="A9">
        <v>152702</v>
      </c>
      <c r="B9" t="s">
        <v>19</v>
      </c>
      <c r="C9" s="13">
        <v>93</v>
      </c>
      <c r="D9" s="2">
        <v>85</v>
      </c>
      <c r="E9" s="2">
        <v>88</v>
      </c>
      <c r="F9" s="2">
        <f t="shared" si="0"/>
        <v>89</v>
      </c>
      <c r="G9" s="2" t="s">
        <v>16</v>
      </c>
      <c r="M9" s="8" t="s">
        <v>20</v>
      </c>
      <c r="N9" s="9">
        <v>0</v>
      </c>
    </row>
    <row r="10" spans="1:7">
      <c r="A10">
        <v>152911</v>
      </c>
      <c r="B10" t="s">
        <v>21</v>
      </c>
      <c r="C10" s="13">
        <v>93</v>
      </c>
      <c r="D10" s="2">
        <v>85</v>
      </c>
      <c r="E10" s="2">
        <v>88</v>
      </c>
      <c r="F10" s="2">
        <f t="shared" si="0"/>
        <v>89</v>
      </c>
      <c r="G10" s="2" t="s">
        <v>16</v>
      </c>
    </row>
    <row r="11" spans="1:7">
      <c r="A11">
        <v>152512</v>
      </c>
      <c r="B11" t="s">
        <v>22</v>
      </c>
      <c r="C11" s="2">
        <v>86</v>
      </c>
      <c r="D11" s="2">
        <v>85</v>
      </c>
      <c r="E11" s="13">
        <v>93</v>
      </c>
      <c r="F11" s="2">
        <f t="shared" si="0"/>
        <v>89</v>
      </c>
      <c r="G11" s="2" t="s">
        <v>16</v>
      </c>
    </row>
    <row r="12" spans="1:7">
      <c r="A12">
        <v>151306</v>
      </c>
      <c r="B12" t="s">
        <v>23</v>
      </c>
      <c r="C12" s="2">
        <v>85</v>
      </c>
      <c r="D12" s="2">
        <v>88</v>
      </c>
      <c r="E12" s="13">
        <v>90</v>
      </c>
      <c r="F12" s="2">
        <f t="shared" si="0"/>
        <v>88</v>
      </c>
      <c r="G12" s="2" t="s">
        <v>16</v>
      </c>
    </row>
    <row r="13" ht="15.15" spans="1:7">
      <c r="A13">
        <v>153003</v>
      </c>
      <c r="B13" t="s">
        <v>24</v>
      </c>
      <c r="C13" s="2">
        <v>83</v>
      </c>
      <c r="D13" s="2">
        <v>85</v>
      </c>
      <c r="E13" s="2">
        <v>88</v>
      </c>
      <c r="F13" s="2">
        <f t="shared" si="0"/>
        <v>86</v>
      </c>
      <c r="G13" s="2" t="s">
        <v>16</v>
      </c>
    </row>
    <row r="14" spans="1:14">
      <c r="A14">
        <v>152918</v>
      </c>
      <c r="B14" t="s">
        <v>26</v>
      </c>
      <c r="C14" s="2">
        <v>86</v>
      </c>
      <c r="D14" s="2">
        <v>85</v>
      </c>
      <c r="E14" s="2">
        <v>83</v>
      </c>
      <c r="F14" s="2">
        <f t="shared" si="0"/>
        <v>84</v>
      </c>
      <c r="G14" s="2" t="s">
        <v>16</v>
      </c>
      <c r="M14" s="5" t="s">
        <v>8</v>
      </c>
      <c r="N14" s="5" t="s">
        <v>9</v>
      </c>
    </row>
    <row r="15" spans="1:14">
      <c r="A15">
        <v>152311</v>
      </c>
      <c r="B15" t="s">
        <v>27</v>
      </c>
      <c r="C15" s="2">
        <v>80</v>
      </c>
      <c r="D15" s="2">
        <v>85</v>
      </c>
      <c r="E15" s="2">
        <v>83</v>
      </c>
      <c r="F15" s="2">
        <f t="shared" si="0"/>
        <v>83</v>
      </c>
      <c r="G15" s="2" t="s">
        <v>16</v>
      </c>
      <c r="M15" s="6">
        <v>0</v>
      </c>
      <c r="N15" s="7">
        <v>0</v>
      </c>
    </row>
    <row r="16" spans="1:14">
      <c r="A16">
        <v>152101</v>
      </c>
      <c r="B16" t="s">
        <v>28</v>
      </c>
      <c r="C16" s="2">
        <v>80</v>
      </c>
      <c r="D16" s="2">
        <v>75</v>
      </c>
      <c r="E16" s="2">
        <v>88</v>
      </c>
      <c r="F16" s="2">
        <f t="shared" si="0"/>
        <v>83</v>
      </c>
      <c r="G16" s="2" t="s">
        <v>16</v>
      </c>
      <c r="M16" s="6">
        <v>59</v>
      </c>
      <c r="N16" s="7">
        <v>0</v>
      </c>
    </row>
    <row r="17" spans="1:14">
      <c r="A17">
        <v>151315</v>
      </c>
      <c r="B17" t="s">
        <v>29</v>
      </c>
      <c r="C17" s="2">
        <v>75</v>
      </c>
      <c r="D17" s="2">
        <v>80</v>
      </c>
      <c r="E17" s="2">
        <v>86</v>
      </c>
      <c r="F17" s="2">
        <f t="shared" si="0"/>
        <v>82</v>
      </c>
      <c r="G17" s="2" t="s">
        <v>16</v>
      </c>
      <c r="M17" s="6">
        <v>69</v>
      </c>
      <c r="N17" s="7">
        <v>4</v>
      </c>
    </row>
    <row r="18" spans="1:14">
      <c r="A18">
        <v>150012</v>
      </c>
      <c r="B18" t="s">
        <v>30</v>
      </c>
      <c r="C18" s="2">
        <v>86</v>
      </c>
      <c r="D18" s="2">
        <v>75</v>
      </c>
      <c r="E18" s="2">
        <v>83</v>
      </c>
      <c r="F18" s="2">
        <f t="shared" si="0"/>
        <v>82</v>
      </c>
      <c r="G18" s="2" t="s">
        <v>16</v>
      </c>
      <c r="M18" s="6">
        <v>79</v>
      </c>
      <c r="N18" s="7">
        <v>13</v>
      </c>
    </row>
    <row r="19" spans="1:14">
      <c r="A19">
        <v>151823</v>
      </c>
      <c r="B19" t="s">
        <v>31</v>
      </c>
      <c r="C19" s="2">
        <v>86</v>
      </c>
      <c r="D19" s="2">
        <v>75</v>
      </c>
      <c r="E19" s="2">
        <v>83</v>
      </c>
      <c r="F19" s="2">
        <f t="shared" si="0"/>
        <v>82</v>
      </c>
      <c r="G19" s="2" t="s">
        <v>16</v>
      </c>
      <c r="M19" s="6">
        <v>89</v>
      </c>
      <c r="N19" s="7">
        <v>15</v>
      </c>
    </row>
    <row r="20" spans="1:14">
      <c r="A20">
        <v>152116</v>
      </c>
      <c r="B20" t="s">
        <v>32</v>
      </c>
      <c r="C20" s="2">
        <v>86</v>
      </c>
      <c r="D20" s="2">
        <v>75</v>
      </c>
      <c r="E20" s="2">
        <v>83</v>
      </c>
      <c r="F20" s="2">
        <f t="shared" si="0"/>
        <v>82</v>
      </c>
      <c r="G20" s="2" t="s">
        <v>16</v>
      </c>
      <c r="M20" s="6">
        <v>100</v>
      </c>
      <c r="N20" s="7">
        <v>0</v>
      </c>
    </row>
    <row r="21" ht="15.15" spans="1:14">
      <c r="A21">
        <v>152309</v>
      </c>
      <c r="B21" t="s">
        <v>33</v>
      </c>
      <c r="C21" s="2">
        <v>86</v>
      </c>
      <c r="D21" s="2">
        <v>75</v>
      </c>
      <c r="E21" s="2">
        <v>83</v>
      </c>
      <c r="F21" s="2">
        <f t="shared" si="0"/>
        <v>82</v>
      </c>
      <c r="G21" s="2" t="s">
        <v>16</v>
      </c>
      <c r="M21" s="8" t="s">
        <v>20</v>
      </c>
      <c r="N21" s="9">
        <v>0</v>
      </c>
    </row>
    <row r="22" spans="1:7">
      <c r="A22">
        <v>152318</v>
      </c>
      <c r="B22" t="s">
        <v>34</v>
      </c>
      <c r="C22" s="2">
        <v>86</v>
      </c>
      <c r="D22" s="2">
        <v>75</v>
      </c>
      <c r="E22" s="2">
        <v>83</v>
      </c>
      <c r="F22" s="2">
        <f t="shared" si="0"/>
        <v>82</v>
      </c>
      <c r="G22" s="2" t="s">
        <v>16</v>
      </c>
    </row>
    <row r="23" spans="1:7">
      <c r="A23">
        <v>152922</v>
      </c>
      <c r="B23" t="s">
        <v>37</v>
      </c>
      <c r="C23" s="2">
        <v>86</v>
      </c>
      <c r="D23" s="2">
        <v>75</v>
      </c>
      <c r="E23" s="2">
        <v>83</v>
      </c>
      <c r="F23" s="2">
        <f t="shared" si="0"/>
        <v>82</v>
      </c>
      <c r="G23" s="2" t="s">
        <v>16</v>
      </c>
    </row>
    <row r="24" spans="1:7">
      <c r="A24">
        <v>151428</v>
      </c>
      <c r="B24" t="s">
        <v>38</v>
      </c>
      <c r="C24" s="2">
        <v>85</v>
      </c>
      <c r="D24" s="2">
        <v>75</v>
      </c>
      <c r="E24" s="2">
        <v>80</v>
      </c>
      <c r="F24" s="2">
        <f t="shared" si="0"/>
        <v>81</v>
      </c>
      <c r="G24" s="2" t="s">
        <v>16</v>
      </c>
    </row>
    <row r="25" spans="1:7">
      <c r="A25">
        <v>151603</v>
      </c>
      <c r="B25" t="s">
        <v>40</v>
      </c>
      <c r="C25" s="2">
        <v>70</v>
      </c>
      <c r="D25" s="2">
        <v>83</v>
      </c>
      <c r="E25" s="2">
        <v>83</v>
      </c>
      <c r="F25" s="2">
        <f t="shared" si="0"/>
        <v>79</v>
      </c>
      <c r="G25" s="2" t="s">
        <v>41</v>
      </c>
    </row>
    <row r="26" spans="1:7">
      <c r="A26">
        <v>151508</v>
      </c>
      <c r="B26" t="s">
        <v>42</v>
      </c>
      <c r="C26" s="2">
        <v>88</v>
      </c>
      <c r="D26" s="2">
        <v>75</v>
      </c>
      <c r="E26" s="2">
        <v>76</v>
      </c>
      <c r="F26" s="2">
        <f t="shared" si="0"/>
        <v>79</v>
      </c>
      <c r="G26" s="2" t="s">
        <v>41</v>
      </c>
    </row>
    <row r="27" ht="15.15" spans="1:7">
      <c r="A27">
        <v>151012</v>
      </c>
      <c r="B27" t="s">
        <v>43</v>
      </c>
      <c r="C27" s="2">
        <v>75</v>
      </c>
      <c r="D27" s="2">
        <v>68</v>
      </c>
      <c r="E27" s="2">
        <v>77</v>
      </c>
      <c r="F27" s="2">
        <f t="shared" si="0"/>
        <v>75</v>
      </c>
      <c r="G27" s="2" t="s">
        <v>41</v>
      </c>
    </row>
    <row r="28" spans="1:14">
      <c r="A28">
        <v>152511</v>
      </c>
      <c r="B28" t="s">
        <v>44</v>
      </c>
      <c r="C28" s="2">
        <v>70</v>
      </c>
      <c r="D28" s="2">
        <v>66</v>
      </c>
      <c r="E28" s="2">
        <v>78</v>
      </c>
      <c r="F28" s="2">
        <f t="shared" si="0"/>
        <v>73</v>
      </c>
      <c r="G28" s="2" t="s">
        <v>41</v>
      </c>
      <c r="M28" s="5" t="s">
        <v>8</v>
      </c>
      <c r="N28" s="5" t="s">
        <v>9</v>
      </c>
    </row>
    <row r="29" spans="1:14">
      <c r="A29">
        <v>151715</v>
      </c>
      <c r="B29" t="s">
        <v>45</v>
      </c>
      <c r="C29" s="2">
        <v>75</v>
      </c>
      <c r="D29" s="2">
        <v>75</v>
      </c>
      <c r="E29" s="2">
        <v>68</v>
      </c>
      <c r="F29" s="2">
        <f t="shared" si="0"/>
        <v>72</v>
      </c>
      <c r="G29" s="2" t="s">
        <v>41</v>
      </c>
      <c r="M29" s="6">
        <v>0</v>
      </c>
      <c r="N29" s="7">
        <v>0</v>
      </c>
    </row>
    <row r="30" spans="1:14">
      <c r="A30">
        <v>152703</v>
      </c>
      <c r="B30" t="s">
        <v>46</v>
      </c>
      <c r="C30" s="2">
        <v>66</v>
      </c>
      <c r="D30" s="2">
        <v>75</v>
      </c>
      <c r="E30" s="2">
        <v>73</v>
      </c>
      <c r="F30" s="2">
        <f t="shared" si="0"/>
        <v>71</v>
      </c>
      <c r="G30" s="2" t="s">
        <v>41</v>
      </c>
      <c r="M30" s="6">
        <v>59</v>
      </c>
      <c r="N30" s="7">
        <v>2</v>
      </c>
    </row>
    <row r="31" spans="1:14">
      <c r="A31">
        <v>153106</v>
      </c>
      <c r="B31" t="s">
        <v>47</v>
      </c>
      <c r="C31" s="2">
        <v>76</v>
      </c>
      <c r="D31" s="2">
        <v>75</v>
      </c>
      <c r="E31" s="2">
        <v>63</v>
      </c>
      <c r="F31" s="2">
        <f t="shared" si="0"/>
        <v>69</v>
      </c>
      <c r="G31" s="2" t="s">
        <v>48</v>
      </c>
      <c r="M31" s="6">
        <v>69</v>
      </c>
      <c r="N31" s="7">
        <v>3</v>
      </c>
    </row>
    <row r="32" spans="1:14">
      <c r="A32">
        <v>151312</v>
      </c>
      <c r="B32" t="s">
        <v>49</v>
      </c>
      <c r="C32" s="2">
        <v>70</v>
      </c>
      <c r="D32" s="2">
        <v>75</v>
      </c>
      <c r="E32" s="2">
        <v>66</v>
      </c>
      <c r="F32" s="2">
        <f t="shared" si="0"/>
        <v>69</v>
      </c>
      <c r="G32" s="2" t="s">
        <v>48</v>
      </c>
      <c r="M32" s="6">
        <v>79</v>
      </c>
      <c r="N32" s="7">
        <v>4</v>
      </c>
    </row>
    <row r="33" spans="1:14">
      <c r="A33">
        <v>151417</v>
      </c>
      <c r="B33" t="s">
        <v>51</v>
      </c>
      <c r="C33" s="2">
        <v>70</v>
      </c>
      <c r="D33" s="2">
        <v>60</v>
      </c>
      <c r="E33" s="14">
        <v>55</v>
      </c>
      <c r="F33" s="2">
        <f t="shared" si="0"/>
        <v>61</v>
      </c>
      <c r="G33" s="2" t="s">
        <v>48</v>
      </c>
      <c r="M33" s="6">
        <v>89</v>
      </c>
      <c r="N33" s="7">
        <v>18</v>
      </c>
    </row>
    <row r="34" spans="1:14">
      <c r="A34">
        <v>152111</v>
      </c>
      <c r="B34" t="s">
        <v>52</v>
      </c>
      <c r="C34" s="2">
        <v>70</v>
      </c>
      <c r="D34" s="2">
        <v>65</v>
      </c>
      <c r="E34" s="14">
        <v>45</v>
      </c>
      <c r="F34" s="14">
        <f t="shared" si="0"/>
        <v>57</v>
      </c>
      <c r="G34" s="14" t="s">
        <v>53</v>
      </c>
      <c r="M34" s="6">
        <v>100</v>
      </c>
      <c r="N34" s="7">
        <v>5</v>
      </c>
    </row>
    <row r="35" ht="15.15" spans="3:14">
      <c r="C35" s="1" t="s">
        <v>3</v>
      </c>
      <c r="D35" s="1" t="s">
        <v>4</v>
      </c>
      <c r="E35" s="1" t="s">
        <v>5</v>
      </c>
      <c r="F35" s="1" t="s">
        <v>6</v>
      </c>
      <c r="M35" s="8" t="s">
        <v>20</v>
      </c>
      <c r="N35" s="9">
        <v>0</v>
      </c>
    </row>
    <row r="36" spans="1:6">
      <c r="A36" s="2" t="s">
        <v>55</v>
      </c>
      <c r="B36" s="2"/>
      <c r="C36" s="2">
        <f>MAX(C3:C34)</f>
        <v>95</v>
      </c>
      <c r="D36" s="2">
        <f>MAX(D3:D34)</f>
        <v>88</v>
      </c>
      <c r="E36" s="2">
        <f>MAX(E3:E34)</f>
        <v>95</v>
      </c>
      <c r="F36" s="2">
        <f>MAX(F3:F34)</f>
        <v>92</v>
      </c>
    </row>
    <row r="37" spans="1:6">
      <c r="A37" s="2" t="s">
        <v>56</v>
      </c>
      <c r="B37" s="2"/>
      <c r="C37" s="2">
        <f>MIN(C3:C34)</f>
        <v>66</v>
      </c>
      <c r="D37" s="2">
        <f>MIN(D3:D34)</f>
        <v>60</v>
      </c>
      <c r="E37" s="2">
        <f>MIN(E3:E34)</f>
        <v>45</v>
      </c>
      <c r="F37" s="2">
        <f>MIN(F3:F34)</f>
        <v>57</v>
      </c>
    </row>
    <row r="38" spans="1:7">
      <c r="A38" s="2" t="s">
        <v>57</v>
      </c>
      <c r="B38" s="2"/>
      <c r="C38" s="3">
        <f>AVERAGE(C3:C34)</f>
        <v>82.6875</v>
      </c>
      <c r="D38" s="3">
        <f>AVERAGE(D3:D34)</f>
        <v>78.4375</v>
      </c>
      <c r="E38" s="3">
        <f>AVERAGE(E3:E34)</f>
        <v>81.03125</v>
      </c>
      <c r="F38" s="3">
        <f>AVERAGE(F3:F34)</f>
        <v>81.03125</v>
      </c>
      <c r="G38" s="15"/>
    </row>
    <row r="39" spans="1:6">
      <c r="A39" s="4"/>
      <c r="B39" s="4" t="s">
        <v>58</v>
      </c>
      <c r="C39" s="2">
        <f>COUNTIF(C3:C34,"&gt;=90")</f>
        <v>8</v>
      </c>
      <c r="D39" s="2">
        <f>COUNTIF(D3:D34,"&gt;=90")</f>
        <v>0</v>
      </c>
      <c r="E39" s="2">
        <f>COUNTIF(E3:E34,"&gt;=90")</f>
        <v>5</v>
      </c>
      <c r="F39" s="2">
        <f>COUNTIF(F3:F34,"&gt;=90")</f>
        <v>3</v>
      </c>
    </row>
    <row r="40" spans="1:6">
      <c r="A40" s="4"/>
      <c r="B40" s="4" t="s">
        <v>59</v>
      </c>
      <c r="C40" s="2">
        <f>COUNTIF(C3:C34,"&gt;=80")-COUNTIF(C3:C34,"&gt;=90")</f>
        <v>14</v>
      </c>
      <c r="D40" s="2">
        <f>COUNTIF(D3:D34,"&gt;=80")-COUNTIF(D3:D34,"&gt;=90")</f>
        <v>15</v>
      </c>
      <c r="E40" s="2">
        <f>COUNTIF(E3:E34,"&gt;=80")-COUNTIF(E3:E34,"&gt;=90")</f>
        <v>18</v>
      </c>
      <c r="F40" s="2">
        <f>COUNTIF(F3:F34,"&gt;=80")-COUNTIF(F3:F34,"&gt;=90")</f>
        <v>19</v>
      </c>
    </row>
    <row r="41" ht="15.15" spans="1:6">
      <c r="A41" s="4"/>
      <c r="B41" s="4" t="s">
        <v>60</v>
      </c>
      <c r="C41" s="2">
        <f>COUNTIF(C3:C34,"&gt;=70")-C39-C40</f>
        <v>9</v>
      </c>
      <c r="D41" s="2">
        <f>COUNTIF(D3:D34,"&gt;=70")-D39-D40</f>
        <v>13</v>
      </c>
      <c r="E41" s="2">
        <f>COUNTIF(E3:E34,"&gt;=70")-E39-E40</f>
        <v>4</v>
      </c>
      <c r="F41" s="2">
        <f>COUNTIF(F3:F34,"&gt;=70")-F39-F40</f>
        <v>6</v>
      </c>
    </row>
    <row r="42" spans="1:14">
      <c r="A42" s="4"/>
      <c r="B42" s="4" t="s">
        <v>61</v>
      </c>
      <c r="C42" s="2">
        <f>COUNTIF(C3:C34,"&lt;70")-C43</f>
        <v>1</v>
      </c>
      <c r="D42" s="2">
        <f>COUNTIF(D3:D34,"&lt;70")-D43</f>
        <v>4</v>
      </c>
      <c r="E42" s="2">
        <f>COUNTIF(E3:E34,"&lt;70")-E43</f>
        <v>3</v>
      </c>
      <c r="F42" s="2">
        <f>COUNTIF(F3:F34,"&lt;70")-F43</f>
        <v>3</v>
      </c>
      <c r="M42" s="5" t="s">
        <v>8</v>
      </c>
      <c r="N42" s="5" t="s">
        <v>9</v>
      </c>
    </row>
    <row r="43" spans="1:14">
      <c r="A43" s="4"/>
      <c r="B43" s="4" t="s">
        <v>62</v>
      </c>
      <c r="C43" s="2">
        <f>COUNTIF(C3:C34,"&lt;60")</f>
        <v>0</v>
      </c>
      <c r="D43" s="2">
        <f>COUNTIF(D3:D34,"&lt;60")</f>
        <v>0</v>
      </c>
      <c r="E43" s="2">
        <f>COUNTIF(E3:E34,"&lt;60")</f>
        <v>2</v>
      </c>
      <c r="F43" s="2">
        <f>COUNTIF(F3:F34,"&lt;60")</f>
        <v>1</v>
      </c>
      <c r="M43" s="6">
        <v>0</v>
      </c>
      <c r="N43" s="7">
        <v>0</v>
      </c>
    </row>
    <row r="44" spans="13:14">
      <c r="M44" s="6">
        <v>59</v>
      </c>
      <c r="N44" s="7">
        <v>1</v>
      </c>
    </row>
    <row r="45" spans="13:14">
      <c r="M45" s="6">
        <v>69</v>
      </c>
      <c r="N45" s="7">
        <v>3</v>
      </c>
    </row>
    <row r="46" spans="13:14">
      <c r="M46" s="6">
        <v>79</v>
      </c>
      <c r="N46" s="7">
        <v>6</v>
      </c>
    </row>
    <row r="47" spans="13:14">
      <c r="M47" s="6">
        <v>89</v>
      </c>
      <c r="N47" s="7">
        <v>19</v>
      </c>
    </row>
    <row r="48" spans="13:14">
      <c r="M48" s="6">
        <v>100</v>
      </c>
      <c r="N48" s="7">
        <v>3</v>
      </c>
    </row>
    <row r="49" ht="15.15" spans="13:14">
      <c r="M49" s="8" t="s">
        <v>20</v>
      </c>
      <c r="N49" s="9">
        <v>0</v>
      </c>
    </row>
  </sheetData>
  <sortState ref="M43:M48">
    <sortCondition ref="M42"/>
  </sortState>
  <mergeCells count="4">
    <mergeCell ref="A1:G1"/>
    <mergeCell ref="A36:B36"/>
    <mergeCell ref="A37:B37"/>
    <mergeCell ref="A38:B38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9"/>
  <sheetViews>
    <sheetView topLeftCell="A25" workbookViewId="0">
      <selection activeCell="G18" sqref="G18"/>
    </sheetView>
  </sheetViews>
  <sheetFormatPr defaultColWidth="9" defaultRowHeight="14.4"/>
  <cols>
    <col min="1" max="1" width="9.25" customWidth="1"/>
    <col min="2" max="2" width="11.6296296296296" customWidth="1"/>
    <col min="3" max="3" width="11" style="2" customWidth="1"/>
    <col min="4" max="4" width="10.1296296296296" style="2" customWidth="1"/>
    <col min="5" max="5" width="6.62962962962963" style="2" customWidth="1"/>
    <col min="6" max="6" width="9" style="2" customWidth="1"/>
    <col min="7" max="7" width="10" style="2" customWidth="1"/>
  </cols>
  <sheetData>
    <row r="1" s="10" customFormat="1" ht="30.75" customHeight="1" spans="1:1">
      <c r="A1" s="11" t="s">
        <v>64</v>
      </c>
    </row>
    <row r="2" spans="1:20">
      <c r="A2" s="1" t="s">
        <v>1</v>
      </c>
      <c r="B2" s="1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M2" s="5" t="s">
        <v>8</v>
      </c>
      <c r="N2" s="5" t="s">
        <v>9</v>
      </c>
      <c r="T2" s="2" t="s">
        <v>10</v>
      </c>
    </row>
    <row r="3" spans="1:20">
      <c r="A3">
        <v>151412</v>
      </c>
      <c r="B3" t="s">
        <v>11</v>
      </c>
      <c r="C3" s="13">
        <v>95</v>
      </c>
      <c r="D3" s="2">
        <v>86</v>
      </c>
      <c r="E3" s="13">
        <v>92</v>
      </c>
      <c r="F3" s="13">
        <f t="shared" ref="F3:F33" si="0">ROUND(0.3*C3+0.2*D3+0.5*E3,0.1)</f>
        <v>92</v>
      </c>
      <c r="G3" s="13" t="s">
        <v>12</v>
      </c>
      <c r="M3" s="6">
        <v>0</v>
      </c>
      <c r="N3" s="7">
        <v>0</v>
      </c>
      <c r="T3" s="2">
        <v>0</v>
      </c>
    </row>
    <row r="4" spans="1:20">
      <c r="A4">
        <v>150017</v>
      </c>
      <c r="B4" t="s">
        <v>13</v>
      </c>
      <c r="C4" s="13">
        <v>90</v>
      </c>
      <c r="D4" s="2">
        <v>86</v>
      </c>
      <c r="E4" s="13">
        <v>95</v>
      </c>
      <c r="F4" s="13">
        <f t="shared" si="0"/>
        <v>92</v>
      </c>
      <c r="G4" s="13" t="s">
        <v>12</v>
      </c>
      <c r="M4" s="6">
        <v>59</v>
      </c>
      <c r="N4" s="7">
        <v>0</v>
      </c>
      <c r="T4">
        <v>59</v>
      </c>
    </row>
    <row r="5" spans="1:20">
      <c r="A5">
        <v>151816</v>
      </c>
      <c r="B5" t="s">
        <v>14</v>
      </c>
      <c r="C5" s="13">
        <v>90</v>
      </c>
      <c r="D5" s="2">
        <v>88</v>
      </c>
      <c r="E5" s="13">
        <v>93</v>
      </c>
      <c r="F5" s="13">
        <f t="shared" si="0"/>
        <v>91</v>
      </c>
      <c r="G5" s="13" t="s">
        <v>12</v>
      </c>
      <c r="M5" s="6">
        <v>69</v>
      </c>
      <c r="N5" s="7">
        <v>2</v>
      </c>
      <c r="T5">
        <v>69</v>
      </c>
    </row>
    <row r="6" spans="1:20">
      <c r="A6">
        <v>152122</v>
      </c>
      <c r="B6" t="s">
        <v>17</v>
      </c>
      <c r="C6" s="13">
        <v>93</v>
      </c>
      <c r="D6" s="2">
        <v>85</v>
      </c>
      <c r="E6" s="2">
        <v>88</v>
      </c>
      <c r="F6" s="2">
        <f t="shared" si="0"/>
        <v>89</v>
      </c>
      <c r="G6" s="2" t="s">
        <v>16</v>
      </c>
      <c r="M6" s="6">
        <v>79</v>
      </c>
      <c r="N6" s="7">
        <v>9</v>
      </c>
      <c r="T6">
        <v>79</v>
      </c>
    </row>
    <row r="7" spans="1:20">
      <c r="A7">
        <v>152319</v>
      </c>
      <c r="B7" t="s">
        <v>18</v>
      </c>
      <c r="C7" s="13">
        <v>93</v>
      </c>
      <c r="D7" s="2">
        <v>85</v>
      </c>
      <c r="E7" s="2">
        <v>88</v>
      </c>
      <c r="F7" s="2">
        <f t="shared" si="0"/>
        <v>89</v>
      </c>
      <c r="G7" s="2" t="s">
        <v>16</v>
      </c>
      <c r="M7" s="6">
        <v>89</v>
      </c>
      <c r="N7" s="7">
        <v>14</v>
      </c>
      <c r="T7">
        <v>89</v>
      </c>
    </row>
    <row r="8" spans="1:20">
      <c r="A8">
        <v>152702</v>
      </c>
      <c r="B8" t="s">
        <v>19</v>
      </c>
      <c r="C8" s="13">
        <v>93</v>
      </c>
      <c r="D8" s="2">
        <v>85</v>
      </c>
      <c r="E8" s="2">
        <v>88</v>
      </c>
      <c r="F8" s="2">
        <f t="shared" si="0"/>
        <v>89</v>
      </c>
      <c r="G8" s="2" t="s">
        <v>16</v>
      </c>
      <c r="M8" s="6">
        <v>100</v>
      </c>
      <c r="N8" s="7">
        <v>6</v>
      </c>
      <c r="T8">
        <v>100</v>
      </c>
    </row>
    <row r="9" ht="15.15" spans="1:14">
      <c r="A9">
        <v>152512</v>
      </c>
      <c r="B9" t="s">
        <v>22</v>
      </c>
      <c r="C9" s="2">
        <v>86</v>
      </c>
      <c r="D9" s="2">
        <v>85</v>
      </c>
      <c r="E9" s="2">
        <v>88</v>
      </c>
      <c r="F9" s="2">
        <f t="shared" si="0"/>
        <v>87</v>
      </c>
      <c r="G9" s="2" t="s">
        <v>16</v>
      </c>
      <c r="M9" s="8" t="s">
        <v>20</v>
      </c>
      <c r="N9" s="9">
        <v>0</v>
      </c>
    </row>
    <row r="10" spans="1:7">
      <c r="A10">
        <v>151306</v>
      </c>
      <c r="B10" t="s">
        <v>23</v>
      </c>
      <c r="C10" s="2">
        <v>85</v>
      </c>
      <c r="D10" s="2">
        <v>88</v>
      </c>
      <c r="E10" s="2">
        <v>88</v>
      </c>
      <c r="F10" s="2">
        <f t="shared" si="0"/>
        <v>87</v>
      </c>
      <c r="G10" s="2" t="s">
        <v>16</v>
      </c>
    </row>
    <row r="11" spans="1:7">
      <c r="A11">
        <v>153003</v>
      </c>
      <c r="B11" t="s">
        <v>24</v>
      </c>
      <c r="C11" s="2">
        <v>83</v>
      </c>
      <c r="D11" s="2">
        <v>85</v>
      </c>
      <c r="E11" s="13">
        <v>93</v>
      </c>
      <c r="F11" s="2">
        <f t="shared" si="0"/>
        <v>88</v>
      </c>
      <c r="G11" s="2" t="s">
        <v>16</v>
      </c>
    </row>
    <row r="12" spans="1:7">
      <c r="A12">
        <v>150015</v>
      </c>
      <c r="B12" t="s">
        <v>25</v>
      </c>
      <c r="C12" s="2">
        <v>78</v>
      </c>
      <c r="D12" s="2">
        <v>88</v>
      </c>
      <c r="E12" s="13">
        <v>90</v>
      </c>
      <c r="F12" s="2">
        <f t="shared" si="0"/>
        <v>86</v>
      </c>
      <c r="G12" s="2" t="s">
        <v>16</v>
      </c>
    </row>
    <row r="13" spans="1:7">
      <c r="A13">
        <v>152311</v>
      </c>
      <c r="B13" t="s">
        <v>27</v>
      </c>
      <c r="C13" s="2">
        <v>80</v>
      </c>
      <c r="D13" s="2">
        <v>85</v>
      </c>
      <c r="E13" s="2">
        <v>88</v>
      </c>
      <c r="F13" s="2">
        <f t="shared" si="0"/>
        <v>85</v>
      </c>
      <c r="G13" s="2" t="s">
        <v>16</v>
      </c>
    </row>
    <row r="14" ht="15.15" spans="1:7">
      <c r="A14">
        <v>152101</v>
      </c>
      <c r="B14" t="s">
        <v>28</v>
      </c>
      <c r="C14" s="2">
        <v>80</v>
      </c>
      <c r="D14" s="2">
        <v>75</v>
      </c>
      <c r="E14" s="2">
        <v>85</v>
      </c>
      <c r="F14" s="2">
        <f t="shared" si="0"/>
        <v>82</v>
      </c>
      <c r="G14" s="2" t="s">
        <v>16</v>
      </c>
    </row>
    <row r="15" spans="1:14">
      <c r="A15">
        <v>151315</v>
      </c>
      <c r="B15" t="s">
        <v>29</v>
      </c>
      <c r="C15" s="2">
        <v>75</v>
      </c>
      <c r="D15" s="2">
        <v>80</v>
      </c>
      <c r="E15" s="2">
        <v>83</v>
      </c>
      <c r="F15" s="2">
        <f t="shared" si="0"/>
        <v>80</v>
      </c>
      <c r="G15" s="2" t="s">
        <v>16</v>
      </c>
      <c r="M15" s="5" t="s">
        <v>8</v>
      </c>
      <c r="N15" s="5" t="s">
        <v>9</v>
      </c>
    </row>
    <row r="16" spans="1:14">
      <c r="A16">
        <v>150012</v>
      </c>
      <c r="B16" t="s">
        <v>30</v>
      </c>
      <c r="C16" s="2">
        <v>86</v>
      </c>
      <c r="D16" s="2">
        <v>75</v>
      </c>
      <c r="E16" s="2">
        <v>83</v>
      </c>
      <c r="F16" s="2">
        <f t="shared" si="0"/>
        <v>82</v>
      </c>
      <c r="G16" s="2" t="s">
        <v>16</v>
      </c>
      <c r="M16" s="6">
        <v>0</v>
      </c>
      <c r="N16" s="7">
        <v>0</v>
      </c>
    </row>
    <row r="17" spans="1:14">
      <c r="A17">
        <v>151823</v>
      </c>
      <c r="B17" t="s">
        <v>31</v>
      </c>
      <c r="C17" s="2">
        <v>86</v>
      </c>
      <c r="D17" s="2">
        <v>75</v>
      </c>
      <c r="E17" s="2">
        <v>83</v>
      </c>
      <c r="F17" s="2">
        <f t="shared" si="0"/>
        <v>82</v>
      </c>
      <c r="G17" s="2" t="s">
        <v>16</v>
      </c>
      <c r="M17" s="6">
        <v>59</v>
      </c>
      <c r="N17" s="7">
        <v>0</v>
      </c>
    </row>
    <row r="18" spans="1:14">
      <c r="A18">
        <v>152116</v>
      </c>
      <c r="B18" t="s">
        <v>32</v>
      </c>
      <c r="C18" s="2">
        <v>86</v>
      </c>
      <c r="D18" s="2">
        <v>75</v>
      </c>
      <c r="E18" s="2">
        <v>83</v>
      </c>
      <c r="F18" s="2">
        <f t="shared" si="0"/>
        <v>82</v>
      </c>
      <c r="G18" s="2" t="s">
        <v>16</v>
      </c>
      <c r="M18" s="6">
        <v>69</v>
      </c>
      <c r="N18" s="7">
        <v>3</v>
      </c>
    </row>
    <row r="19" spans="1:14">
      <c r="A19">
        <v>152309</v>
      </c>
      <c r="B19" t="s">
        <v>33</v>
      </c>
      <c r="C19" s="2">
        <v>86</v>
      </c>
      <c r="D19" s="2">
        <v>75</v>
      </c>
      <c r="E19" s="2">
        <v>83</v>
      </c>
      <c r="F19" s="2">
        <f t="shared" si="0"/>
        <v>82</v>
      </c>
      <c r="G19" s="2" t="s">
        <v>16</v>
      </c>
      <c r="M19" s="6">
        <v>79</v>
      </c>
      <c r="N19" s="7">
        <v>14</v>
      </c>
    </row>
    <row r="20" spans="1:14">
      <c r="A20">
        <v>152318</v>
      </c>
      <c r="B20" t="s">
        <v>34</v>
      </c>
      <c r="C20" s="2">
        <v>86</v>
      </c>
      <c r="D20" s="2">
        <v>75</v>
      </c>
      <c r="E20" s="2">
        <v>83</v>
      </c>
      <c r="F20" s="2">
        <f t="shared" si="0"/>
        <v>82</v>
      </c>
      <c r="G20" s="2" t="s">
        <v>16</v>
      </c>
      <c r="M20" s="6">
        <v>89</v>
      </c>
      <c r="N20" s="7">
        <v>14</v>
      </c>
    </row>
    <row r="21" spans="1:14">
      <c r="A21">
        <v>152612</v>
      </c>
      <c r="B21" t="s">
        <v>35</v>
      </c>
      <c r="C21" s="2">
        <v>86</v>
      </c>
      <c r="D21" s="2">
        <v>75</v>
      </c>
      <c r="E21" s="2">
        <v>83</v>
      </c>
      <c r="F21" s="2">
        <f t="shared" si="0"/>
        <v>82</v>
      </c>
      <c r="G21" s="2" t="s">
        <v>16</v>
      </c>
      <c r="M21" s="6">
        <v>100</v>
      </c>
      <c r="N21" s="7">
        <v>0</v>
      </c>
    </row>
    <row r="22" ht="15.15" spans="1:22">
      <c r="A22">
        <v>152713</v>
      </c>
      <c r="B22" t="s">
        <v>36</v>
      </c>
      <c r="C22" s="2">
        <v>86</v>
      </c>
      <c r="D22" s="2">
        <v>75</v>
      </c>
      <c r="E22" s="2">
        <v>83</v>
      </c>
      <c r="F22" s="2">
        <f t="shared" si="0"/>
        <v>82</v>
      </c>
      <c r="G22" s="2" t="s">
        <v>16</v>
      </c>
      <c r="M22" s="8" t="s">
        <v>20</v>
      </c>
      <c r="N22" s="9">
        <v>0</v>
      </c>
      <c r="V22" t="s">
        <v>65</v>
      </c>
    </row>
    <row r="23" spans="1:7">
      <c r="A23">
        <v>152922</v>
      </c>
      <c r="B23" t="s">
        <v>37</v>
      </c>
      <c r="C23" s="2">
        <v>86</v>
      </c>
      <c r="D23" s="2">
        <v>75</v>
      </c>
      <c r="E23" s="2">
        <v>83</v>
      </c>
      <c r="F23" s="2">
        <f t="shared" si="0"/>
        <v>82</v>
      </c>
      <c r="G23" s="2" t="s">
        <v>16</v>
      </c>
    </row>
    <row r="24" spans="1:7">
      <c r="A24">
        <v>151501</v>
      </c>
      <c r="B24" t="s">
        <v>39</v>
      </c>
      <c r="C24" s="2">
        <v>75</v>
      </c>
      <c r="D24" s="2">
        <v>80</v>
      </c>
      <c r="E24" s="2">
        <v>83</v>
      </c>
      <c r="F24" s="2">
        <f t="shared" si="0"/>
        <v>80</v>
      </c>
      <c r="G24" s="2" t="s">
        <v>16</v>
      </c>
    </row>
    <row r="25" spans="1:7">
      <c r="A25">
        <v>151603</v>
      </c>
      <c r="B25" t="s">
        <v>40</v>
      </c>
      <c r="C25" s="2">
        <v>70</v>
      </c>
      <c r="D25" s="2">
        <v>83</v>
      </c>
      <c r="E25" s="2">
        <v>83</v>
      </c>
      <c r="F25" s="2">
        <f t="shared" si="0"/>
        <v>79</v>
      </c>
      <c r="G25" s="2" t="s">
        <v>41</v>
      </c>
    </row>
    <row r="26" spans="1:7">
      <c r="A26">
        <v>151508</v>
      </c>
      <c r="B26" t="s">
        <v>42</v>
      </c>
      <c r="C26" s="2">
        <v>88</v>
      </c>
      <c r="D26" s="2">
        <v>75</v>
      </c>
      <c r="E26" s="2">
        <v>76</v>
      </c>
      <c r="F26" s="2">
        <f t="shared" si="0"/>
        <v>79</v>
      </c>
      <c r="G26" s="2" t="s">
        <v>41</v>
      </c>
    </row>
    <row r="27" spans="1:7">
      <c r="A27">
        <v>151012</v>
      </c>
      <c r="B27" t="s">
        <v>43</v>
      </c>
      <c r="C27" s="2">
        <v>75</v>
      </c>
      <c r="D27" s="2">
        <v>68</v>
      </c>
      <c r="E27" s="2">
        <v>77</v>
      </c>
      <c r="F27" s="2">
        <f t="shared" si="0"/>
        <v>75</v>
      </c>
      <c r="G27" s="2" t="s">
        <v>41</v>
      </c>
    </row>
    <row r="28" ht="15.15" spans="1:7">
      <c r="A28">
        <v>151715</v>
      </c>
      <c r="B28" t="s">
        <v>45</v>
      </c>
      <c r="C28" s="2">
        <v>75</v>
      </c>
      <c r="D28" s="2">
        <v>75</v>
      </c>
      <c r="E28" s="2">
        <v>68</v>
      </c>
      <c r="F28" s="2">
        <f t="shared" si="0"/>
        <v>72</v>
      </c>
      <c r="G28" s="2" t="s">
        <v>41</v>
      </c>
    </row>
    <row r="29" spans="1:14">
      <c r="A29">
        <v>152703</v>
      </c>
      <c r="B29" t="s">
        <v>46</v>
      </c>
      <c r="C29" s="2">
        <v>66</v>
      </c>
      <c r="D29" s="2">
        <v>75</v>
      </c>
      <c r="E29" s="2">
        <v>73</v>
      </c>
      <c r="F29" s="2">
        <f t="shared" si="0"/>
        <v>71</v>
      </c>
      <c r="G29" s="2" t="s">
        <v>41</v>
      </c>
      <c r="M29" s="5" t="s">
        <v>8</v>
      </c>
      <c r="N29" s="5" t="s">
        <v>9</v>
      </c>
    </row>
    <row r="30" spans="1:14">
      <c r="A30">
        <v>153106</v>
      </c>
      <c r="B30" t="s">
        <v>47</v>
      </c>
      <c r="C30" s="2">
        <v>76</v>
      </c>
      <c r="D30" s="2">
        <v>75</v>
      </c>
      <c r="E30" s="2">
        <v>63</v>
      </c>
      <c r="F30" s="2">
        <f t="shared" si="0"/>
        <v>69</v>
      </c>
      <c r="G30" s="2" t="s">
        <v>48</v>
      </c>
      <c r="M30" s="6">
        <v>0</v>
      </c>
      <c r="N30" s="7">
        <v>0</v>
      </c>
    </row>
    <row r="31" spans="1:14">
      <c r="A31">
        <v>151312</v>
      </c>
      <c r="B31" t="s">
        <v>49</v>
      </c>
      <c r="C31" s="2">
        <v>70</v>
      </c>
      <c r="D31" s="2">
        <v>75</v>
      </c>
      <c r="E31" s="2">
        <v>66</v>
      </c>
      <c r="F31" s="2">
        <f t="shared" si="0"/>
        <v>69</v>
      </c>
      <c r="G31" s="2" t="s">
        <v>48</v>
      </c>
      <c r="M31" s="6">
        <v>59</v>
      </c>
      <c r="N31" s="7">
        <v>1</v>
      </c>
    </row>
    <row r="32" spans="1:14">
      <c r="A32">
        <v>151809</v>
      </c>
      <c r="B32" t="s">
        <v>50</v>
      </c>
      <c r="C32" s="2">
        <v>65</v>
      </c>
      <c r="D32" s="2">
        <v>60</v>
      </c>
      <c r="E32" s="2">
        <v>63</v>
      </c>
      <c r="F32" s="2">
        <f t="shared" si="0"/>
        <v>63</v>
      </c>
      <c r="G32" s="2" t="s">
        <v>48</v>
      </c>
      <c r="M32" s="6">
        <v>69</v>
      </c>
      <c r="N32" s="7">
        <v>4</v>
      </c>
    </row>
    <row r="33" spans="1:14">
      <c r="A33">
        <v>151417</v>
      </c>
      <c r="B33" t="s">
        <v>51</v>
      </c>
      <c r="C33" s="2">
        <v>70</v>
      </c>
      <c r="D33" s="2">
        <v>60</v>
      </c>
      <c r="E33" s="14">
        <v>55</v>
      </c>
      <c r="F33" s="2">
        <f t="shared" si="0"/>
        <v>61</v>
      </c>
      <c r="G33" s="2" t="s">
        <v>48</v>
      </c>
      <c r="M33" s="6">
        <v>79</v>
      </c>
      <c r="N33" s="7">
        <v>3</v>
      </c>
    </row>
    <row r="34" spans="3:14">
      <c r="C34" s="1" t="s">
        <v>3</v>
      </c>
      <c r="D34" s="1" t="s">
        <v>4</v>
      </c>
      <c r="E34" s="1" t="s">
        <v>5</v>
      </c>
      <c r="F34" s="1" t="s">
        <v>6</v>
      </c>
      <c r="M34" s="6">
        <v>89</v>
      </c>
      <c r="N34" s="7">
        <v>18</v>
      </c>
    </row>
    <row r="35" spans="1:14">
      <c r="A35" s="2" t="s">
        <v>55</v>
      </c>
      <c r="B35" s="2"/>
      <c r="C35" s="2">
        <f>MAX(C3:C33)</f>
        <v>95</v>
      </c>
      <c r="D35" s="2">
        <f>MAX(D3:D33)</f>
        <v>88</v>
      </c>
      <c r="E35" s="2">
        <f>MAX(E3:E33)</f>
        <v>95</v>
      </c>
      <c r="F35" s="2">
        <f>MAX(F3:F33)</f>
        <v>92</v>
      </c>
      <c r="M35" s="6">
        <v>100</v>
      </c>
      <c r="N35" s="7">
        <v>5</v>
      </c>
    </row>
    <row r="36" ht="15.15" spans="1:14">
      <c r="A36" s="2" t="s">
        <v>56</v>
      </c>
      <c r="B36" s="2"/>
      <c r="C36" s="2">
        <f>MIN(C3:C33)</f>
        <v>65</v>
      </c>
      <c r="D36" s="2">
        <f>MIN(D3:D33)</f>
        <v>60</v>
      </c>
      <c r="E36" s="2">
        <f>MIN(E3:E33)</f>
        <v>55</v>
      </c>
      <c r="F36" s="2">
        <f>MIN(F3:F33)</f>
        <v>61</v>
      </c>
      <c r="M36" s="8" t="s">
        <v>20</v>
      </c>
      <c r="N36" s="9">
        <v>0</v>
      </c>
    </row>
    <row r="37" spans="1:7">
      <c r="A37" s="2" t="s">
        <v>57</v>
      </c>
      <c r="B37" s="2"/>
      <c r="C37" s="3">
        <f>AVERAGE(C3:C33)</f>
        <v>81.9032258064516</v>
      </c>
      <c r="D37" s="3">
        <f>AVERAGE(D3:D33)</f>
        <v>78.2903225806452</v>
      </c>
      <c r="E37" s="3">
        <f>AVERAGE(E3:E33)</f>
        <v>81.6129032258064</v>
      </c>
      <c r="F37" s="3">
        <f>AVERAGE(F3:F33)</f>
        <v>81</v>
      </c>
      <c r="G37" s="15"/>
    </row>
    <row r="38" spans="1:6">
      <c r="A38" s="4"/>
      <c r="B38" s="4" t="s">
        <v>58</v>
      </c>
      <c r="C38" s="2">
        <f>COUNTIF(C3:C33,"&gt;=90")</f>
        <v>6</v>
      </c>
      <c r="D38" s="2">
        <f>COUNTIF(D3:D33,"&gt;=90")</f>
        <v>0</v>
      </c>
      <c r="E38" s="2">
        <f>COUNTIF(E3:E33,"&gt;=90")</f>
        <v>5</v>
      </c>
      <c r="F38" s="2">
        <f>COUNTIF(F3:F33,"&gt;=90")</f>
        <v>3</v>
      </c>
    </row>
    <row r="39" spans="1:6">
      <c r="A39" s="4"/>
      <c r="B39" s="4" t="s">
        <v>59</v>
      </c>
      <c r="C39" s="2">
        <f>COUNTIF(C3:C33,"&gt;=80")-COUNTIF(C3:C33,"&gt;=90")</f>
        <v>14</v>
      </c>
      <c r="D39" s="2">
        <f>COUNTIF(D3:D33,"&gt;=80")-COUNTIF(D3:D33,"&gt;=90")</f>
        <v>14</v>
      </c>
      <c r="E39" s="2">
        <f>COUNTIF(E3:E33,"&gt;=80")-COUNTIF(E3:E33,"&gt;=90")</f>
        <v>18</v>
      </c>
      <c r="F39" s="2">
        <f>COUNTIF(F3:F33,"&gt;=80")-COUNTIF(F3:F33,"&gt;=90")</f>
        <v>19</v>
      </c>
    </row>
    <row r="40" spans="1:6">
      <c r="A40" s="4"/>
      <c r="B40" s="4" t="s">
        <v>60</v>
      </c>
      <c r="C40" s="2">
        <f>COUNTIF(C3:C33,"&gt;=70")-C38-C39</f>
        <v>9</v>
      </c>
      <c r="D40" s="2">
        <f>COUNTIF(D3:D33,"&gt;=70")-D38-D39</f>
        <v>14</v>
      </c>
      <c r="E40" s="2">
        <f>COUNTIF(E3:E33,"&gt;=70")-E38-E39</f>
        <v>3</v>
      </c>
      <c r="F40" s="2">
        <f>COUNTIF(F3:F33,"&gt;=70")-F38-F39</f>
        <v>5</v>
      </c>
    </row>
    <row r="41" ht="15.15" spans="1:6">
      <c r="A41" s="4"/>
      <c r="B41" s="4" t="s">
        <v>61</v>
      </c>
      <c r="C41" s="2">
        <f>COUNTIF(C3:C33,"&lt;70")-C42</f>
        <v>2</v>
      </c>
      <c r="D41" s="2">
        <f>COUNTIF(D3:D33,"&lt;70")-D42</f>
        <v>3</v>
      </c>
      <c r="E41" s="2">
        <f>COUNTIF(E3:E33,"&lt;70")-E42</f>
        <v>4</v>
      </c>
      <c r="F41" s="2">
        <f>COUNTIF(F3:F33,"&lt;70")-F42</f>
        <v>4</v>
      </c>
    </row>
    <row r="42" spans="1:14">
      <c r="A42" s="4"/>
      <c r="B42" s="4" t="s">
        <v>62</v>
      </c>
      <c r="C42" s="2">
        <f>COUNTIF(C3:C33,"&lt;60")</f>
        <v>0</v>
      </c>
      <c r="D42" s="2">
        <f>COUNTIF(D3:D33,"&lt;60")</f>
        <v>0</v>
      </c>
      <c r="E42" s="2">
        <f>COUNTIF(E3:E33,"&lt;60")</f>
        <v>1</v>
      </c>
      <c r="F42" s="2">
        <f>COUNTIF(F3:F33,"&lt;60")</f>
        <v>0</v>
      </c>
      <c r="M42" s="5" t="s">
        <v>8</v>
      </c>
      <c r="N42" s="5" t="s">
        <v>9</v>
      </c>
    </row>
    <row r="43" spans="13:14">
      <c r="M43" s="6">
        <v>0</v>
      </c>
      <c r="N43" s="7">
        <v>0</v>
      </c>
    </row>
    <row r="44" spans="13:14">
      <c r="M44" s="6">
        <v>59</v>
      </c>
      <c r="N44" s="7">
        <v>0</v>
      </c>
    </row>
    <row r="45" spans="13:14">
      <c r="M45" s="6">
        <v>69</v>
      </c>
      <c r="N45" s="7">
        <v>4</v>
      </c>
    </row>
    <row r="46" spans="13:14">
      <c r="M46" s="6">
        <v>79</v>
      </c>
      <c r="N46" s="7">
        <v>5</v>
      </c>
    </row>
    <row r="47" spans="13:14">
      <c r="M47" s="6">
        <v>89</v>
      </c>
      <c r="N47" s="7">
        <v>19</v>
      </c>
    </row>
    <row r="48" spans="13:14">
      <c r="M48" s="6">
        <v>100</v>
      </c>
      <c r="N48" s="7">
        <v>3</v>
      </c>
    </row>
    <row r="49" ht="15.15" spans="13:14">
      <c r="M49" s="8" t="s">
        <v>20</v>
      </c>
      <c r="N49" s="9">
        <v>0</v>
      </c>
    </row>
  </sheetData>
  <sortState ref="M43:M48">
    <sortCondition ref="M43"/>
  </sortState>
  <mergeCells count="4">
    <mergeCell ref="A1:G1"/>
    <mergeCell ref="A35:B35"/>
    <mergeCell ref="A36:B36"/>
    <mergeCell ref="A37:B3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topLeftCell="D34" workbookViewId="0">
      <selection activeCell="U9" sqref="U9"/>
    </sheetView>
  </sheetViews>
  <sheetFormatPr defaultColWidth="9" defaultRowHeight="14.4"/>
  <sheetData>
    <row r="1" spans="3:21">
      <c r="C1" s="1" t="s">
        <v>3</v>
      </c>
      <c r="D1" s="1" t="s">
        <v>4</v>
      </c>
      <c r="E1" s="1" t="s">
        <v>5</v>
      </c>
      <c r="F1" s="1" t="s">
        <v>6</v>
      </c>
      <c r="N1" s="5" t="s">
        <v>8</v>
      </c>
      <c r="O1" s="5" t="s">
        <v>9</v>
      </c>
      <c r="U1" s="2" t="s">
        <v>10</v>
      </c>
    </row>
    <row r="2" spans="1:21">
      <c r="A2" s="2" t="s">
        <v>55</v>
      </c>
      <c r="B2" s="2"/>
      <c r="C2" s="2">
        <f>MAX('class A'!C3:C40,'class B'!C3:C34,'class C'!C3:C33)</f>
        <v>95</v>
      </c>
      <c r="D2" s="2">
        <f>MAX('class A'!D3:D40,'class B'!D3:D34,'class C'!D3:D33)</f>
        <v>88</v>
      </c>
      <c r="E2" s="2">
        <f>MAX('class A'!E3:E40,'class B'!E3:E34,'class C'!E3:E33)</f>
        <v>95</v>
      </c>
      <c r="F2" s="2">
        <f>MAX('class A'!F3:F40,'class B'!F3:F34,'class C'!F3:F33)</f>
        <v>92</v>
      </c>
      <c r="N2" s="6">
        <v>0</v>
      </c>
      <c r="O2" s="7">
        <v>0</v>
      </c>
      <c r="U2" s="2">
        <v>0</v>
      </c>
    </row>
    <row r="3" spans="1:21">
      <c r="A3" s="2" t="s">
        <v>56</v>
      </c>
      <c r="B3" s="2"/>
      <c r="C3" s="2">
        <f>MIN('class A'!C3:C40,'class B'!C3:C34,'class C'!C3:C33)</f>
        <v>65</v>
      </c>
      <c r="D3" s="2">
        <f>MIN('class A'!D3:D40,'class B'!D3:D34,'class C'!D3:D33)</f>
        <v>50</v>
      </c>
      <c r="E3" s="2">
        <f>MIN('class A'!E3:E40,'class B'!E3:E34,'class C'!E3:E33)</f>
        <v>45</v>
      </c>
      <c r="F3" s="2">
        <f>MIN('class A'!F3:F40,'class B'!F3:F34,'class C'!F3:F33)</f>
        <v>54</v>
      </c>
      <c r="N3" s="6">
        <v>59</v>
      </c>
      <c r="O3" s="7">
        <v>0</v>
      </c>
      <c r="U3">
        <v>59</v>
      </c>
    </row>
    <row r="4" spans="1:21">
      <c r="A4" s="2" t="s">
        <v>57</v>
      </c>
      <c r="B4" s="2"/>
      <c r="C4" s="3">
        <f>AVERAGE('class A'!C3:C40,'class B'!C3:C34,'class C'!C3:C33)</f>
        <v>82.0891089108911</v>
      </c>
      <c r="D4" s="3">
        <f>AVERAGE('class A'!D3:D40,'class B'!D3:D34,'class C'!D3:D33)</f>
        <v>77.970297029703</v>
      </c>
      <c r="E4" s="3">
        <f>AVERAGE('class A'!E3:E40,'class B'!E3:E34,'class C'!E3:E33)</f>
        <v>80.7722772277228</v>
      </c>
      <c r="F4" s="3">
        <f>AVERAGE('class A'!F3:F40,'class B'!F3:F34,'class C'!F3:F33)</f>
        <v>80.6138613861386</v>
      </c>
      <c r="N4" s="6">
        <v>69</v>
      </c>
      <c r="O4" s="7">
        <v>5</v>
      </c>
      <c r="U4">
        <v>69</v>
      </c>
    </row>
    <row r="5" spans="1:21">
      <c r="A5" s="4"/>
      <c r="B5" s="4" t="s">
        <v>58</v>
      </c>
      <c r="C5" s="2">
        <f>'class A'!C45+'class B'!C39+'class C'!C38</f>
        <v>22</v>
      </c>
      <c r="D5" s="2">
        <f>'class A'!D45+'class B'!D39+'class C'!D38</f>
        <v>0</v>
      </c>
      <c r="E5" s="2">
        <f>'class A'!E45+'class B'!E39+'class C'!E38</f>
        <v>15</v>
      </c>
      <c r="F5" s="2">
        <f>'class A'!F45+'class B'!F39+'class C'!F38</f>
        <v>9</v>
      </c>
      <c r="N5" s="6">
        <v>79</v>
      </c>
      <c r="O5" s="7">
        <v>30</v>
      </c>
      <c r="U5">
        <v>79</v>
      </c>
    </row>
    <row r="6" spans="1:21">
      <c r="A6" s="4"/>
      <c r="B6" s="4" t="s">
        <v>59</v>
      </c>
      <c r="C6" s="2">
        <f>'class A'!$C$46+'class B'!C40+'class C'!C39</f>
        <v>44</v>
      </c>
      <c r="D6" s="2">
        <f>'class A'!$C$46+'class B'!D40+'class C'!D39</f>
        <v>45</v>
      </c>
      <c r="E6" s="2">
        <f>'class A'!$C$46+'class B'!E40+'class C'!E39</f>
        <v>52</v>
      </c>
      <c r="F6" s="2">
        <f>'class A'!$C$46+'class B'!F40+'class C'!F39</f>
        <v>54</v>
      </c>
      <c r="N6" s="6">
        <v>89</v>
      </c>
      <c r="O6" s="7">
        <v>44</v>
      </c>
      <c r="U6">
        <v>89</v>
      </c>
    </row>
    <row r="7" spans="1:21">
      <c r="A7" s="4"/>
      <c r="B7" s="4" t="s">
        <v>60</v>
      </c>
      <c r="C7" s="2">
        <f>'class A'!$C$47+'class B'!C41+'class C'!C40</f>
        <v>30</v>
      </c>
      <c r="D7" s="2">
        <f>'class A'!$C$47+'class B'!D41+'class C'!D40</f>
        <v>39</v>
      </c>
      <c r="E7" s="2">
        <f>'class A'!$C$47+'class B'!E41+'class C'!E40</f>
        <v>19</v>
      </c>
      <c r="F7" s="2">
        <f>'class A'!$C$47+'class B'!F41+'class C'!F40</f>
        <v>23</v>
      </c>
      <c r="N7" s="6">
        <v>100</v>
      </c>
      <c r="O7" s="7">
        <v>22</v>
      </c>
      <c r="U7">
        <v>100</v>
      </c>
    </row>
    <row r="8" ht="15.15" spans="1:15">
      <c r="A8" s="4"/>
      <c r="B8" s="4" t="s">
        <v>61</v>
      </c>
      <c r="C8" s="2">
        <f>'class A'!$C$48+'class B'!C42+'class C'!C41</f>
        <v>5</v>
      </c>
      <c r="D8" s="2">
        <f>'class A'!$C$48+'class B'!D42+'class C'!D41</f>
        <v>9</v>
      </c>
      <c r="E8" s="2">
        <f>'class A'!$C$48+'class B'!E42+'class C'!E41</f>
        <v>9</v>
      </c>
      <c r="F8" s="2">
        <f>'class A'!$C$48+'class B'!F42+'class C'!F41</f>
        <v>9</v>
      </c>
      <c r="N8" s="8" t="s">
        <v>20</v>
      </c>
      <c r="O8" s="9">
        <v>0</v>
      </c>
    </row>
    <row r="9" spans="1:6">
      <c r="A9" s="4"/>
      <c r="B9" s="4" t="s">
        <v>62</v>
      </c>
      <c r="C9" s="2">
        <f>'class A'!$C$49+'class B'!C43+'class C'!C42</f>
        <v>0</v>
      </c>
      <c r="D9" s="2">
        <f>'class A'!$C$49+'class B'!D43+'class C'!D42</f>
        <v>0</v>
      </c>
      <c r="E9" s="2">
        <f>'class A'!$C$49+'class B'!E43+'class C'!E42</f>
        <v>3</v>
      </c>
      <c r="F9" s="2">
        <f>'class A'!$C$49+'class B'!F43+'class C'!F42</f>
        <v>1</v>
      </c>
    </row>
    <row r="13" ht="15.15"/>
    <row r="14" spans="14:15">
      <c r="N14" s="5" t="s">
        <v>8</v>
      </c>
      <c r="O14" s="5" t="s">
        <v>9</v>
      </c>
    </row>
    <row r="15" spans="14:15">
      <c r="N15" s="6">
        <v>0</v>
      </c>
      <c r="O15" s="7">
        <v>0</v>
      </c>
    </row>
    <row r="16" spans="14:15">
      <c r="N16" s="6">
        <v>59</v>
      </c>
      <c r="O16" s="7">
        <v>1</v>
      </c>
    </row>
    <row r="17" spans="14:15">
      <c r="N17" s="6">
        <v>69</v>
      </c>
      <c r="O17" s="7">
        <v>12</v>
      </c>
    </row>
    <row r="18" spans="14:15">
      <c r="N18" s="6">
        <v>79</v>
      </c>
      <c r="O18" s="7">
        <v>42</v>
      </c>
    </row>
    <row r="19" spans="14:15">
      <c r="N19" s="6">
        <v>89</v>
      </c>
      <c r="O19" s="7">
        <v>46</v>
      </c>
    </row>
    <row r="20" spans="14:15">
      <c r="N20" s="6">
        <v>100</v>
      </c>
      <c r="O20" s="7">
        <v>0</v>
      </c>
    </row>
    <row r="21" ht="15.15" spans="14:15">
      <c r="N21" s="8" t="s">
        <v>20</v>
      </c>
      <c r="O21" s="9">
        <v>0</v>
      </c>
    </row>
    <row r="27" ht="15.15"/>
    <row r="28" spans="14:15">
      <c r="N28" s="5" t="s">
        <v>8</v>
      </c>
      <c r="O28" s="5" t="s">
        <v>9</v>
      </c>
    </row>
    <row r="29" spans="14:15">
      <c r="N29" s="6">
        <v>0</v>
      </c>
      <c r="O29" s="7">
        <v>0</v>
      </c>
    </row>
    <row r="30" spans="14:15">
      <c r="N30" s="6">
        <v>59</v>
      </c>
      <c r="O30" s="7">
        <v>6</v>
      </c>
    </row>
    <row r="31" spans="14:15">
      <c r="N31" s="6">
        <v>69</v>
      </c>
      <c r="O31" s="7">
        <v>11</v>
      </c>
    </row>
    <row r="32" spans="14:15">
      <c r="N32" s="6">
        <v>79</v>
      </c>
      <c r="O32" s="7">
        <v>11</v>
      </c>
    </row>
    <row r="33" spans="14:15">
      <c r="N33" s="6">
        <v>89</v>
      </c>
      <c r="O33" s="7">
        <v>58</v>
      </c>
    </row>
    <row r="34" spans="14:15">
      <c r="N34" s="6">
        <v>100</v>
      </c>
      <c r="O34" s="7">
        <v>15</v>
      </c>
    </row>
    <row r="35" ht="15.15" spans="14:15">
      <c r="N35" s="8" t="s">
        <v>20</v>
      </c>
      <c r="O35" s="9">
        <v>0</v>
      </c>
    </row>
    <row r="40" ht="15.15"/>
    <row r="41" spans="14:15">
      <c r="N41" s="5" t="s">
        <v>8</v>
      </c>
      <c r="O41" s="5" t="s">
        <v>9</v>
      </c>
    </row>
    <row r="42" spans="14:15">
      <c r="N42" s="6">
        <v>0</v>
      </c>
      <c r="O42" s="7">
        <v>0</v>
      </c>
    </row>
    <row r="43" spans="14:15">
      <c r="N43" s="6">
        <v>59</v>
      </c>
      <c r="O43" s="7">
        <v>3</v>
      </c>
    </row>
    <row r="44" spans="14:15">
      <c r="N44" s="6">
        <v>69</v>
      </c>
      <c r="O44" s="7">
        <v>11</v>
      </c>
    </row>
    <row r="45" spans="14:15">
      <c r="N45" s="6">
        <v>79</v>
      </c>
      <c r="O45" s="7">
        <v>17</v>
      </c>
    </row>
    <row r="46" spans="14:15">
      <c r="N46" s="6">
        <v>89</v>
      </c>
      <c r="O46" s="7">
        <v>61</v>
      </c>
    </row>
    <row r="47" spans="14:15">
      <c r="N47" s="6">
        <v>100</v>
      </c>
      <c r="O47" s="7">
        <v>9</v>
      </c>
    </row>
    <row r="48" ht="15.15" spans="14:15">
      <c r="N48" s="8" t="s">
        <v>20</v>
      </c>
      <c r="O48" s="9">
        <v>0</v>
      </c>
    </row>
  </sheetData>
  <sortState ref="N42:N47">
    <sortCondition ref="N42"/>
  </sortState>
  <mergeCells count="3">
    <mergeCell ref="A2:B2"/>
    <mergeCell ref="A3:B3"/>
    <mergeCell ref="A4:B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 A</vt:lpstr>
      <vt:lpstr>class B</vt:lpstr>
      <vt:lpstr>class 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</dc:creator>
  <cp:lastModifiedBy>刘航宇</cp:lastModifiedBy>
  <dcterms:created xsi:type="dcterms:W3CDTF">2017-11-27T10:19:00Z</dcterms:created>
  <dcterms:modified xsi:type="dcterms:W3CDTF">2017-12-04T13:28:40Z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