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产品信息" sheetId="1" r:id="rId1"/>
    <sheet name="单据信息" sheetId="2" r:id="rId2"/>
    <sheet name="物流信息" sheetId="3" r:id="rId3"/>
    <sheet name="到货记录" sheetId="4" r:id="rId4"/>
    <sheet name="跟单记录" sheetId="5" r:id="rId5"/>
  </sheets>
  <definedNames>
    <definedName name="_xlnm._FilterDatabase" localSheetId="0" hidden="1">产品信息!$A$1:$L$18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7" name="ID_90E92F03BA3B4782B3D27EEA0F423D53" descr="f2b8f036b54c07f8495ca84aa76c46c0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58225" y="13506450"/>
          <a:ext cx="956945" cy="956310"/>
        </a:xfrm>
        <a:prstGeom prst="rect">
          <a:avLst/>
        </a:prstGeom>
      </xdr:spPr>
    </xdr:pic>
  </etc:cellImage>
  <etc:cellImage>
    <xdr:pic>
      <xdr:nvPicPr>
        <xdr:cNvPr id="16" name="ID_7C84EA820D084C2C8F2C593946FB933A" descr="36f95b097953aa6f1424fdceb6c8b178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58225" y="12617450"/>
          <a:ext cx="960120" cy="953135"/>
        </a:xfrm>
        <a:prstGeom prst="rect">
          <a:avLst/>
        </a:prstGeom>
      </xdr:spPr>
    </xdr:pic>
  </etc:cellImage>
  <etc:cellImage>
    <xdr:pic>
      <xdr:nvPicPr>
        <xdr:cNvPr id="15" name="ID_82821212080B409488459EFEDE339567" descr="ca1c98f511c666533a5c22812ebe821a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58225" y="11728450"/>
          <a:ext cx="946785" cy="962660"/>
        </a:xfrm>
        <a:prstGeom prst="rect">
          <a:avLst/>
        </a:prstGeom>
      </xdr:spPr>
    </xdr:pic>
  </etc:cellImage>
  <etc:cellImage>
    <xdr:pic>
      <xdr:nvPicPr>
        <xdr:cNvPr id="14" name="ID_927869ED34604DE8A32B072E09E4E0FE" descr="ba0905fd1ad164d8d8c9aac9b995b72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58225" y="10839450"/>
          <a:ext cx="960120" cy="953770"/>
        </a:xfrm>
        <a:prstGeom prst="rect">
          <a:avLst/>
        </a:prstGeom>
      </xdr:spPr>
    </xdr:pic>
  </etc:cellImage>
  <etc:cellImage>
    <xdr:pic>
      <xdr:nvPicPr>
        <xdr:cNvPr id="13" name="ID_267835634C15427EB7B6B36CA5BD0403" descr="ac31c2b0c176994a87f81e06de3e4c54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8225" y="9950450"/>
          <a:ext cx="937260" cy="956310"/>
        </a:xfrm>
        <a:prstGeom prst="rect">
          <a:avLst/>
        </a:prstGeom>
      </xdr:spPr>
    </xdr:pic>
  </etc:cellImage>
  <etc:cellImage>
    <xdr:pic>
      <xdr:nvPicPr>
        <xdr:cNvPr id="12" name="ID_1DBD454A39A6419BB531460CCE5381F6" descr="cff93fe7614b171746e95b32e9a175c9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58225" y="9061450"/>
          <a:ext cx="934720" cy="956945"/>
        </a:xfrm>
        <a:prstGeom prst="rect">
          <a:avLst/>
        </a:prstGeom>
      </xdr:spPr>
    </xdr:pic>
  </etc:cellImage>
  <etc:cellImage>
    <xdr:pic>
      <xdr:nvPicPr>
        <xdr:cNvPr id="11" name="ID_2EBE0A4866FC465C88E71910E77DE208" descr="8ccf3ee98f5121d3a98b4c614e756c40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58225" y="8172450"/>
          <a:ext cx="954405" cy="953770"/>
        </a:xfrm>
        <a:prstGeom prst="rect">
          <a:avLst/>
        </a:prstGeom>
      </xdr:spPr>
    </xdr:pic>
  </etc:cellImage>
  <etc:cellImage>
    <xdr:pic>
      <xdr:nvPicPr>
        <xdr:cNvPr id="10" name="ID_4F079C8B110F44BB866A08482FFAF180" descr="85fad5e60fc3061df4ebe806995bf4b9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58225" y="7283450"/>
          <a:ext cx="930275" cy="957580"/>
        </a:xfrm>
        <a:prstGeom prst="rect">
          <a:avLst/>
        </a:prstGeom>
      </xdr:spPr>
    </xdr:pic>
  </etc:cellImage>
  <etc:cellImage>
    <xdr:pic>
      <xdr:nvPicPr>
        <xdr:cNvPr id="2" name="ID_FAB0554B8DB54868B82D845FE0BFEAD9" descr="186c476864371e252d15599a8831d522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58225" y="171450"/>
          <a:ext cx="947420" cy="954405"/>
        </a:xfrm>
        <a:prstGeom prst="rect">
          <a:avLst/>
        </a:prstGeom>
      </xdr:spPr>
    </xdr:pic>
  </etc:cellImage>
  <etc:cellImage>
    <xdr:pic>
      <xdr:nvPicPr>
        <xdr:cNvPr id="6" name="ID_589130E550534B7884F8E75FC7AA9570" descr="b92bb9c8adebdcdfacbca9a9e36108eb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658225" y="3727450"/>
          <a:ext cx="953135" cy="960120"/>
        </a:xfrm>
        <a:prstGeom prst="rect">
          <a:avLst/>
        </a:prstGeom>
      </xdr:spPr>
    </xdr:pic>
  </etc:cellImage>
  <etc:cellImage>
    <xdr:pic>
      <xdr:nvPicPr>
        <xdr:cNvPr id="3" name="ID_6CFB79DEF7C644F1913FC5EC3894032A" descr="aa0d7fbd6c4cccfe0f8b0d275fd5ab7b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58225" y="1060450"/>
          <a:ext cx="954405" cy="953770"/>
        </a:xfrm>
        <a:prstGeom prst="rect">
          <a:avLst/>
        </a:prstGeom>
      </xdr:spPr>
    </xdr:pic>
  </etc:cellImage>
  <etc:cellImage>
    <xdr:pic>
      <xdr:nvPicPr>
        <xdr:cNvPr id="4" name="ID_59018B6B52494D54AD3C89822E02278A" descr="106c0433ccff55d6bdc946741d2c1ff4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658225" y="1949450"/>
          <a:ext cx="938530" cy="966470"/>
        </a:xfrm>
        <a:prstGeom prst="rect">
          <a:avLst/>
        </a:prstGeom>
      </xdr:spPr>
    </xdr:pic>
  </etc:cellImage>
  <etc:cellImage>
    <xdr:pic>
      <xdr:nvPicPr>
        <xdr:cNvPr id="8" name="ID_8C0A90B101224156B0BEA9260BDA3F1D" descr="3fde317c78e8af244ade4db226da6199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658225" y="5505450"/>
          <a:ext cx="926465" cy="961390"/>
        </a:xfrm>
        <a:prstGeom prst="rect">
          <a:avLst/>
        </a:prstGeom>
      </xdr:spPr>
    </xdr:pic>
  </etc:cellImage>
  <etc:cellImage>
    <xdr:pic>
      <xdr:nvPicPr>
        <xdr:cNvPr id="5" name="ID_EE4724B4616841AFBE6F05F593B109A7" descr="205665cad64a978da1d34f7d713c3749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658225" y="2838450"/>
          <a:ext cx="958215" cy="953770"/>
        </a:xfrm>
        <a:prstGeom prst="rect">
          <a:avLst/>
        </a:prstGeom>
      </xdr:spPr>
    </xdr:pic>
  </etc:cellImage>
  <etc:cellImage>
    <xdr:pic>
      <xdr:nvPicPr>
        <xdr:cNvPr id="7" name="ID_D722E11DE372484CB1970EE3929C7550" descr="c277a0098bc3ecf9c967a25089d48336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658225" y="4616450"/>
          <a:ext cx="930275" cy="942340"/>
        </a:xfrm>
        <a:prstGeom prst="rect">
          <a:avLst/>
        </a:prstGeom>
      </xdr:spPr>
    </xdr:pic>
  </etc:cellImage>
  <etc:cellImage>
    <xdr:pic>
      <xdr:nvPicPr>
        <xdr:cNvPr id="9" name="ID_75CBFB39E1454871A3AB5217FC89D755" descr="8c7d449e41691225cf1b3622ae7eb9c3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658225" y="6394450"/>
          <a:ext cx="934720" cy="955040"/>
        </a:xfrm>
        <a:prstGeom prst="rect">
          <a:avLst/>
        </a:prstGeom>
      </xdr:spPr>
    </xdr:pic>
  </etc:cellImage>
  <etc:cellImage>
    <xdr:pic>
      <xdr:nvPicPr>
        <xdr:cNvPr id="18" name="ID_411A52B4870A44C3AEEDDFF950F76D0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811000" y="171450"/>
          <a:ext cx="1123950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826E9577FE749A0B32A84D8F966371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011025" y="1225550"/>
          <a:ext cx="1093470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4C49C50DE767468C9FBD3EE5E892B81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049125" y="476250"/>
          <a:ext cx="10925175" cy="3362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37998B12B6047D68D2FF39F947BE21B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011025" y="314325"/>
          <a:ext cx="10382250" cy="3057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B806BC48744B4808880B7DE25067D2FC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325350" y="1498600"/>
          <a:ext cx="10629900" cy="310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9EAF57B81894213B93424AA1951650F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887200" y="266700"/>
          <a:ext cx="10553700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F7C1A0E6C5184EBDACB9CA95F00B0A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020550" y="542925"/>
          <a:ext cx="10629900" cy="316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3073A2CA0F234FFFB807FB4D9DD0C14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192000" y="561975"/>
          <a:ext cx="1080135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3D8A730F6EF34FC294A70CE840596BD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811000" y="12617450"/>
          <a:ext cx="10963275" cy="3400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3F53A22C13E4465AA0D70D107FD184CB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963400" y="3238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3E71174BAB0E4F4A8D56748FE31C21E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068175" y="14160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CD355B091689457CA8EB6302D1C3222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011025" y="304800"/>
          <a:ext cx="959167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D0C2AF5E1B8B4EF5B3928A6EA27F3E5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896725" y="200025"/>
          <a:ext cx="1090612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366E207D40304C498ADB44BAD26E38D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2058650" y="419100"/>
          <a:ext cx="9296400" cy="25431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<sst xmlns="http://schemas.openxmlformats.org/spreadsheetml/2006/main" count="345" uniqueCount="111">
  <si>
    <t>采购单号</t>
  </si>
  <si>
    <t>1688订单号</t>
  </si>
  <si>
    <t>供应商</t>
  </si>
  <si>
    <t>运费</t>
  </si>
  <si>
    <t>图片</t>
  </si>
  <si>
    <t>品名</t>
  </si>
  <si>
    <t>SKU</t>
  </si>
  <si>
    <t>采购量</t>
  </si>
  <si>
    <t>单价</t>
  </si>
  <si>
    <t>总价</t>
  </si>
  <si>
    <t>PO260723150</t>
  </si>
  <si>
    <t>3314203681858006764</t>
  </si>
  <si>
    <t>苍南县芸书文具有限公司</t>
  </si>
  <si>
    <t>HZ-冰激凌文具异形本四款*3 12pcs打包好</t>
  </si>
  <si>
    <t>WJ220479</t>
  </si>
  <si>
    <t>PO260723200</t>
  </si>
  <si>
    <t>3314220961399006764</t>
  </si>
  <si>
    <t>东阳市辰帆文化用品有限公司</t>
  </si>
  <si>
    <t>HZ-冰激凌文具颜料12pcs+笔12pcs（颜料3色柠檬黄+天蓝+粉红）-散装回木板工厂打包</t>
  </si>
  <si>
    <t>WJ220485</t>
  </si>
  <si>
    <t>PO260723216</t>
  </si>
  <si>
    <t>3314388648257006764</t>
  </si>
  <si>
    <t>龙港市合瑞纸塑制品厂</t>
  </si>
  <si>
    <t>HZ-游戏文具纹身贴纸四款*3 12pcs打包好</t>
  </si>
  <si>
    <t>WJ220466</t>
  </si>
  <si>
    <t>PO260723217</t>
  </si>
  <si>
    <t>3314204005865006764</t>
  </si>
  <si>
    <t>义乌市亿购包装材料有限公司</t>
  </si>
  <si>
    <t>HZ-游戏文具木板卡片 12pcs-散装回工厂打包好</t>
  </si>
  <si>
    <t>WJ220471</t>
  </si>
  <si>
    <t>HZ-冰激凌文具木板卡片12pcs-散装回工厂</t>
  </si>
  <si>
    <t>WJ220486</t>
  </si>
  <si>
    <t>PO260723218</t>
  </si>
  <si>
    <t>3314370108001325559</t>
  </si>
  <si>
    <t>温州寅煌工艺礼品有限公司</t>
  </si>
  <si>
    <t>HZ-游戏文具手提袋两款*6 12pcs打包好</t>
  </si>
  <si>
    <t>WJ220470</t>
  </si>
  <si>
    <t>PO260723219</t>
  </si>
  <si>
    <t>3314372628169006764</t>
  </si>
  <si>
    <t>温州市孝浪工艺品有限公司</t>
  </si>
  <si>
    <t>HZ-游戏文具钥匙扣四款*3 12pcs打包好</t>
  </si>
  <si>
    <t>WJ220469</t>
  </si>
  <si>
    <t>PO260723220</t>
  </si>
  <si>
    <t>3313767291543006764</t>
  </si>
  <si>
    <t>广州市番禺区荣耀工艺品厂</t>
  </si>
  <si>
    <t>HZ-游戏文具书签六款*2 12pcs打包好</t>
  </si>
  <si>
    <t>WJ220468</t>
  </si>
  <si>
    <t>PO260723221</t>
  </si>
  <si>
    <t>3313784282644006764</t>
  </si>
  <si>
    <t>HZ-游戏文具异形本四款*3 12pcs打包好</t>
  </si>
  <si>
    <t>WJ220467</t>
  </si>
  <si>
    <t>PO260723222</t>
  </si>
  <si>
    <t>HZ-游戏文具颜料12pcs+笔12pcs（颜料3色紫色+蓝色+黄色）-散装回木板工厂打包</t>
  </si>
  <si>
    <t>WJ220464</t>
  </si>
  <si>
    <t>PO260723223</t>
  </si>
  <si>
    <t>3314205913095006764</t>
  </si>
  <si>
    <t>台州市黄岩鸿博工艺品厂</t>
  </si>
  <si>
    <t>HZ-游戏文具木板四款*3 （加12个opp袋）12pcs打包好</t>
  </si>
  <si>
    <t>WJ220463</t>
  </si>
  <si>
    <t>PO260723224</t>
  </si>
  <si>
    <t>东望</t>
  </si>
  <si>
    <t>海宁市许村镇彩饰工艺品经营部</t>
  </si>
  <si>
    <t>HZ-冰激凌文具手提盒子三款*4 12pcs打包好</t>
  </si>
  <si>
    <t>WJ220487</t>
  </si>
  <si>
    <t>PO260723225</t>
  </si>
  <si>
    <t>3314371044479006764</t>
  </si>
  <si>
    <t>HZ-冰激凌文具绘木板四款*3（加12个opp袋） 12pcs打包好</t>
  </si>
  <si>
    <t>WJ220484</t>
  </si>
  <si>
    <t>PO260723226</t>
  </si>
  <si>
    <t>3314503632856006764</t>
  </si>
  <si>
    <t>苏州乐达通贸易有限公司</t>
  </si>
  <si>
    <t>HZ-冰激凌文具贴纸50pcs打包好</t>
  </si>
  <si>
    <t>WJ220482</t>
  </si>
  <si>
    <t>PO260723227</t>
  </si>
  <si>
    <t>3313927274705006764</t>
  </si>
  <si>
    <t>黄骅市创贸纸制品有限公司</t>
  </si>
  <si>
    <t>HZ-冰激凌文具diy贴纸八款+4随机 12pcs打包好</t>
  </si>
  <si>
    <t>WJ220481</t>
  </si>
  <si>
    <t>PO260723228</t>
  </si>
  <si>
    <t>3314371800405006764</t>
  </si>
  <si>
    <t>广州市荔湾区壹佰分文具商行</t>
  </si>
  <si>
    <t>HZ-冰激凌文具中性笔六款*2 12pcs打包好</t>
  </si>
  <si>
    <t>WJ220480</t>
  </si>
  <si>
    <t>PO260723229</t>
  </si>
  <si>
    <t>星茹乐包装有限公司</t>
  </si>
  <si>
    <t>飞机盒外径：27*26*4cm</t>
  </si>
  <si>
    <t>WJ219632</t>
  </si>
  <si>
    <t>采购状态</t>
  </si>
  <si>
    <t>采购员</t>
  </si>
  <si>
    <t>单据备注</t>
  </si>
  <si>
    <t>创建时间</t>
  </si>
  <si>
    <t>1688运费</t>
  </si>
  <si>
    <t>1688退款金额</t>
  </si>
  <si>
    <t>1688应付金额</t>
  </si>
  <si>
    <t>待到货量</t>
  </si>
  <si>
    <t>到货量</t>
  </si>
  <si>
    <t>首次到货时间</t>
  </si>
  <si>
    <t>待审批</t>
  </si>
  <si>
    <t>HZ-CG-李静</t>
  </si>
  <si>
    <t>2026-07-23 18:34:54</t>
  </si>
  <si>
    <t>-</t>
  </si>
  <si>
    <t>2026-07-23 18:40:16</t>
  </si>
  <si>
    <t>2026-07-23 18:42:01</t>
  </si>
  <si>
    <t>2026-07-23 18:42:22</t>
  </si>
  <si>
    <t>2026-07-23 18:42:23</t>
  </si>
  <si>
    <t>3313768478650051956</t>
  </si>
  <si>
    <t>台州市黄岩鸿博工艺品</t>
  </si>
  <si>
    <t>3313769306451006764</t>
  </si>
  <si>
    <t>3314372772066006764</t>
  </si>
  <si>
    <t>2026-07-23 18:42:24</t>
  </si>
  <si>
    <t>收货时间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</si>
</sst>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00;&quot;￥&quot;\-#,##0.0000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u/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DED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7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7" fontId="0" fillId="0" borderId="0" xfId="0" applyNumberFormat="1"/>
    <xf numFmtId="0" fontId="0" fillId="0" borderId="0" xfId="0" applyFill="1"/>
    <xf numFmtId="0" fontId="1" fillId="5" borderId="0" xfId="0" applyFont="1" applyFill="1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0" fillId="0" borderId="0" xfId="0" applyFill="1"/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7" fontId="0" fillId="0" borderId="0" xfId="0" applyNumberFormat="1" applyFill="1"/>
    <xf numFmtId="0" fontId="4" fillId="5" borderId="0" xfId="0" applyFont="1" applyFill="1" applyAlignment="1">
      <alignment horizontal="right"/>
    </xf>
    <xf numFmtId="0" fontId="1" fillId="0" borderId="0" xfId="0" applyFont="1" applyFill="1" applyAlignment="1">
      <alignment wrapText="1"/>
    </xf>
    <xf numFmtId="37" fontId="1" fillId="0" borderId="0" xfId="0" applyNumberFormat="1" applyFont="1" applyFill="1"/>
    <xf numFmtId="7" fontId="0" fillId="0" borderId="0" xfId="0" applyNumberFormat="1" applyFill="1"/>
    <xf numFmtId="37" fontId="1" fillId="0" borderId="0" xfId="0" applyNumberFormat="1" applyFont="1" applyFill="1"/>
    <xf numFmtId="0" fontId="1" fillId="5" borderId="0" xfId="0" applyFont="1" applyFill="1" applyAlignment="1"/>
    <xf numFmtId="0" fontId="1" fillId="0" borderId="0" xfId="0" applyFont="1" applyFill="1" applyAlignment="1"/>
    <xf numFmtId="176" fontId="0" fillId="0" borderId="0" xfId="0" applyNumberFormat="1" applyFill="1"/>
    <xf numFmtId="176" fontId="0" fillId="0" borderId="0" xfId="0" applyNumberFormat="1" applyFill="1"/>
    <xf numFmtId="0" fontId="0" fillId="0" borderId="0" xfId="0" applyFill="1" applyAlignment="1">
      <alignment horizontal="center"/>
    </xf>
    <xf numFmtId="0" fontId="1" fillId="0" borderId="0" xfId="0" applyFont="1" applyFill="1" quotePrefix="1"/>
    <xf numFmtId="0" fontId="1" fillId="0" borderId="0" xfId="0" applyFont="1" applyFill="1" applyAlignment="1" quotePrefix="1"/>
    <xf numFmtId="0" fontId="1" fillId="0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jpe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./Files/image/85fad5e60fc3061df4ebe806995bf4b9.png" TargetMode="External"/><Relationship Id="rId8" Type="http://schemas.openxmlformats.org/officeDocument/2006/relationships/hyperlink" Target="./Files/image/8c7d449e41691225cf1b3622ae7eb9c3.png" TargetMode="External"/><Relationship Id="rId7" Type="http://schemas.openxmlformats.org/officeDocument/2006/relationships/hyperlink" Target="./Files/image/3fde317c78e8af244ade4db226da6199.png" TargetMode="External"/><Relationship Id="rId6" Type="http://schemas.openxmlformats.org/officeDocument/2006/relationships/hyperlink" Target="./Files/image/c277a0098bc3ecf9c967a25089d48336.png" TargetMode="External"/><Relationship Id="rId5" Type="http://schemas.openxmlformats.org/officeDocument/2006/relationships/hyperlink" Target="./Files/image/b92bb9c8adebdcdfacbca9a9e36108eb.png" TargetMode="External"/><Relationship Id="rId4" Type="http://schemas.openxmlformats.org/officeDocument/2006/relationships/hyperlink" Target="./Files/image/205665cad64a978da1d34f7d713c3749.png" TargetMode="External"/><Relationship Id="rId3" Type="http://schemas.openxmlformats.org/officeDocument/2006/relationships/hyperlink" Target="./Files/image/106c0433ccff55d6bdc946741d2c1ff4.png" TargetMode="External"/><Relationship Id="rId2" Type="http://schemas.openxmlformats.org/officeDocument/2006/relationships/hyperlink" Target="./Files/image/aa0d7fbd6c4cccfe0f8b0d275fd5ab7b.png" TargetMode="External"/><Relationship Id="rId16" Type="http://schemas.openxmlformats.org/officeDocument/2006/relationships/hyperlink" Target="./Files/image/f2b8f036b54c07f8495ca84aa76c46c0.png" TargetMode="External"/><Relationship Id="rId15" Type="http://schemas.openxmlformats.org/officeDocument/2006/relationships/hyperlink" Target="./Files/image/36f95b097953aa6f1424fdceb6c8b178.png" TargetMode="External"/><Relationship Id="rId14" Type="http://schemas.openxmlformats.org/officeDocument/2006/relationships/hyperlink" Target="./Files/image/ca1c98f511c666533a5c22812ebe821a.png" TargetMode="External"/><Relationship Id="rId13" Type="http://schemas.openxmlformats.org/officeDocument/2006/relationships/hyperlink" Target="./Files/image/ba0905fd1ad164d8d8c9aac9b995b726.png" TargetMode="External"/><Relationship Id="rId12" Type="http://schemas.openxmlformats.org/officeDocument/2006/relationships/hyperlink" Target="./Files/image/ac31c2b0c176994a87f81e06de3e4c54.png" TargetMode="External"/><Relationship Id="rId11" Type="http://schemas.openxmlformats.org/officeDocument/2006/relationships/hyperlink" Target="./Files/image/cff93fe7614b171746e95b32e9a175c9.png" TargetMode="External"/><Relationship Id="rId10" Type="http://schemas.openxmlformats.org/officeDocument/2006/relationships/hyperlink" Target="./Files/image/8ccf3ee98f5121d3a98b4c614e756c40.png" TargetMode="External"/><Relationship Id="rId1" Type="http://schemas.openxmlformats.org/officeDocument/2006/relationships/hyperlink" Target="./Files/image/186c476864371e252d15599a8831d52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pane ySplit="1" topLeftCell="A2" activePane="bottomLeft" state="frozen"/>
      <selection/>
      <selection pane="bottomLeft" activeCell="F5" sqref="F5"/>
    </sheetView>
  </sheetViews>
  <sheetFormatPr defaultColWidth="9" defaultRowHeight="13.5"/>
  <cols>
    <col min="1" max="1" width="12.625" style="9" customWidth="1"/>
    <col min="2" max="3" width="20.7083333333333" style="10" customWidth="1"/>
    <col min="4" max="4" width="11.375" style="10" customWidth="1"/>
    <col min="5" max="5" width="20.7083333333333" style="9" customWidth="1"/>
    <col min="6" max="6" width="33.875" style="11" customWidth="1"/>
    <col min="7" max="7" width="9.375" style="9" customWidth="1"/>
    <col min="8" max="8" width="7.375" style="10" customWidth="1"/>
    <col min="9" max="9" width="9.25" style="10" customWidth="1"/>
    <col min="10" max="10" width="9" style="12"/>
    <col min="11" max="11" width="54.875" style="12"/>
    <col min="12" max="16384" width="9" style="12"/>
  </cols>
  <sheetData>
    <row r="1" spans="1:10">
      <c r="A1" s="13" t="s">
        <v>0</v>
      </c>
      <c r="B1" s="14" t="s">
        <v>1</v>
      </c>
      <c r="C1" s="14" t="s">
        <v>2</v>
      </c>
      <c r="D1" s="14" t="s">
        <v>3</v>
      </c>
      <c r="E1" s="13" t="s">
        <v>4</v>
      </c>
      <c r="F1" s="15" t="s">
        <v>5</v>
      </c>
      <c r="G1" s="13" t="s">
        <v>6</v>
      </c>
      <c r="H1" s="14" t="s">
        <v>7</v>
      </c>
      <c r="I1" s="14" t="s">
        <v>8</v>
      </c>
      <c r="J1" s="12" t="s">
        <v>9</v>
      </c>
    </row>
    <row r="2" s="8" customFormat="1" ht="70" customHeight="1" spans="1:11">
      <c r="A2" s="9" t="s">
        <v>10</v>
      </c>
      <c r="B2" s="16" t="s">
        <v>11</v>
      </c>
      <c r="C2" s="16" t="s">
        <v>12</v>
      </c>
      <c r="D2" s="17">
        <v>40</v>
      </c>
      <c r="E2" s="18" t="str">
        <f>_xlfn.DISPIMG("ID_FAB0554B8DB54868B82D845FE0BFEAD9",1)</f>
        <v>=DISPIMG("ID_FAB0554B8DB54868B82D845FE0BFEAD9",1)</v>
      </c>
      <c r="F2" s="19" t="s">
        <v>13</v>
      </c>
      <c r="G2" s="9" t="s">
        <v>14</v>
      </c>
      <c r="H2" s="20">
        <v>300</v>
      </c>
      <c r="I2" s="25">
        <v>5.52</v>
      </c>
      <c r="J2" s="8">
        <f>H2*I2+D2</f>
        <v>1696</v>
      </c>
      <c r="K2" s="8" t="str">
        <f>_xlfn.DISPIMG("ID_411A52B4870A44C3AEEDDFF950F76D00",1)</f>
        <v>=DISPIMG("ID_411A52B4870A44C3AEEDDFF950F76D00",1)</v>
      </c>
    </row>
    <row r="3" ht="70" customHeight="1" spans="1:11">
      <c r="A3" s="9" t="s">
        <v>15</v>
      </c>
      <c r="B3" s="28" t="s">
        <v>16</v>
      </c>
      <c r="C3" s="10" t="s">
        <v>17</v>
      </c>
      <c r="D3" s="21">
        <v>110</v>
      </c>
      <c r="E3" s="18" t="str">
        <f>_xlfn.DISPIMG("ID_6CFB79DEF7C644F1913FC5EC3894032A",1)</f>
        <v>=DISPIMG("ID_6CFB79DEF7C644F1913FC5EC3894032A",1)</v>
      </c>
      <c r="F3" s="11" t="s">
        <v>18</v>
      </c>
      <c r="G3" s="9" t="s">
        <v>19</v>
      </c>
      <c r="H3" s="22">
        <v>300</v>
      </c>
      <c r="I3" s="26">
        <v>2.76</v>
      </c>
      <c r="J3" s="12">
        <f t="shared" ref="J3:J18" si="0">H3*I3+D3</f>
        <v>938</v>
      </c>
      <c r="K3" s="12" t="str">
        <f>_xlfn.DISPIMG("ID_3F53A22C13E4465AA0D70D107FD184CB",1)</f>
        <v>=DISPIMG("ID_3F53A22C13E4465AA0D70D107FD184CB",1)</v>
      </c>
    </row>
    <row r="4" ht="70" customHeight="1" spans="1:11">
      <c r="A4" s="9" t="s">
        <v>20</v>
      </c>
      <c r="B4" s="28" t="s">
        <v>21</v>
      </c>
      <c r="C4" s="10" t="s">
        <v>22</v>
      </c>
      <c r="D4" s="21">
        <v>0</v>
      </c>
      <c r="E4" s="18" t="str">
        <f>_xlfn.DISPIMG("ID_59018B6B52494D54AD3C89822E02278A",1)</f>
        <v>=DISPIMG("ID_59018B6B52494D54AD3C89822E02278A",1)</v>
      </c>
      <c r="F4" s="11" t="s">
        <v>23</v>
      </c>
      <c r="G4" s="9" t="s">
        <v>24</v>
      </c>
      <c r="H4" s="22">
        <v>299</v>
      </c>
      <c r="I4" s="26">
        <v>4.5</v>
      </c>
      <c r="J4" s="12">
        <f t="shared" si="0"/>
        <v>1345.5</v>
      </c>
      <c r="K4" s="12" t="str">
        <f>_xlfn.DISPIMG("ID_366E207D40304C498ADB44BAD26E38DE",1)</f>
        <v>=DISPIMG("ID_366E207D40304C498ADB44BAD26E38DE",1)</v>
      </c>
    </row>
    <row r="5" s="8" customFormat="1" ht="70" customHeight="1" spans="1:11">
      <c r="A5" s="23" t="s">
        <v>25</v>
      </c>
      <c r="B5" s="29" t="s">
        <v>26</v>
      </c>
      <c r="C5" s="24" t="s">
        <v>27</v>
      </c>
      <c r="D5" s="17">
        <v>0</v>
      </c>
      <c r="E5" s="18" t="str">
        <f>_xlfn.DISPIMG("ID_EE4724B4616841AFBE6F05F593B109A7",1)</f>
        <v>=DISPIMG("ID_EE4724B4616841AFBE6F05F593B109A7",1)</v>
      </c>
      <c r="F5" s="19" t="s">
        <v>28</v>
      </c>
      <c r="G5" s="9" t="s">
        <v>29</v>
      </c>
      <c r="H5" s="20">
        <v>299</v>
      </c>
      <c r="I5" s="25">
        <v>1</v>
      </c>
      <c r="J5" s="8">
        <f t="shared" si="0"/>
        <v>299</v>
      </c>
      <c r="K5" s="27" t="str">
        <f>_xlfn.DISPIMG("ID_3073A2CA0F234FFFB807FB4D9DD0C145",1)</f>
        <v>=DISPIMG("ID_3073A2CA0F234FFFB807FB4D9DD0C145",1)</v>
      </c>
    </row>
    <row r="6" s="8" customFormat="1" ht="70" customHeight="1" spans="1:11">
      <c r="A6" s="23" t="s">
        <v>25</v>
      </c>
      <c r="B6" s="24" t="s">
        <v>26</v>
      </c>
      <c r="C6" s="24" t="s">
        <v>27</v>
      </c>
      <c r="D6" s="16"/>
      <c r="E6" s="18" t="str">
        <f>_xlfn.DISPIMG("ID_589130E550534B7884F8E75FC7AA9570",1)</f>
        <v>=DISPIMG("ID_589130E550534B7884F8E75FC7AA9570",1)</v>
      </c>
      <c r="F6" s="19" t="s">
        <v>30</v>
      </c>
      <c r="G6" s="9" t="s">
        <v>31</v>
      </c>
      <c r="H6" s="20">
        <v>300</v>
      </c>
      <c r="I6" s="25">
        <v>1</v>
      </c>
      <c r="J6" s="8">
        <f t="shared" si="0"/>
        <v>300</v>
      </c>
      <c r="K6" s="27"/>
    </row>
    <row r="7" s="8" customFormat="1" ht="70" customHeight="1" spans="1:11">
      <c r="A7" s="9" t="s">
        <v>32</v>
      </c>
      <c r="B7" s="30" t="s">
        <v>33</v>
      </c>
      <c r="C7" s="16" t="s">
        <v>34</v>
      </c>
      <c r="D7" s="17">
        <v>49.42</v>
      </c>
      <c r="E7" s="18" t="str">
        <f>_xlfn.DISPIMG("ID_D722E11DE372484CB1970EE3929C7550",1)</f>
        <v>=DISPIMG("ID_D722E11DE372484CB1970EE3929C7550",1)</v>
      </c>
      <c r="F7" s="19" t="s">
        <v>35</v>
      </c>
      <c r="G7" s="9" t="s">
        <v>36</v>
      </c>
      <c r="H7" s="20">
        <v>299</v>
      </c>
      <c r="I7" s="25">
        <v>7.92</v>
      </c>
      <c r="J7" s="8">
        <f t="shared" si="0"/>
        <v>2417.5</v>
      </c>
      <c r="K7" s="8" t="str">
        <f>_xlfn.DISPIMG("ID_F7C1A0E6C5184EBDACB9CA95F00B0A56",1)</f>
        <v>=DISPIMG("ID_F7C1A0E6C5184EBDACB9CA95F00B0A56",1)</v>
      </c>
    </row>
    <row r="8" s="8" customFormat="1" ht="70" customHeight="1" spans="1:12">
      <c r="A8" s="9" t="s">
        <v>37</v>
      </c>
      <c r="B8" s="16" t="s">
        <v>38</v>
      </c>
      <c r="C8" s="16" t="s">
        <v>39</v>
      </c>
      <c r="D8" s="17">
        <v>0</v>
      </c>
      <c r="E8" s="18" t="str">
        <f>_xlfn.DISPIMG("ID_8C0A90B101224156B0BEA9260BDA3F1D",1)</f>
        <v>=DISPIMG("ID_8C0A90B101224156B0BEA9260BDA3F1D",1)</v>
      </c>
      <c r="F8" s="19" t="s">
        <v>40</v>
      </c>
      <c r="G8" s="9" t="s">
        <v>41</v>
      </c>
      <c r="H8" s="20">
        <v>299</v>
      </c>
      <c r="I8" s="25">
        <v>8.4</v>
      </c>
      <c r="J8" s="8">
        <f t="shared" si="0"/>
        <v>2511.6</v>
      </c>
      <c r="K8" s="8" t="str">
        <f>_xlfn.DISPIMG("ID_F9EAF57B81894213B93424AA1951650F",1)</f>
        <v>=DISPIMG("ID_F9EAF57B81894213B93424AA1951650F",1)</v>
      </c>
      <c r="L8" s="8">
        <v>-179.6</v>
      </c>
    </row>
    <row r="9" s="8" customFormat="1" ht="70" customHeight="1" spans="1:11">
      <c r="A9" s="9" t="s">
        <v>42</v>
      </c>
      <c r="B9" s="16" t="s">
        <v>43</v>
      </c>
      <c r="C9" s="16" t="s">
        <v>44</v>
      </c>
      <c r="D9" s="17">
        <v>80</v>
      </c>
      <c r="E9" s="18" t="str">
        <f>_xlfn.DISPIMG("ID_75CBFB39E1454871A3AB5217FC89D755",1)</f>
        <v>=DISPIMG("ID_75CBFB39E1454871A3AB5217FC89D755",1)</v>
      </c>
      <c r="F9" s="19" t="s">
        <v>45</v>
      </c>
      <c r="G9" s="9" t="s">
        <v>46</v>
      </c>
      <c r="H9" s="20">
        <v>299</v>
      </c>
      <c r="I9" s="25">
        <v>2.2</v>
      </c>
      <c r="J9" s="8">
        <f t="shared" si="0"/>
        <v>737.8</v>
      </c>
      <c r="K9" s="8" t="str">
        <f>_xlfn.DISPIMG("ID_CD355B091689457CA8EB6302D1C32223",1)</f>
        <v>=DISPIMG("ID_CD355B091689457CA8EB6302D1C32223",1)</v>
      </c>
    </row>
    <row r="10" s="8" customFormat="1" ht="70" customHeight="1" spans="1:11">
      <c r="A10" s="9" t="s">
        <v>47</v>
      </c>
      <c r="B10" s="30" t="s">
        <v>48</v>
      </c>
      <c r="C10" s="16" t="s">
        <v>12</v>
      </c>
      <c r="D10" s="17">
        <v>0</v>
      </c>
      <c r="E10" s="18" t="str">
        <f>_xlfn.DISPIMG("ID_4F079C8B110F44BB866A08482FFAF180",1)</f>
        <v>=DISPIMG("ID_4F079C8B110F44BB866A08482FFAF180",1)</v>
      </c>
      <c r="F10" s="19" t="s">
        <v>49</v>
      </c>
      <c r="G10" s="9" t="s">
        <v>50</v>
      </c>
      <c r="H10" s="20">
        <v>299</v>
      </c>
      <c r="I10" s="25">
        <v>6</v>
      </c>
      <c r="J10" s="8">
        <f t="shared" si="0"/>
        <v>1794</v>
      </c>
      <c r="K10" s="8" t="str">
        <f>_xlfn.DISPIMG("ID_E826E9577FE749A0B32A84D8F9663717",1)</f>
        <v>=DISPIMG("ID_E826E9577FE749A0B32A84D8F9663717",1)</v>
      </c>
    </row>
    <row r="11" ht="70" customHeight="1" spans="1:11">
      <c r="A11" s="9" t="s">
        <v>51</v>
      </c>
      <c r="B11" s="28" t="s">
        <v>16</v>
      </c>
      <c r="C11" s="10" t="s">
        <v>17</v>
      </c>
      <c r="D11" s="21">
        <v>0</v>
      </c>
      <c r="E11" s="18" t="str">
        <f>_xlfn.DISPIMG("ID_2EBE0A4866FC465C88E71910E77DE208",1)</f>
        <v>=DISPIMG("ID_2EBE0A4866FC465C88E71910E77DE208",1)</v>
      </c>
      <c r="F11" s="11" t="s">
        <v>52</v>
      </c>
      <c r="G11" s="9" t="s">
        <v>53</v>
      </c>
      <c r="H11" s="22">
        <v>299</v>
      </c>
      <c r="I11" s="26">
        <v>2.76</v>
      </c>
      <c r="J11" s="12">
        <f t="shared" si="0"/>
        <v>825.24</v>
      </c>
      <c r="K11" s="12" t="str">
        <f>_xlfn.DISPIMG("ID_3E71174BAB0E4F4A8D56748FE31C21EF",1)</f>
        <v>=DISPIMG("ID_3E71174BAB0E4F4A8D56748FE31C21EF",1)</v>
      </c>
    </row>
    <row r="12" s="8" customFormat="1" ht="70" customHeight="1" spans="1:12">
      <c r="A12" s="9" t="s">
        <v>54</v>
      </c>
      <c r="B12" s="30" t="s">
        <v>55</v>
      </c>
      <c r="C12" s="16" t="s">
        <v>56</v>
      </c>
      <c r="D12" s="17">
        <v>70</v>
      </c>
      <c r="E12" s="18" t="str">
        <f>_xlfn.DISPIMG("ID_1DBD454A39A6419BB531460CCE5381F6",1)</f>
        <v>=DISPIMG("ID_1DBD454A39A6419BB531460CCE5381F6",1)</v>
      </c>
      <c r="F12" s="19" t="s">
        <v>57</v>
      </c>
      <c r="G12" s="9" t="s">
        <v>58</v>
      </c>
      <c r="H12" s="20">
        <v>299</v>
      </c>
      <c r="I12" s="25">
        <v>4.21</v>
      </c>
      <c r="J12" s="8">
        <f t="shared" si="0"/>
        <v>1328.79</v>
      </c>
      <c r="K12" s="8" t="str">
        <f>_xlfn.DISPIMG("ID_037998B12B6047D68D2FF39F947BE21B",1)</f>
        <v>=DISPIMG("ID_037998B12B6047D68D2FF39F947BE21B",1)</v>
      </c>
      <c r="L12" s="8">
        <v>-3.79</v>
      </c>
    </row>
    <row r="13" ht="70" customHeight="1" spans="1:10">
      <c r="A13" s="9" t="s">
        <v>59</v>
      </c>
      <c r="B13" s="10" t="s">
        <v>60</v>
      </c>
      <c r="C13" s="10" t="s">
        <v>61</v>
      </c>
      <c r="D13" s="21">
        <v>0</v>
      </c>
      <c r="E13" s="18" t="str">
        <f>_xlfn.DISPIMG("ID_267835634C15427EB7B6B36CA5BD0403",1)</f>
        <v>=DISPIMG("ID_267835634C15427EB7B6B36CA5BD0403",1)</v>
      </c>
      <c r="F13" s="11" t="s">
        <v>62</v>
      </c>
      <c r="G13" s="9" t="s">
        <v>63</v>
      </c>
      <c r="H13" s="22">
        <v>300</v>
      </c>
      <c r="I13" s="26">
        <v>8.64</v>
      </c>
      <c r="J13" s="12">
        <f t="shared" si="0"/>
        <v>2592</v>
      </c>
    </row>
    <row r="14" s="8" customFormat="1" ht="70" customHeight="1" spans="1:12">
      <c r="A14" s="9" t="s">
        <v>64</v>
      </c>
      <c r="B14" s="30" t="s">
        <v>65</v>
      </c>
      <c r="C14" s="16" t="s">
        <v>56</v>
      </c>
      <c r="D14" s="17">
        <v>70</v>
      </c>
      <c r="E14" s="18" t="str">
        <f>_xlfn.DISPIMG("ID_927869ED34604DE8A32B072E09E4E0FE",1)</f>
        <v>=DISPIMG("ID_927869ED34604DE8A32B072E09E4E0FE",1)</v>
      </c>
      <c r="F14" s="19" t="s">
        <v>66</v>
      </c>
      <c r="G14" s="9" t="s">
        <v>67</v>
      </c>
      <c r="H14" s="20">
        <v>300</v>
      </c>
      <c r="I14" s="25">
        <v>4.21</v>
      </c>
      <c r="J14" s="8">
        <f t="shared" si="0"/>
        <v>1333</v>
      </c>
      <c r="K14" s="8" t="str">
        <f>_xlfn.DISPIMG("ID_B806BC48744B4808880B7DE25067D2FC",1)</f>
        <v>=DISPIMG("ID_B806BC48744B4808880B7DE25067D2FC",1)</v>
      </c>
      <c r="L14" s="8">
        <v>-3</v>
      </c>
    </row>
    <row r="15" s="8" customFormat="1" ht="70" customHeight="1" spans="1:11">
      <c r="A15" s="9" t="s">
        <v>68</v>
      </c>
      <c r="B15" s="30" t="s">
        <v>69</v>
      </c>
      <c r="C15" s="16" t="s">
        <v>70</v>
      </c>
      <c r="D15" s="17">
        <v>0</v>
      </c>
      <c r="E15" s="18" t="str">
        <f>_xlfn.DISPIMG("ID_82821212080B409488459EFEDE339567",1)</f>
        <v>=DISPIMG("ID_82821212080B409488459EFEDE339567",1)</v>
      </c>
      <c r="F15" s="19" t="s">
        <v>71</v>
      </c>
      <c r="G15" s="9" t="s">
        <v>72</v>
      </c>
      <c r="H15" s="20">
        <v>300</v>
      </c>
      <c r="I15" s="25">
        <v>2</v>
      </c>
      <c r="J15" s="8">
        <f t="shared" si="0"/>
        <v>600</v>
      </c>
      <c r="K15" s="8" t="str">
        <f>_xlfn.DISPIMG("ID_4C49C50DE767468C9FBD3EE5E892B81A",1)</f>
        <v>=DISPIMG("ID_4C49C50DE767468C9FBD3EE5E892B81A",1)</v>
      </c>
    </row>
    <row r="16" s="8" customFormat="1" ht="70" customHeight="1" spans="1:11">
      <c r="A16" s="9" t="s">
        <v>73</v>
      </c>
      <c r="B16" s="30" t="s">
        <v>74</v>
      </c>
      <c r="C16" s="16" t="s">
        <v>75</v>
      </c>
      <c r="D16" s="17">
        <v>42.59</v>
      </c>
      <c r="E16" s="18" t="str">
        <f>_xlfn.DISPIMG("ID_7C84EA820D084C2C8F2C593946FB933A",1)</f>
        <v>=DISPIMG("ID_7C84EA820D084C2C8F2C593946FB933A",1)</v>
      </c>
      <c r="F16" s="19" t="s">
        <v>76</v>
      </c>
      <c r="G16" s="9" t="s">
        <v>77</v>
      </c>
      <c r="H16" s="20">
        <v>300</v>
      </c>
      <c r="I16" s="25">
        <v>3</v>
      </c>
      <c r="J16" s="8">
        <f t="shared" si="0"/>
        <v>942.59</v>
      </c>
      <c r="K16" s="8" t="str">
        <f>_xlfn.DISPIMG("ID_3D8A730F6EF34FC294A70CE840596BD0",1)</f>
        <v>=DISPIMG("ID_3D8A730F6EF34FC294A70CE840596BD0",1)</v>
      </c>
    </row>
    <row r="17" s="8" customFormat="1" ht="70" customHeight="1" spans="1:11">
      <c r="A17" s="9" t="s">
        <v>78</v>
      </c>
      <c r="B17" s="16" t="s">
        <v>79</v>
      </c>
      <c r="C17" s="16" t="s">
        <v>80</v>
      </c>
      <c r="D17" s="17">
        <v>220</v>
      </c>
      <c r="E17" s="18" t="str">
        <f>_xlfn.DISPIMG("ID_90E92F03BA3B4782B3D27EEA0F423D53",1)</f>
        <v>=DISPIMG("ID_90E92F03BA3B4782B3D27EEA0F423D53",1)</v>
      </c>
      <c r="F17" s="19" t="s">
        <v>81</v>
      </c>
      <c r="G17" s="9" t="s">
        <v>82</v>
      </c>
      <c r="H17" s="20">
        <v>300</v>
      </c>
      <c r="I17" s="25">
        <v>6.36</v>
      </c>
      <c r="J17" s="8">
        <f t="shared" si="0"/>
        <v>2128</v>
      </c>
      <c r="K17" s="8" t="str">
        <f>_xlfn.DISPIMG("ID_D0C2AF5E1B8B4EF5B3928A6EA27F3E5F",1)</f>
        <v>=DISPIMG("ID_D0C2AF5E1B8B4EF5B3928A6EA27F3E5F",1)</v>
      </c>
    </row>
    <row r="18" ht="70" customHeight="1" spans="1:10">
      <c r="A18" s="9" t="s">
        <v>83</v>
      </c>
      <c r="C18" s="10" t="s">
        <v>84</v>
      </c>
      <c r="D18" s="21">
        <v>0</v>
      </c>
      <c r="F18" s="11" t="s">
        <v>85</v>
      </c>
      <c r="G18" s="9" t="s">
        <v>86</v>
      </c>
      <c r="H18" s="22">
        <v>145</v>
      </c>
      <c r="I18" s="26">
        <v>1.5</v>
      </c>
      <c r="J18" s="12">
        <f t="shared" si="0"/>
        <v>217.5</v>
      </c>
    </row>
  </sheetData>
  <mergeCells count="2">
    <mergeCell ref="D5:D6"/>
    <mergeCell ref="K5:K6"/>
  </mergeCells>
  <hyperlinks>
    <hyperlink ref="E2" r:id="rId1" display="=DISPIMG(&quot;ID_FAB0554B8DB54868B82D845FE0BFEAD9&quot;,1)"/>
    <hyperlink ref="E3" r:id="rId2" display="=DISPIMG(&quot;ID_6CFB79DEF7C644F1913FC5EC3894032A&quot;,1)"/>
    <hyperlink ref="E4" r:id="rId3" display="=DISPIMG(&quot;ID_59018B6B52494D54AD3C89822E02278A&quot;,1)"/>
    <hyperlink ref="E5" r:id="rId4" display="=DISPIMG(&quot;ID_EE4724B4616841AFBE6F05F593B109A7&quot;,1)"/>
    <hyperlink ref="E6" r:id="rId5" display="=DISPIMG(&quot;ID_589130E550534B7884F8E75FC7AA9570&quot;,1)"/>
    <hyperlink ref="E7" r:id="rId6" display="=DISPIMG(&quot;ID_D722E11DE372484CB1970EE3929C7550&quot;,1)"/>
    <hyperlink ref="E8" r:id="rId7" display="=DISPIMG(&quot;ID_8C0A90B101224156B0BEA9260BDA3F1D&quot;,1)"/>
    <hyperlink ref="E9" r:id="rId8" display="=DISPIMG(&quot;ID_75CBFB39E1454871A3AB5217FC89D755&quot;,1)"/>
    <hyperlink ref="E10" r:id="rId9" display="=DISPIMG(&quot;ID_4F079C8B110F44BB866A08482FFAF180&quot;,1)"/>
    <hyperlink ref="E11" r:id="rId10" display="=DISPIMG(&quot;ID_2EBE0A4866FC465C88E71910E77DE208&quot;,1)"/>
    <hyperlink ref="E12" r:id="rId11" display="=DISPIMG(&quot;ID_1DBD454A39A6419BB531460CCE5381F6&quot;,1)"/>
    <hyperlink ref="E13" r:id="rId12" display="=DISPIMG(&quot;ID_267835634C15427EB7B6B36CA5BD0403&quot;,1)"/>
    <hyperlink ref="E14" r:id="rId13" display="=DISPIMG(&quot;ID_927869ED34604DE8A32B072E09E4E0FE&quot;,1)"/>
    <hyperlink ref="E15" r:id="rId14" display="=DISPIMG(&quot;ID_82821212080B409488459EFEDE339567&quot;,1)"/>
    <hyperlink ref="E16" r:id="rId15" display="=DISPIMG(&quot;ID_7C84EA820D084C2C8F2C593946FB933A&quot;,1)"/>
    <hyperlink ref="E17" r:id="rId16" display="=DISPIMG(&quot;ID_90E92F03BA3B4782B3D27EEA0F423D53&quot;,1)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A1" sqref="A1"/>
    </sheetView>
  </sheetViews>
  <sheetFormatPr defaultColWidth="9" defaultRowHeight="13.5"/>
  <cols>
    <col min="1" max="15" width="20.7083333333333" style="1" customWidth="1"/>
  </cols>
  <sheetData>
    <row r="1" spans="1:15">
      <c r="A1" s="2" t="s">
        <v>0</v>
      </c>
      <c r="B1" s="2" t="s">
        <v>1</v>
      </c>
      <c r="C1" s="2" t="s">
        <v>87</v>
      </c>
      <c r="D1" s="2" t="s">
        <v>2</v>
      </c>
      <c r="E1" s="2" t="s">
        <v>88</v>
      </c>
      <c r="F1" s="2" t="s">
        <v>89</v>
      </c>
      <c r="G1" s="2" t="s">
        <v>90</v>
      </c>
      <c r="H1" s="6" t="s">
        <v>3</v>
      </c>
      <c r="I1" s="6" t="s">
        <v>91</v>
      </c>
      <c r="J1" s="6" t="s">
        <v>92</v>
      </c>
      <c r="K1" s="6" t="s">
        <v>93</v>
      </c>
      <c r="L1" s="3" t="s">
        <v>7</v>
      </c>
      <c r="M1" s="3" t="s">
        <v>94</v>
      </c>
      <c r="N1" s="3" t="s">
        <v>95</v>
      </c>
      <c r="O1" s="3" t="s">
        <v>96</v>
      </c>
    </row>
    <row r="2" ht="70" customHeight="1" spans="1:14">
      <c r="A2" s="1" t="s">
        <v>10</v>
      </c>
      <c r="B2" s="1" t="s">
        <v>11</v>
      </c>
      <c r="C2" s="1" t="s">
        <v>97</v>
      </c>
      <c r="D2" s="1" t="s">
        <v>12</v>
      </c>
      <c r="E2" s="1" t="s">
        <v>98</v>
      </c>
      <c r="G2" s="1" t="s">
        <v>99</v>
      </c>
      <c r="H2" s="7">
        <v>184</v>
      </c>
      <c r="I2" s="7">
        <v>184</v>
      </c>
      <c r="J2" s="1" t="s">
        <v>100</v>
      </c>
      <c r="K2" s="7">
        <v>904</v>
      </c>
      <c r="L2" s="4">
        <v>300</v>
      </c>
      <c r="M2" s="4">
        <v>300</v>
      </c>
      <c r="N2" s="4">
        <v>0</v>
      </c>
    </row>
    <row r="3" ht="70" customHeight="1" spans="1:14">
      <c r="A3" s="1" t="s">
        <v>15</v>
      </c>
      <c r="C3" s="1" t="s">
        <v>97</v>
      </c>
      <c r="D3" s="1" t="s">
        <v>17</v>
      </c>
      <c r="E3" s="1" t="s">
        <v>98</v>
      </c>
      <c r="G3" s="1" t="s">
        <v>101</v>
      </c>
      <c r="H3" s="7">
        <v>0</v>
      </c>
      <c r="I3" s="1" t="s">
        <v>100</v>
      </c>
      <c r="J3" s="1" t="s">
        <v>100</v>
      </c>
      <c r="K3" s="1" t="s">
        <v>100</v>
      </c>
      <c r="L3" s="4">
        <v>299</v>
      </c>
      <c r="M3" s="4">
        <v>299</v>
      </c>
      <c r="N3" s="4">
        <v>0</v>
      </c>
    </row>
    <row r="4" ht="70" customHeight="1" spans="1:14">
      <c r="A4" s="1" t="s">
        <v>20</v>
      </c>
      <c r="C4" s="1" t="s">
        <v>97</v>
      </c>
      <c r="D4" s="1" t="s">
        <v>22</v>
      </c>
      <c r="E4" s="1" t="s">
        <v>98</v>
      </c>
      <c r="G4" s="1" t="s">
        <v>102</v>
      </c>
      <c r="H4" s="7">
        <v>0</v>
      </c>
      <c r="I4" s="1" t="s">
        <v>100</v>
      </c>
      <c r="J4" s="1" t="s">
        <v>100</v>
      </c>
      <c r="K4" s="1" t="s">
        <v>100</v>
      </c>
      <c r="L4" s="4">
        <v>299</v>
      </c>
      <c r="M4" s="4">
        <v>299</v>
      </c>
      <c r="N4" s="4">
        <v>0</v>
      </c>
    </row>
    <row r="5" ht="70" customHeight="1" spans="1:14">
      <c r="A5" s="1" t="s">
        <v>25</v>
      </c>
      <c r="B5" s="1" t="s">
        <v>26</v>
      </c>
      <c r="C5" s="1" t="s">
        <v>97</v>
      </c>
      <c r="D5" s="1" t="s">
        <v>27</v>
      </c>
      <c r="E5" s="1" t="s">
        <v>98</v>
      </c>
      <c r="G5" s="1" t="s">
        <v>103</v>
      </c>
      <c r="H5" s="7">
        <v>0</v>
      </c>
      <c r="I5" s="7">
        <v>0</v>
      </c>
      <c r="J5" s="1" t="s">
        <v>100</v>
      </c>
      <c r="K5" s="7">
        <v>1437.6</v>
      </c>
      <c r="L5" s="4">
        <v>599</v>
      </c>
      <c r="M5" s="4">
        <v>599</v>
      </c>
      <c r="N5" s="4">
        <v>0</v>
      </c>
    </row>
    <row r="6" ht="70" customHeight="1" spans="1:14">
      <c r="A6" s="1" t="s">
        <v>32</v>
      </c>
      <c r="B6" s="1" t="s">
        <v>33</v>
      </c>
      <c r="C6" s="1" t="s">
        <v>97</v>
      </c>
      <c r="D6" s="1" t="s">
        <v>34</v>
      </c>
      <c r="E6" s="1" t="s">
        <v>98</v>
      </c>
      <c r="G6" s="1" t="s">
        <v>103</v>
      </c>
      <c r="H6" s="7">
        <v>122.5</v>
      </c>
      <c r="I6" s="7">
        <v>122.5</v>
      </c>
      <c r="J6" s="1" t="s">
        <v>100</v>
      </c>
      <c r="K6" s="7">
        <v>1656.37</v>
      </c>
      <c r="L6" s="4">
        <v>299</v>
      </c>
      <c r="M6" s="4">
        <v>299</v>
      </c>
      <c r="N6" s="4">
        <v>0</v>
      </c>
    </row>
    <row r="7" ht="70" customHeight="1" spans="1:14">
      <c r="A7" s="1" t="s">
        <v>37</v>
      </c>
      <c r="B7" s="1" t="s">
        <v>38</v>
      </c>
      <c r="C7" s="1" t="s">
        <v>97</v>
      </c>
      <c r="D7" s="1" t="s">
        <v>39</v>
      </c>
      <c r="E7" s="1" t="s">
        <v>98</v>
      </c>
      <c r="G7" s="1" t="s">
        <v>103</v>
      </c>
      <c r="H7" s="7">
        <v>0</v>
      </c>
      <c r="I7" s="7">
        <v>0</v>
      </c>
      <c r="J7" s="1" t="s">
        <v>100</v>
      </c>
      <c r="K7" s="7">
        <v>1578.72</v>
      </c>
      <c r="L7" s="4">
        <v>299</v>
      </c>
      <c r="M7" s="4">
        <v>299</v>
      </c>
      <c r="N7" s="4">
        <v>0</v>
      </c>
    </row>
    <row r="8" ht="70" customHeight="1" spans="1:14">
      <c r="A8" s="1" t="s">
        <v>42</v>
      </c>
      <c r="B8" s="1" t="s">
        <v>43</v>
      </c>
      <c r="C8" s="1" t="s">
        <v>97</v>
      </c>
      <c r="D8" s="1" t="s">
        <v>44</v>
      </c>
      <c r="E8" s="1" t="s">
        <v>98</v>
      </c>
      <c r="G8" s="1" t="s">
        <v>104</v>
      </c>
      <c r="H8" s="7">
        <v>36.87</v>
      </c>
      <c r="I8" s="7">
        <v>36.87</v>
      </c>
      <c r="J8" s="1" t="s">
        <v>100</v>
      </c>
      <c r="K8" s="7">
        <v>1113.27</v>
      </c>
      <c r="L8" s="4">
        <v>299</v>
      </c>
      <c r="M8" s="4">
        <v>299</v>
      </c>
      <c r="N8" s="4">
        <v>0</v>
      </c>
    </row>
    <row r="9" ht="70" customHeight="1" spans="1:14">
      <c r="A9" s="1" t="s">
        <v>47</v>
      </c>
      <c r="B9" s="1" t="s">
        <v>105</v>
      </c>
      <c r="C9" s="1" t="s">
        <v>97</v>
      </c>
      <c r="D9" s="1" t="s">
        <v>12</v>
      </c>
      <c r="E9" s="1" t="s">
        <v>98</v>
      </c>
      <c r="G9" s="1" t="s">
        <v>104</v>
      </c>
      <c r="H9" s="7">
        <v>0</v>
      </c>
      <c r="I9" s="7">
        <v>0</v>
      </c>
      <c r="J9" s="1" t="s">
        <v>100</v>
      </c>
      <c r="K9" s="7">
        <v>1794</v>
      </c>
      <c r="L9" s="4">
        <v>299</v>
      </c>
      <c r="M9" s="4">
        <v>299</v>
      </c>
      <c r="N9" s="4">
        <v>0</v>
      </c>
    </row>
    <row r="10" ht="70" customHeight="1" spans="1:14">
      <c r="A10" s="1" t="s">
        <v>51</v>
      </c>
      <c r="C10" s="1" t="s">
        <v>97</v>
      </c>
      <c r="D10" s="1" t="s">
        <v>17</v>
      </c>
      <c r="E10" s="1" t="s">
        <v>98</v>
      </c>
      <c r="G10" s="1" t="s">
        <v>104</v>
      </c>
      <c r="H10" s="7">
        <v>0</v>
      </c>
      <c r="I10" s="1" t="s">
        <v>100</v>
      </c>
      <c r="J10" s="1" t="s">
        <v>100</v>
      </c>
      <c r="K10" s="1" t="s">
        <v>100</v>
      </c>
      <c r="L10" s="4">
        <v>299</v>
      </c>
      <c r="M10" s="4">
        <v>299</v>
      </c>
      <c r="N10" s="4">
        <v>0</v>
      </c>
    </row>
    <row r="11" ht="70" customHeight="1" spans="1:14">
      <c r="A11" s="1" t="s">
        <v>54</v>
      </c>
      <c r="B11" s="1" t="s">
        <v>55</v>
      </c>
      <c r="C11" s="1" t="s">
        <v>97</v>
      </c>
      <c r="D11" s="1" t="s">
        <v>56</v>
      </c>
      <c r="E11" s="1" t="s">
        <v>98</v>
      </c>
      <c r="G11" s="1" t="s">
        <v>104</v>
      </c>
      <c r="H11" s="7">
        <v>17</v>
      </c>
      <c r="I11" s="7">
        <v>17</v>
      </c>
      <c r="J11" s="1" t="s">
        <v>100</v>
      </c>
      <c r="K11" s="7">
        <v>615</v>
      </c>
      <c r="L11" s="4">
        <v>299</v>
      </c>
      <c r="M11" s="4">
        <v>299</v>
      </c>
      <c r="N11" s="4">
        <v>0</v>
      </c>
    </row>
    <row r="12" ht="70" customHeight="1" spans="1:14">
      <c r="A12" s="1" t="s">
        <v>59</v>
      </c>
      <c r="C12" s="1" t="s">
        <v>97</v>
      </c>
      <c r="D12" s="1" t="s">
        <v>61</v>
      </c>
      <c r="E12" s="1" t="s">
        <v>98</v>
      </c>
      <c r="G12" s="1" t="s">
        <v>104</v>
      </c>
      <c r="H12" s="7">
        <v>0</v>
      </c>
      <c r="I12" s="1" t="s">
        <v>100</v>
      </c>
      <c r="J12" s="1" t="s">
        <v>100</v>
      </c>
      <c r="K12" s="1" t="s">
        <v>100</v>
      </c>
      <c r="L12" s="4">
        <v>300</v>
      </c>
      <c r="M12" s="4">
        <v>300</v>
      </c>
      <c r="N12" s="4">
        <v>0</v>
      </c>
    </row>
    <row r="13" ht="70" customHeight="1" spans="1:14">
      <c r="A13" s="1" t="s">
        <v>64</v>
      </c>
      <c r="B13" s="1" t="s">
        <v>65</v>
      </c>
      <c r="C13" s="1" t="s">
        <v>97</v>
      </c>
      <c r="D13" s="1" t="s">
        <v>106</v>
      </c>
      <c r="E13" s="1" t="s">
        <v>98</v>
      </c>
      <c r="G13" s="1" t="s">
        <v>104</v>
      </c>
      <c r="H13" s="7">
        <v>29</v>
      </c>
      <c r="I13" s="7">
        <v>29</v>
      </c>
      <c r="J13" s="1" t="s">
        <v>100</v>
      </c>
      <c r="K13" s="7">
        <v>1229</v>
      </c>
      <c r="L13" s="4">
        <v>300</v>
      </c>
      <c r="M13" s="4">
        <v>300</v>
      </c>
      <c r="N13" s="4">
        <v>0</v>
      </c>
    </row>
    <row r="14" ht="70" customHeight="1" spans="1:14">
      <c r="A14" s="1" t="s">
        <v>68</v>
      </c>
      <c r="B14" s="1" t="s">
        <v>107</v>
      </c>
      <c r="C14" s="1" t="s">
        <v>97</v>
      </c>
      <c r="D14" s="1" t="s">
        <v>70</v>
      </c>
      <c r="E14" s="1" t="s">
        <v>98</v>
      </c>
      <c r="G14" s="1" t="s">
        <v>104</v>
      </c>
      <c r="H14" s="7">
        <v>0</v>
      </c>
      <c r="I14" s="7">
        <v>0</v>
      </c>
      <c r="J14" s="1" t="s">
        <v>100</v>
      </c>
      <c r="K14" s="7">
        <v>828</v>
      </c>
      <c r="L14" s="4">
        <v>300</v>
      </c>
      <c r="M14" s="4">
        <v>300</v>
      </c>
      <c r="N14" s="4">
        <v>0</v>
      </c>
    </row>
    <row r="15" ht="70" customHeight="1" spans="1:14">
      <c r="A15" s="1" t="s">
        <v>73</v>
      </c>
      <c r="B15" s="1" t="s">
        <v>108</v>
      </c>
      <c r="C15" s="1" t="s">
        <v>97</v>
      </c>
      <c r="D15" s="1" t="s">
        <v>75</v>
      </c>
      <c r="E15" s="1" t="s">
        <v>98</v>
      </c>
      <c r="G15" s="1" t="s">
        <v>109</v>
      </c>
      <c r="H15" s="7">
        <v>71</v>
      </c>
      <c r="I15" s="7">
        <v>71</v>
      </c>
      <c r="J15" s="1" t="s">
        <v>100</v>
      </c>
      <c r="K15" s="7">
        <v>1331</v>
      </c>
      <c r="L15" s="4">
        <v>300</v>
      </c>
      <c r="M15" s="4">
        <v>300</v>
      </c>
      <c r="N15" s="4">
        <v>0</v>
      </c>
    </row>
    <row r="16" ht="70" customHeight="1" spans="1:14">
      <c r="A16" s="1" t="s">
        <v>78</v>
      </c>
      <c r="B16" s="1" t="s">
        <v>79</v>
      </c>
      <c r="C16" s="1" t="s">
        <v>97</v>
      </c>
      <c r="D16" s="1" t="s">
        <v>80</v>
      </c>
      <c r="E16" s="1" t="s">
        <v>98</v>
      </c>
      <c r="G16" s="1" t="s">
        <v>109</v>
      </c>
      <c r="H16" s="7">
        <v>3604</v>
      </c>
      <c r="I16" s="7">
        <v>3604</v>
      </c>
      <c r="J16" s="1" t="s">
        <v>100</v>
      </c>
      <c r="K16" s="7">
        <v>5512</v>
      </c>
      <c r="L16" s="4">
        <v>300</v>
      </c>
      <c r="M16" s="4">
        <v>300</v>
      </c>
      <c r="N16" s="4">
        <v>0</v>
      </c>
    </row>
    <row r="17" ht="70" customHeight="1" spans="1:14">
      <c r="A17" s="1" t="s">
        <v>83</v>
      </c>
      <c r="C17" s="1" t="s">
        <v>97</v>
      </c>
      <c r="D17" s="1" t="s">
        <v>84</v>
      </c>
      <c r="E17" s="1" t="s">
        <v>98</v>
      </c>
      <c r="G17" s="1" t="s">
        <v>109</v>
      </c>
      <c r="H17" s="7">
        <v>0</v>
      </c>
      <c r="I17" s="1" t="s">
        <v>100</v>
      </c>
      <c r="J17" s="1" t="s">
        <v>100</v>
      </c>
      <c r="K17" s="1" t="s">
        <v>100</v>
      </c>
      <c r="L17" s="4">
        <v>145</v>
      </c>
      <c r="M17" s="4">
        <v>145</v>
      </c>
      <c r="N17" s="4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    <row r="1" ht="70" customHeight="1"/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A1" sqref="A1"/>
    </sheetView>
  </sheetViews>
  <sheetFormatPr defaultColWidth="9" defaultRowHeight="13.5"/>
  <cols>
    <col min="1" max="10" width="20.7083333333333" style="1" customWidth="1"/>
  </cols>
  <sheetData>
    <row r="1" spans="1:10">
      <c r="A1" s="2" t="s">
        <v>0</v>
      </c>
      <c r="B1" s="2" t="s">
        <v>1</v>
      </c>
      <c r="C1" s="2" t="s">
        <v>87</v>
      </c>
      <c r="D1" s="2" t="s">
        <v>2</v>
      </c>
      <c r="E1" s="2" t="s">
        <v>88</v>
      </c>
      <c r="F1" s="3" t="s">
        <v>5</v>
      </c>
      <c r="G1" s="3" t="s">
        <v>6</v>
      </c>
      <c r="H1" s="3" t="s">
        <v>7</v>
      </c>
      <c r="I1" s="5" t="s">
        <v>95</v>
      </c>
      <c r="J1" s="5" t="s">
        <v>110</v>
      </c>
    </row>
    <row r="2" ht="70" customHeight="1" spans="1:8">
      <c r="A2" s="1" t="s">
        <v>10</v>
      </c>
      <c r="B2" s="1" t="s">
        <v>11</v>
      </c>
      <c r="C2" s="1" t="s">
        <v>97</v>
      </c>
      <c r="D2" s="1" t="s">
        <v>12</v>
      </c>
      <c r="E2" s="1" t="s">
        <v>98</v>
      </c>
      <c r="F2" s="1" t="s">
        <v>13</v>
      </c>
      <c r="G2" s="1" t="s">
        <v>14</v>
      </c>
      <c r="H2" s="4">
        <v>300</v>
      </c>
    </row>
    <row r="3" ht="70" customHeight="1" spans="1:8">
      <c r="A3" s="1" t="s">
        <v>15</v>
      </c>
      <c r="C3" s="1" t="s">
        <v>97</v>
      </c>
      <c r="D3" s="1" t="s">
        <v>17</v>
      </c>
      <c r="E3" s="1" t="s">
        <v>98</v>
      </c>
      <c r="F3" s="1" t="s">
        <v>18</v>
      </c>
      <c r="G3" s="1" t="s">
        <v>19</v>
      </c>
      <c r="H3" s="4">
        <v>299</v>
      </c>
    </row>
    <row r="4" ht="70" customHeight="1" spans="1:8">
      <c r="A4" s="1" t="s">
        <v>20</v>
      </c>
      <c r="C4" s="1" t="s">
        <v>97</v>
      </c>
      <c r="D4" s="1" t="s">
        <v>22</v>
      </c>
      <c r="E4" s="1" t="s">
        <v>98</v>
      </c>
      <c r="F4" s="1" t="s">
        <v>23</v>
      </c>
      <c r="G4" s="1" t="s">
        <v>24</v>
      </c>
      <c r="H4" s="4">
        <v>299</v>
      </c>
    </row>
    <row r="5" ht="70" customHeight="1" spans="1:8">
      <c r="A5" s="1" t="s">
        <v>25</v>
      </c>
      <c r="B5" s="1" t="s">
        <v>26</v>
      </c>
      <c r="C5" s="1" t="s">
        <v>97</v>
      </c>
      <c r="D5" s="1" t="s">
        <v>27</v>
      </c>
      <c r="E5" s="1" t="s">
        <v>98</v>
      </c>
      <c r="F5" s="1" t="s">
        <v>28</v>
      </c>
      <c r="G5" s="1" t="s">
        <v>29</v>
      </c>
      <c r="H5" s="4">
        <v>299</v>
      </c>
    </row>
    <row r="6" ht="70" customHeight="1" spans="6:8">
      <c r="F6" s="1" t="s">
        <v>30</v>
      </c>
      <c r="G6" s="1" t="s">
        <v>31</v>
      </c>
      <c r="H6" s="4">
        <v>300</v>
      </c>
    </row>
    <row r="7" ht="70" customHeight="1" spans="1:8">
      <c r="A7" s="1" t="s">
        <v>32</v>
      </c>
      <c r="B7" s="1" t="s">
        <v>33</v>
      </c>
      <c r="C7" s="1" t="s">
        <v>97</v>
      </c>
      <c r="D7" s="1" t="s">
        <v>34</v>
      </c>
      <c r="E7" s="1" t="s">
        <v>98</v>
      </c>
      <c r="F7" s="1" t="s">
        <v>35</v>
      </c>
      <c r="G7" s="1" t="s">
        <v>36</v>
      </c>
      <c r="H7" s="4">
        <v>299</v>
      </c>
    </row>
    <row r="8" ht="70" customHeight="1" spans="1:8">
      <c r="A8" s="1" t="s">
        <v>37</v>
      </c>
      <c r="B8" s="1" t="s">
        <v>38</v>
      </c>
      <c r="C8" s="1" t="s">
        <v>97</v>
      </c>
      <c r="D8" s="1" t="s">
        <v>39</v>
      </c>
      <c r="E8" s="1" t="s">
        <v>98</v>
      </c>
      <c r="F8" s="1" t="s">
        <v>40</v>
      </c>
      <c r="G8" s="1" t="s">
        <v>41</v>
      </c>
      <c r="H8" s="4">
        <v>299</v>
      </c>
    </row>
    <row r="9" ht="70" customHeight="1" spans="1:8">
      <c r="A9" s="1" t="s">
        <v>42</v>
      </c>
      <c r="B9" s="1" t="s">
        <v>43</v>
      </c>
      <c r="C9" s="1" t="s">
        <v>97</v>
      </c>
      <c r="D9" s="1" t="s">
        <v>44</v>
      </c>
      <c r="E9" s="1" t="s">
        <v>98</v>
      </c>
      <c r="F9" s="1" t="s">
        <v>45</v>
      </c>
      <c r="G9" s="1" t="s">
        <v>46</v>
      </c>
      <c r="H9" s="4">
        <v>299</v>
      </c>
    </row>
    <row r="10" ht="70" customHeight="1" spans="1:8">
      <c r="A10" s="1" t="s">
        <v>47</v>
      </c>
      <c r="B10" s="1" t="s">
        <v>105</v>
      </c>
      <c r="C10" s="1" t="s">
        <v>97</v>
      </c>
      <c r="D10" s="1" t="s">
        <v>12</v>
      </c>
      <c r="E10" s="1" t="s">
        <v>98</v>
      </c>
      <c r="F10" s="1" t="s">
        <v>49</v>
      </c>
      <c r="G10" s="1" t="s">
        <v>50</v>
      </c>
      <c r="H10" s="4">
        <v>299</v>
      </c>
    </row>
    <row r="11" ht="70" customHeight="1" spans="1:8">
      <c r="A11" s="1" t="s">
        <v>51</v>
      </c>
      <c r="C11" s="1" t="s">
        <v>97</v>
      </c>
      <c r="D11" s="1" t="s">
        <v>17</v>
      </c>
      <c r="E11" s="1" t="s">
        <v>98</v>
      </c>
      <c r="F11" s="1" t="s">
        <v>52</v>
      </c>
      <c r="G11" s="1" t="s">
        <v>53</v>
      </c>
      <c r="H11" s="4">
        <v>299</v>
      </c>
    </row>
    <row r="12" ht="70" customHeight="1" spans="1:8">
      <c r="A12" s="1" t="s">
        <v>54</v>
      </c>
      <c r="B12" s="1" t="s">
        <v>55</v>
      </c>
      <c r="C12" s="1" t="s">
        <v>97</v>
      </c>
      <c r="D12" s="1" t="s">
        <v>56</v>
      </c>
      <c r="E12" s="1" t="s">
        <v>98</v>
      </c>
      <c r="F12" s="1" t="s">
        <v>57</v>
      </c>
      <c r="G12" s="1" t="s">
        <v>58</v>
      </c>
      <c r="H12" s="4">
        <v>299</v>
      </c>
    </row>
    <row r="13" ht="70" customHeight="1" spans="1:8">
      <c r="A13" s="1" t="s">
        <v>59</v>
      </c>
      <c r="C13" s="1" t="s">
        <v>97</v>
      </c>
      <c r="D13" s="1" t="s">
        <v>61</v>
      </c>
      <c r="E13" s="1" t="s">
        <v>98</v>
      </c>
      <c r="F13" s="1" t="s">
        <v>62</v>
      </c>
      <c r="G13" s="1" t="s">
        <v>63</v>
      </c>
      <c r="H13" s="4">
        <v>300</v>
      </c>
    </row>
    <row r="14" ht="70" customHeight="1" spans="1:8">
      <c r="A14" s="1" t="s">
        <v>64</v>
      </c>
      <c r="B14" s="1" t="s">
        <v>65</v>
      </c>
      <c r="C14" s="1" t="s">
        <v>97</v>
      </c>
      <c r="D14" s="1" t="s">
        <v>106</v>
      </c>
      <c r="E14" s="1" t="s">
        <v>98</v>
      </c>
      <c r="F14" s="1" t="s">
        <v>66</v>
      </c>
      <c r="G14" s="1" t="s">
        <v>67</v>
      </c>
      <c r="H14" s="4">
        <v>300</v>
      </c>
    </row>
    <row r="15" ht="70" customHeight="1" spans="1:8">
      <c r="A15" s="1" t="s">
        <v>68</v>
      </c>
      <c r="B15" s="1" t="s">
        <v>107</v>
      </c>
      <c r="C15" s="1" t="s">
        <v>97</v>
      </c>
      <c r="D15" s="1" t="s">
        <v>70</v>
      </c>
      <c r="E15" s="1" t="s">
        <v>98</v>
      </c>
      <c r="F15" s="1" t="s">
        <v>71</v>
      </c>
      <c r="G15" s="1" t="s">
        <v>72</v>
      </c>
      <c r="H15" s="4">
        <v>300</v>
      </c>
    </row>
    <row r="16" ht="70" customHeight="1" spans="1:8">
      <c r="A16" s="1" t="s">
        <v>73</v>
      </c>
      <c r="B16" s="1" t="s">
        <v>108</v>
      </c>
      <c r="C16" s="1" t="s">
        <v>97</v>
      </c>
      <c r="D16" s="1" t="s">
        <v>75</v>
      </c>
      <c r="E16" s="1" t="s">
        <v>98</v>
      </c>
      <c r="F16" s="1" t="s">
        <v>76</v>
      </c>
      <c r="G16" s="1" t="s">
        <v>77</v>
      </c>
      <c r="H16" s="4">
        <v>300</v>
      </c>
    </row>
    <row r="17" ht="70" customHeight="1" spans="1:8">
      <c r="A17" s="1" t="s">
        <v>78</v>
      </c>
      <c r="B17" s="1" t="s">
        <v>79</v>
      </c>
      <c r="C17" s="1" t="s">
        <v>97</v>
      </c>
      <c r="D17" s="1" t="s">
        <v>80</v>
      </c>
      <c r="E17" s="1" t="s">
        <v>98</v>
      </c>
      <c r="F17" s="1" t="s">
        <v>81</v>
      </c>
      <c r="G17" s="1" t="s">
        <v>82</v>
      </c>
      <c r="H17" s="4">
        <v>300</v>
      </c>
    </row>
    <row r="18" ht="70" customHeight="1" spans="1:8">
      <c r="A18" s="1" t="s">
        <v>83</v>
      </c>
      <c r="C18" s="1" t="s">
        <v>97</v>
      </c>
      <c r="D18" s="1" t="s">
        <v>84</v>
      </c>
      <c r="E18" s="1" t="s">
        <v>98</v>
      </c>
      <c r="F18" s="1" t="s">
        <v>85</v>
      </c>
      <c r="G18" s="1" t="s">
        <v>86</v>
      </c>
      <c r="H18" s="4">
        <v>145</v>
      </c>
    </row>
  </sheetData>
  <mergeCells count="5">
    <mergeCell ref="A5:A6"/>
    <mergeCell ref="B5:B6"/>
    <mergeCell ref="C5:C6"/>
    <mergeCell ref="D5:D6"/>
    <mergeCell ref="E5:E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    <row r="1" ht="70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产品信息</vt:lpstr>
      <vt:lpstr>单据信息</vt:lpstr>
      <vt:lpstr>物流信息</vt:lpstr>
      <vt:lpstr>到货记录</vt:lpstr>
      <vt:lpstr>跟单记录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忍冬</cp:lastModifiedBy>
  <dcterms:created xsi:type="dcterms:W3CDTF">2026-07-23T11:10:00Z</dcterms:created>
  <dcterms:modified xsi:type="dcterms:W3CDTF">2026-08-07T03:05:09Z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645A88E558034E1A9056ED24F76C6563_13</vt:lpwstr>
  </property>
</Properties>
</file>