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KTVR18Krjutskova\"/>
    </mc:Choice>
  </mc:AlternateContent>
  <bookViews>
    <workbookView xWindow="0" yWindow="0" windowWidth="24000" windowHeight="9735"/>
  </bookViews>
  <sheets>
    <sheet name="условное формат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W11" i="1"/>
  <c r="W6" i="1"/>
  <c r="W10" i="1"/>
  <c r="W12" i="1"/>
  <c r="W14" i="1"/>
  <c r="J1" i="1"/>
  <c r="W8" i="1" s="1"/>
  <c r="V9" i="1"/>
  <c r="V8" i="1"/>
  <c r="V5" i="1"/>
  <c r="V7" i="1"/>
  <c r="V11" i="1"/>
  <c r="V6" i="1"/>
  <c r="V13" i="1"/>
  <c r="V10" i="1"/>
  <c r="V12" i="1"/>
  <c r="V14" i="1"/>
  <c r="Q9" i="1"/>
  <c r="R9" i="1"/>
  <c r="S9" i="1"/>
  <c r="T9" i="1"/>
  <c r="U9" i="1"/>
  <c r="X9" i="1" s="1"/>
  <c r="Q8" i="1"/>
  <c r="R8" i="1"/>
  <c r="S8" i="1"/>
  <c r="T8" i="1"/>
  <c r="U8" i="1"/>
  <c r="X8" i="1" s="1"/>
  <c r="Q5" i="1"/>
  <c r="R5" i="1"/>
  <c r="S5" i="1"/>
  <c r="T5" i="1"/>
  <c r="U5" i="1"/>
  <c r="Q7" i="1"/>
  <c r="R7" i="1"/>
  <c r="S7" i="1"/>
  <c r="T7" i="1"/>
  <c r="U7" i="1"/>
  <c r="Q11" i="1"/>
  <c r="R11" i="1"/>
  <c r="S11" i="1"/>
  <c r="T11" i="1"/>
  <c r="U11" i="1"/>
  <c r="X11" i="1" s="1"/>
  <c r="Q6" i="1"/>
  <c r="R6" i="1"/>
  <c r="S6" i="1"/>
  <c r="T6" i="1"/>
  <c r="U6" i="1"/>
  <c r="X6" i="1" s="1"/>
  <c r="Q13" i="1"/>
  <c r="R13" i="1"/>
  <c r="S13" i="1"/>
  <c r="T13" i="1"/>
  <c r="U13" i="1"/>
  <c r="Q10" i="1"/>
  <c r="R10" i="1"/>
  <c r="S10" i="1"/>
  <c r="T10" i="1"/>
  <c r="U10" i="1"/>
  <c r="X10" i="1" s="1"/>
  <c r="Q12" i="1"/>
  <c r="R12" i="1"/>
  <c r="S12" i="1"/>
  <c r="T12" i="1"/>
  <c r="U12" i="1"/>
  <c r="X12" i="1" s="1"/>
  <c r="U14" i="1"/>
  <c r="X14" i="1" s="1"/>
  <c r="T14" i="1"/>
  <c r="S14" i="1"/>
  <c r="R14" i="1"/>
  <c r="Q14" i="1"/>
  <c r="X7" i="1" l="1"/>
  <c r="X5" i="1"/>
  <c r="W7" i="1"/>
  <c r="W13" i="1"/>
  <c r="X13" i="1" s="1"/>
  <c r="W5" i="1"/>
</calcChain>
</file>

<file path=xl/sharedStrings.xml><?xml version="1.0" encoding="utf-8"?>
<sst xmlns="http://schemas.openxmlformats.org/spreadsheetml/2006/main" count="75" uniqueCount="41">
  <si>
    <t>№</t>
  </si>
  <si>
    <t>Ф.И.О</t>
  </si>
  <si>
    <t>Дата рождения</t>
  </si>
  <si>
    <t>Место жительства</t>
  </si>
  <si>
    <t>ХИМИЯ</t>
  </si>
  <si>
    <t>ФИЗИКА</t>
  </si>
  <si>
    <t>МАТЕМАТИКА</t>
  </si>
  <si>
    <t>ЭЛЕКТРОНИКА</t>
  </si>
  <si>
    <t>ПРОГРАММИРОВАНИЕ</t>
  </si>
  <si>
    <t>ЭЛЕКТРОТЕХНИКА</t>
  </si>
  <si>
    <t>ПСИХОЛОГИЯ</t>
  </si>
  <si>
    <t>WORD</t>
  </si>
  <si>
    <t>ЭЛЕКТРОННЫЕ ТАБЛИЦЫ</t>
  </si>
  <si>
    <t>БАЗЫ ДАННЫХ</t>
  </si>
  <si>
    <t>ОС</t>
  </si>
  <si>
    <t>ИНОСТРАННЫЙ ЯЗЫК</t>
  </si>
  <si>
    <t>Горбушкин Герман</t>
  </si>
  <si>
    <t>Йыхви</t>
  </si>
  <si>
    <t>Горский Борис</t>
  </si>
  <si>
    <t>Нарва</t>
  </si>
  <si>
    <t>Иванов Юрий</t>
  </si>
  <si>
    <t>Парамошкина Юлия</t>
  </si>
  <si>
    <t>Кохтла-Ярве</t>
  </si>
  <si>
    <t>Петров Николай</t>
  </si>
  <si>
    <t>Семёнов Петр</t>
  </si>
  <si>
    <t>Синицкий Глеб</t>
  </si>
  <si>
    <t>Кивиыли</t>
  </si>
  <si>
    <t>Смирнов Сергей</t>
  </si>
  <si>
    <t>Чернявская Елена</t>
  </si>
  <si>
    <t>Силламяэ</t>
  </si>
  <si>
    <t>Эгерц Елена</t>
  </si>
  <si>
    <t>!</t>
  </si>
  <si>
    <t>МА</t>
  </si>
  <si>
    <t>CountBlank</t>
  </si>
  <si>
    <t>&lt;3</t>
  </si>
  <si>
    <t>Количество долгов</t>
  </si>
  <si>
    <t>Положительные оценки</t>
  </si>
  <si>
    <t>Количество предметов всего:</t>
  </si>
  <si>
    <t>Предметы А</t>
  </si>
  <si>
    <t>А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</si>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</sst>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 Cyr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4" fontId="2" fillId="0" borderId="4" xfId="1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 wrapText="1"/>
    </xf>
    <xf numFmtId="164" fontId="1" fillId="0" borderId="0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_FILTR1" xfId="1"/>
  </cellStyles>
  <dxfs count="9">
    <dxf>
      <font>
        <b/>
        <i val="0"/>
        <color theme="9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rgb="FF00206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9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rgb="FF002060"/>
      </font>
    </dxf>
    <dxf>
      <font>
        <b/>
        <i val="0"/>
        <color theme="9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rgb="FF00206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V25" sqref="V25"/>
    </sheetView>
  </sheetViews>
  <sheetFormatPr defaultRowHeight="12.75" x14ac:dyDescent="0.2"/>
  <cols>
    <col min="1" max="1" width="7.28515625" customWidth="1"/>
    <col min="2" max="2" width="25" customWidth="1"/>
    <col min="3" max="3" width="17" customWidth="1"/>
    <col min="4" max="4" width="14.28515625" customWidth="1"/>
    <col min="5" max="16" width="6" customWidth="1"/>
    <col min="17" max="17" width="7.7109375" hidden="1" customWidth="1"/>
    <col min="18" max="18" width="7" hidden="1" customWidth="1"/>
    <col min="19" max="20" width="6" hidden="1" customWidth="1"/>
    <col min="21" max="22" width="5.85546875" customWidth="1"/>
    <col min="23" max="23" width="10" customWidth="1"/>
    <col min="24" max="24" width="19.28515625" customWidth="1"/>
  </cols>
  <sheetData>
    <row r="1" spans="1:24" x14ac:dyDescent="0.2">
      <c r="E1" s="16" t="s">
        <v>37</v>
      </c>
      <c r="F1" s="15"/>
      <c r="G1" s="15"/>
      <c r="H1" s="15"/>
      <c r="I1" s="15"/>
      <c r="J1">
        <f>COUNT(E4:P4)+COUNTA(E4:P4)</f>
        <v>12</v>
      </c>
    </row>
    <row r="2" spans="1:24" x14ac:dyDescent="0.2">
      <c r="E2" s="16" t="s">
        <v>38</v>
      </c>
      <c r="F2" s="15"/>
      <c r="G2" s="15"/>
      <c r="H2" s="15"/>
      <c r="I2" s="15"/>
      <c r="J2">
        <v>2</v>
      </c>
    </row>
    <row r="3" spans="1:24" ht="13.5" thickBot="1" x14ac:dyDescent="0.25"/>
    <row r="4" spans="1:24" ht="114.75" customHeight="1" thickBot="1" x14ac:dyDescent="0.25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33</v>
      </c>
      <c r="R4" s="1" t="s">
        <v>31</v>
      </c>
      <c r="S4" s="1" t="s">
        <v>32</v>
      </c>
      <c r="T4" s="1" t="s">
        <v>34</v>
      </c>
      <c r="U4" s="3" t="s">
        <v>35</v>
      </c>
      <c r="V4" s="3" t="s">
        <v>36</v>
      </c>
      <c r="W4" s="3" t="s">
        <v>40</v>
      </c>
      <c r="X4" s="18"/>
    </row>
    <row r="5" spans="1:24" ht="14.25" thickTop="1" thickBot="1" x14ac:dyDescent="0.25">
      <c r="A5" s="4">
        <v>1</v>
      </c>
      <c r="B5" s="5" t="s">
        <v>21</v>
      </c>
      <c r="C5" s="6">
        <v>29295</v>
      </c>
      <c r="D5" s="5" t="s">
        <v>22</v>
      </c>
      <c r="E5" s="7">
        <v>5</v>
      </c>
      <c r="F5" s="7">
        <v>5</v>
      </c>
      <c r="G5" s="7">
        <v>5</v>
      </c>
      <c r="H5" s="7">
        <v>5</v>
      </c>
      <c r="I5" s="14" t="s">
        <v>39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14" t="s">
        <v>39</v>
      </c>
      <c r="P5" s="7">
        <v>5</v>
      </c>
      <c r="Q5" s="7">
        <f>COUNTBLANK(E5:P5)</f>
        <v>0</v>
      </c>
      <c r="R5" s="7">
        <f>COUNTIF(E5:P5,"!")</f>
        <v>0</v>
      </c>
      <c r="S5" s="7">
        <f>COUNTIF(E5:P5,"МА")</f>
        <v>0</v>
      </c>
      <c r="T5" s="7">
        <f>COUNTIF(E5:P5,"&lt;3")</f>
        <v>0</v>
      </c>
      <c r="U5" s="7">
        <f>COUNTBLANK(E5:P5)+COUNTIF(E5:P5,"!")+COUNTIF(E5:P5,"МА")+COUNTIF(E5:P5,"&lt;3")</f>
        <v>0</v>
      </c>
      <c r="V5" s="7">
        <f>COUNTIF(E5:P5,"А")+COUNTIF(E5:P5,"&gt;2")</f>
        <v>12</v>
      </c>
      <c r="W5" s="20">
        <f>SUM(E5:P5)/($J$1-$J$2)</f>
        <v>5</v>
      </c>
      <c r="X5" s="19" t="str">
        <f>IF(AND(U5=0,W5=5),"Отлично!",IF(AND(U5=0,W5&gt;=4),"Хорошо",IF(U5=0,"Удовлетворительно","Срочно долги")))</f>
        <v>Отлично!</v>
      </c>
    </row>
    <row r="6" spans="1:24" ht="13.5" thickBot="1" x14ac:dyDescent="0.25">
      <c r="A6" s="8">
        <v>2</v>
      </c>
      <c r="B6" s="9" t="s">
        <v>25</v>
      </c>
      <c r="C6" s="6">
        <v>33102</v>
      </c>
      <c r="D6" s="5" t="s">
        <v>26</v>
      </c>
      <c r="E6" s="10">
        <v>5</v>
      </c>
      <c r="F6" s="10">
        <v>3</v>
      </c>
      <c r="G6" s="10">
        <v>3</v>
      </c>
      <c r="H6" s="10">
        <v>4</v>
      </c>
      <c r="I6" s="13" t="s">
        <v>39</v>
      </c>
      <c r="J6" s="10">
        <v>4</v>
      </c>
      <c r="K6" s="10">
        <v>5</v>
      </c>
      <c r="L6" s="10">
        <v>5</v>
      </c>
      <c r="M6" s="7">
        <v>4</v>
      </c>
      <c r="N6" s="7">
        <v>4</v>
      </c>
      <c r="O6" s="14" t="s">
        <v>39</v>
      </c>
      <c r="P6" s="7">
        <v>5</v>
      </c>
      <c r="Q6" s="7">
        <f>COUNTBLANK(E6:P6)</f>
        <v>0</v>
      </c>
      <c r="R6" s="7">
        <f>COUNTIF(E6:P6,"!")</f>
        <v>0</v>
      </c>
      <c r="S6" s="7">
        <f>COUNTIF(E6:P6,"МА")</f>
        <v>0</v>
      </c>
      <c r="T6" s="7">
        <f>COUNTIF(E6:P6,"&lt;3")</f>
        <v>0</v>
      </c>
      <c r="U6" s="7">
        <f>COUNTBLANK(E6:P6)+COUNTIF(E6:P6,"!")+COUNTIF(E6:P6,"МА")+COUNTIF(E6:P6,"&lt;3")</f>
        <v>0</v>
      </c>
      <c r="V6" s="7">
        <f>COUNTIF(E6:P6,"А")+COUNTIF(E6:P6,"&gt;2")</f>
        <v>12</v>
      </c>
      <c r="W6" s="17">
        <f>SUM(E6:P6)/($J$1-$J$2)</f>
        <v>4.2</v>
      </c>
      <c r="X6" s="19" t="str">
        <f t="shared" ref="X6:X14" si="0">IF(AND(U6=0,W6=5),"Отлично!",IF(AND(U6=0,W6&gt;=4),"Хорошо",IF(U6=0,"Удовлетворительно","Срочно долги")))</f>
        <v>Хорошо</v>
      </c>
    </row>
    <row r="7" spans="1:24" ht="13.5" thickBot="1" x14ac:dyDescent="0.25">
      <c r="A7" s="8">
        <v>3</v>
      </c>
      <c r="B7" s="9" t="s">
        <v>23</v>
      </c>
      <c r="C7" s="6">
        <v>33153</v>
      </c>
      <c r="D7" s="5" t="s">
        <v>22</v>
      </c>
      <c r="E7" s="10">
        <v>4</v>
      </c>
      <c r="F7" s="10">
        <v>3</v>
      </c>
      <c r="G7" s="10">
        <v>4</v>
      </c>
      <c r="H7" s="10">
        <v>4</v>
      </c>
      <c r="I7" s="13" t="s">
        <v>39</v>
      </c>
      <c r="J7" s="10">
        <v>5</v>
      </c>
      <c r="K7" s="10">
        <v>5</v>
      </c>
      <c r="L7" s="10">
        <v>5</v>
      </c>
      <c r="M7" s="7">
        <v>3</v>
      </c>
      <c r="N7" s="7">
        <v>3</v>
      </c>
      <c r="O7" s="14" t="s">
        <v>39</v>
      </c>
      <c r="P7" s="7">
        <v>5</v>
      </c>
      <c r="Q7" s="7">
        <f>COUNTBLANK(E7:P7)</f>
        <v>0</v>
      </c>
      <c r="R7" s="7">
        <f>COUNTIF(E7:P7,"!")</f>
        <v>0</v>
      </c>
      <c r="S7" s="7">
        <f>COUNTIF(E7:P7,"МА")</f>
        <v>0</v>
      </c>
      <c r="T7" s="7">
        <f>COUNTIF(E7:P7,"&lt;3")</f>
        <v>0</v>
      </c>
      <c r="U7" s="7">
        <f>COUNTBLANK(E7:P7)+COUNTIF(E7:P7,"!")+COUNTIF(E7:P7,"МА")+COUNTIF(E7:P7,"&lt;3")</f>
        <v>0</v>
      </c>
      <c r="V7" s="7">
        <f>COUNTIF(E7:P7,"А")+COUNTIF(E7:P7,"&gt;2")</f>
        <v>12</v>
      </c>
      <c r="W7" s="17">
        <f>SUM(E7:P7)/($J$1-$J$2)</f>
        <v>4.0999999999999996</v>
      </c>
      <c r="X7" s="19" t="str">
        <f t="shared" si="0"/>
        <v>Хорошо</v>
      </c>
    </row>
    <row r="8" spans="1:24" ht="13.5" thickBot="1" x14ac:dyDescent="0.25">
      <c r="A8" s="8">
        <v>4</v>
      </c>
      <c r="B8" s="9" t="s">
        <v>20</v>
      </c>
      <c r="C8" s="6">
        <v>33352</v>
      </c>
      <c r="D8" s="5" t="s">
        <v>17</v>
      </c>
      <c r="E8" s="10">
        <v>5</v>
      </c>
      <c r="F8" s="10">
        <v>4</v>
      </c>
      <c r="G8" s="10">
        <v>4</v>
      </c>
      <c r="H8" s="10">
        <v>4</v>
      </c>
      <c r="I8" s="13" t="s">
        <v>39</v>
      </c>
      <c r="J8" s="10">
        <v>4</v>
      </c>
      <c r="K8" s="10">
        <v>5</v>
      </c>
      <c r="L8" s="10">
        <v>4</v>
      </c>
      <c r="M8" s="7">
        <v>3</v>
      </c>
      <c r="N8" s="7">
        <v>3</v>
      </c>
      <c r="O8" s="14" t="s">
        <v>39</v>
      </c>
      <c r="P8" s="7">
        <v>4</v>
      </c>
      <c r="Q8" s="7">
        <f>COUNTBLANK(E8:P8)</f>
        <v>0</v>
      </c>
      <c r="R8" s="7">
        <f>COUNTIF(E8:P8,"!")</f>
        <v>0</v>
      </c>
      <c r="S8" s="7">
        <f>COUNTIF(E8:P8,"МА")</f>
        <v>0</v>
      </c>
      <c r="T8" s="7">
        <f>COUNTIF(E8:P8,"&lt;3")</f>
        <v>0</v>
      </c>
      <c r="U8" s="7">
        <f>COUNTBLANK(E8:P8)+COUNTIF(E8:P8,"!")+COUNTIF(E8:P8,"МА")+COUNTIF(E8:P8,"&lt;3")</f>
        <v>0</v>
      </c>
      <c r="V8" s="7">
        <f>COUNTIF(E8:P8,"А")+COUNTIF(E8:P8,"&gt;2")</f>
        <v>12</v>
      </c>
      <c r="W8" s="17">
        <f>SUM(E8:P8)/($J$1-$J$2)</f>
        <v>4</v>
      </c>
      <c r="X8" s="19" t="str">
        <f t="shared" si="0"/>
        <v>Хорошо</v>
      </c>
    </row>
    <row r="9" spans="1:24" ht="13.5" thickBot="1" x14ac:dyDescent="0.25">
      <c r="A9" s="8">
        <v>5</v>
      </c>
      <c r="B9" s="9" t="s">
        <v>18</v>
      </c>
      <c r="C9" s="6">
        <v>22458</v>
      </c>
      <c r="D9" s="5" t="s">
        <v>19</v>
      </c>
      <c r="E9" s="10">
        <v>3</v>
      </c>
      <c r="F9" s="10">
        <v>4</v>
      </c>
      <c r="G9" s="10">
        <v>4</v>
      </c>
      <c r="H9" s="10">
        <v>3</v>
      </c>
      <c r="I9" s="13" t="s">
        <v>39</v>
      </c>
      <c r="J9" s="10">
        <v>4</v>
      </c>
      <c r="K9" s="10">
        <v>5</v>
      </c>
      <c r="L9" s="10">
        <v>5</v>
      </c>
      <c r="M9" s="7">
        <v>3</v>
      </c>
      <c r="N9" s="7">
        <v>3</v>
      </c>
      <c r="O9" s="14" t="s">
        <v>39</v>
      </c>
      <c r="P9" s="7">
        <v>4</v>
      </c>
      <c r="Q9" s="7">
        <f>COUNTBLANK(E9:P9)</f>
        <v>0</v>
      </c>
      <c r="R9" s="7">
        <f>COUNTIF(E9:P9,"!")</f>
        <v>0</v>
      </c>
      <c r="S9" s="7">
        <f>COUNTIF(E9:P9,"МА")</f>
        <v>0</v>
      </c>
      <c r="T9" s="7">
        <f>COUNTIF(E9:P9,"&lt;3")</f>
        <v>0</v>
      </c>
      <c r="U9" s="7">
        <f>COUNTBLANK(E9:P9)+COUNTIF(E9:P9,"!")+COUNTIF(E9:P9,"МА")+COUNTIF(E9:P9,"&lt;3")</f>
        <v>0</v>
      </c>
      <c r="V9" s="7">
        <f>COUNTIF(E9:P9,"А")+COUNTIF(E9:P9,"&gt;2")</f>
        <v>12</v>
      </c>
      <c r="W9" s="17">
        <f>SUM(E9:P9)/($J$1-$J$2)</f>
        <v>3.8</v>
      </c>
      <c r="X9" s="19" t="str">
        <f t="shared" si="0"/>
        <v>Удовлетворительно</v>
      </c>
    </row>
    <row r="10" spans="1:24" ht="13.5" thickBot="1" x14ac:dyDescent="0.25">
      <c r="A10" s="8">
        <v>6</v>
      </c>
      <c r="B10" s="9" t="s">
        <v>28</v>
      </c>
      <c r="C10" s="6">
        <v>33862</v>
      </c>
      <c r="D10" s="5" t="s">
        <v>29</v>
      </c>
      <c r="E10" s="10">
        <v>4</v>
      </c>
      <c r="F10" s="10">
        <v>5</v>
      </c>
      <c r="G10" s="10">
        <v>3</v>
      </c>
      <c r="H10" s="10">
        <v>5</v>
      </c>
      <c r="I10" s="13" t="s">
        <v>39</v>
      </c>
      <c r="J10" s="13" t="s">
        <v>31</v>
      </c>
      <c r="K10" s="10">
        <v>5</v>
      </c>
      <c r="L10" s="10">
        <v>5</v>
      </c>
      <c r="M10" s="7">
        <v>3</v>
      </c>
      <c r="N10" s="7">
        <v>4</v>
      </c>
      <c r="O10" s="14" t="s">
        <v>39</v>
      </c>
      <c r="P10" s="7">
        <v>4</v>
      </c>
      <c r="Q10" s="7">
        <f>COUNTBLANK(E10:P10)</f>
        <v>0</v>
      </c>
      <c r="R10" s="7">
        <f>COUNTIF(E10:P10,"!")</f>
        <v>1</v>
      </c>
      <c r="S10" s="7">
        <f>COUNTIF(E10:P10,"МА")</f>
        <v>0</v>
      </c>
      <c r="T10" s="7">
        <f>COUNTIF(E10:P10,"&lt;3")</f>
        <v>0</v>
      </c>
      <c r="U10" s="7">
        <f>COUNTBLANK(E10:P10)+COUNTIF(E10:P10,"!")+COUNTIF(E10:P10,"МА")+COUNTIF(E10:P10,"&lt;3")</f>
        <v>1</v>
      </c>
      <c r="V10" s="7">
        <f>COUNTIF(E10:P10,"А")+COUNTIF(E10:P10,"&gt;2")</f>
        <v>11</v>
      </c>
      <c r="W10" s="17">
        <f>SUM(E10:P10)/($J$1-$J$2)</f>
        <v>3.8</v>
      </c>
      <c r="X10" s="19" t="str">
        <f t="shared" si="0"/>
        <v>Срочно долги</v>
      </c>
    </row>
    <row r="11" spans="1:24" ht="13.5" thickBot="1" x14ac:dyDescent="0.25">
      <c r="A11" s="8">
        <v>7</v>
      </c>
      <c r="B11" s="9" t="s">
        <v>24</v>
      </c>
      <c r="C11" s="6">
        <v>33438</v>
      </c>
      <c r="D11" s="5" t="s">
        <v>19</v>
      </c>
      <c r="E11" s="10">
        <v>4</v>
      </c>
      <c r="F11" s="10">
        <v>3</v>
      </c>
      <c r="G11" s="10">
        <v>5</v>
      </c>
      <c r="H11" s="13" t="s">
        <v>31</v>
      </c>
      <c r="I11" s="13" t="s">
        <v>39</v>
      </c>
      <c r="J11" s="10">
        <v>3</v>
      </c>
      <c r="K11" s="10">
        <v>5</v>
      </c>
      <c r="L11" s="10">
        <v>5</v>
      </c>
      <c r="M11" s="7">
        <v>4</v>
      </c>
      <c r="N11" s="7">
        <v>4</v>
      </c>
      <c r="O11" s="14" t="s">
        <v>39</v>
      </c>
      <c r="P11" s="7">
        <v>4</v>
      </c>
      <c r="Q11" s="7">
        <f>COUNTBLANK(E11:P11)</f>
        <v>0</v>
      </c>
      <c r="R11" s="7">
        <f>COUNTIF(E11:P11,"!")</f>
        <v>1</v>
      </c>
      <c r="S11" s="7">
        <f>COUNTIF(E11:P11,"МА")</f>
        <v>0</v>
      </c>
      <c r="T11" s="7">
        <f>COUNTIF(E11:P11,"&lt;3")</f>
        <v>0</v>
      </c>
      <c r="U11" s="7">
        <f>COUNTBLANK(E11:P11)+COUNTIF(E11:P11,"!")+COUNTIF(E11:P11,"МА")+COUNTIF(E11:P11,"&lt;3")</f>
        <v>1</v>
      </c>
      <c r="V11" s="7">
        <f>COUNTIF(E11:P11,"А")+COUNTIF(E11:P11,"&gt;2")</f>
        <v>11</v>
      </c>
      <c r="W11" s="17">
        <f>SUM(E11:P11)/($J$1-$J$2)</f>
        <v>3.7</v>
      </c>
      <c r="X11" s="19" t="str">
        <f t="shared" si="0"/>
        <v>Срочно долги</v>
      </c>
    </row>
    <row r="12" spans="1:24" ht="13.5" thickBot="1" x14ac:dyDescent="0.25">
      <c r="A12" s="8">
        <v>8</v>
      </c>
      <c r="B12" s="9" t="s">
        <v>30</v>
      </c>
      <c r="C12" s="6">
        <v>32238</v>
      </c>
      <c r="D12" s="5" t="s">
        <v>22</v>
      </c>
      <c r="E12" s="10">
        <v>4</v>
      </c>
      <c r="F12" s="10">
        <v>5</v>
      </c>
      <c r="G12" s="13" t="s">
        <v>31</v>
      </c>
      <c r="H12" s="10">
        <v>5</v>
      </c>
      <c r="I12" s="13" t="s">
        <v>39</v>
      </c>
      <c r="J12" s="10">
        <v>4</v>
      </c>
      <c r="K12" s="10">
        <v>5</v>
      </c>
      <c r="L12" s="10">
        <v>4</v>
      </c>
      <c r="M12" s="14" t="s">
        <v>31</v>
      </c>
      <c r="N12" s="14" t="s">
        <v>31</v>
      </c>
      <c r="O12" s="14" t="s">
        <v>39</v>
      </c>
      <c r="P12" s="7">
        <v>4</v>
      </c>
      <c r="Q12" s="7">
        <f>COUNTBLANK(E12:P12)</f>
        <v>0</v>
      </c>
      <c r="R12" s="7">
        <f>COUNTIF(E12:P12,"!")</f>
        <v>3</v>
      </c>
      <c r="S12" s="7">
        <f>COUNTIF(E12:P12,"МА")</f>
        <v>0</v>
      </c>
      <c r="T12" s="7">
        <f>COUNTIF(E12:P12,"&lt;3")</f>
        <v>0</v>
      </c>
      <c r="U12" s="7">
        <f>COUNTBLANK(E12:P12)+COUNTIF(E12:P12,"!")+COUNTIF(E12:P12,"МА")+COUNTIF(E12:P12,"&lt;3")</f>
        <v>3</v>
      </c>
      <c r="V12" s="7">
        <f>COUNTIF(E12:P12,"А")+COUNTIF(E12:P12,"&gt;2")</f>
        <v>9</v>
      </c>
      <c r="W12" s="17">
        <f>SUM(E12:P12)/($J$1-$J$2)</f>
        <v>3.1</v>
      </c>
      <c r="X12" s="19" t="str">
        <f t="shared" si="0"/>
        <v>Срочно долги</v>
      </c>
    </row>
    <row r="13" spans="1:24" ht="13.5" thickBot="1" x14ac:dyDescent="0.25">
      <c r="A13" s="8">
        <v>9</v>
      </c>
      <c r="B13" s="9" t="s">
        <v>27</v>
      </c>
      <c r="C13" s="6">
        <v>32058</v>
      </c>
      <c r="D13" s="5" t="s">
        <v>22</v>
      </c>
      <c r="E13" s="13" t="s">
        <v>31</v>
      </c>
      <c r="F13" s="10">
        <v>5</v>
      </c>
      <c r="G13" s="10">
        <v>4</v>
      </c>
      <c r="H13" s="13" t="s">
        <v>31</v>
      </c>
      <c r="I13" s="13" t="s">
        <v>32</v>
      </c>
      <c r="J13" s="10">
        <v>5</v>
      </c>
      <c r="K13" s="10">
        <v>5</v>
      </c>
      <c r="L13" s="10">
        <v>5</v>
      </c>
      <c r="M13" s="7">
        <v>3</v>
      </c>
      <c r="N13" s="7">
        <v>3</v>
      </c>
      <c r="O13" s="14" t="s">
        <v>32</v>
      </c>
      <c r="P13" s="7">
        <v>5</v>
      </c>
      <c r="Q13" s="7">
        <f>COUNTBLANK(E13:P13)</f>
        <v>0</v>
      </c>
      <c r="R13" s="7">
        <f>COUNTIF(E13:P13,"!")</f>
        <v>2</v>
      </c>
      <c r="S13" s="7">
        <f>COUNTIF(E13:P13,"МА")</f>
        <v>2</v>
      </c>
      <c r="T13" s="7">
        <f>COUNTIF(E13:P13,"&lt;3")</f>
        <v>0</v>
      </c>
      <c r="U13" s="7">
        <f>COUNTBLANK(E13:P13)+COUNTIF(E13:P13,"!")+COUNTIF(E13:P13,"МА")+COUNTIF(E13:P13,"&lt;3")</f>
        <v>4</v>
      </c>
      <c r="V13" s="7">
        <f>COUNTIF(E13:P13,"А")+COUNTIF(E13:P13,"&gt;2")</f>
        <v>8</v>
      </c>
      <c r="W13" s="17">
        <f>SUM(E13:P13)/($J$1-$J$2)</f>
        <v>3.5</v>
      </c>
      <c r="X13" s="19" t="str">
        <f t="shared" si="0"/>
        <v>Срочно долги</v>
      </c>
    </row>
    <row r="14" spans="1:24" ht="13.5" thickBot="1" x14ac:dyDescent="0.25">
      <c r="A14" s="8">
        <v>10</v>
      </c>
      <c r="B14" s="9" t="s">
        <v>16</v>
      </c>
      <c r="C14" s="6">
        <v>31704</v>
      </c>
      <c r="D14" s="5" t="s">
        <v>17</v>
      </c>
      <c r="E14" s="13" t="s">
        <v>31</v>
      </c>
      <c r="F14" s="13" t="s">
        <v>31</v>
      </c>
      <c r="G14" s="10">
        <v>4</v>
      </c>
      <c r="H14" s="13" t="s">
        <v>31</v>
      </c>
      <c r="I14" s="13" t="s">
        <v>32</v>
      </c>
      <c r="J14" s="10">
        <v>4</v>
      </c>
      <c r="K14" s="10">
        <v>5</v>
      </c>
      <c r="L14" s="10">
        <v>5</v>
      </c>
      <c r="M14" s="7">
        <v>5</v>
      </c>
      <c r="N14" s="7">
        <v>4</v>
      </c>
      <c r="O14" s="14" t="s">
        <v>39</v>
      </c>
      <c r="P14" s="7">
        <v>4</v>
      </c>
      <c r="Q14" s="7">
        <f>COUNTBLANK(E14:P14)</f>
        <v>0</v>
      </c>
      <c r="R14" s="7">
        <f>COUNTIF(E14:P14,"!")</f>
        <v>3</v>
      </c>
      <c r="S14" s="7">
        <f>COUNTIF(E14:P14,"МА")</f>
        <v>1</v>
      </c>
      <c r="T14" s="7">
        <f>COUNTIF(E14:P14,"&lt;3")</f>
        <v>0</v>
      </c>
      <c r="U14" s="7">
        <f>COUNTBLANK(E14:P14)+COUNTIF(E14:P14,"!")+COUNTIF(E14:P14,"МА")+COUNTIF(E14:P14,"&lt;3")</f>
        <v>4</v>
      </c>
      <c r="V14" s="7">
        <f>COUNTIF(E14:P14,"А")+COUNTIF(E14:P14,"&gt;2")</f>
        <v>8</v>
      </c>
      <c r="W14" s="17">
        <f>SUM(E14:P14)/($J$1-$J$2)</f>
        <v>3.1</v>
      </c>
      <c r="X14" s="19" t="str">
        <f t="shared" si="0"/>
        <v>Срочно долги</v>
      </c>
    </row>
    <row r="17" spans="1:2" x14ac:dyDescent="0.2">
      <c r="A17" s="11"/>
      <c r="B17" s="12"/>
    </row>
    <row r="18" spans="1:2" x14ac:dyDescent="0.2">
      <c r="A18" s="11"/>
      <c r="B18" s="12"/>
    </row>
    <row r="19" spans="1:2" x14ac:dyDescent="0.2">
      <c r="A19" s="11"/>
    </row>
  </sheetData>
  <sortState ref="B5:W14">
    <sortCondition ref="U5:U14"/>
    <sortCondition descending="1" ref="W5:W14"/>
  </sortState>
  <mergeCells count="2">
    <mergeCell ref="E1:I1"/>
    <mergeCell ref="E2:I2"/>
  </mergeCells>
  <conditionalFormatting sqref="E5:P14">
    <cfRule type="cellIs" dxfId="2" priority="1" operator="equal">
      <formula>3</formula>
    </cfRule>
    <cfRule type="cellIs" dxfId="1" priority="2" operator="equal">
      <formula>4</formula>
    </cfRule>
    <cfRule type="cellIs" dxfId="0" priority="3" operator="equal">
      <formula>5</formula>
    </cfRule>
  </conditionalFormatting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условное форматирование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2018-11-26T21:04:51Z</dcterms:created>
  <dcterms:modified xsi:type="dcterms:W3CDTF">2018-11-27T08:19:17Z</dcterms:modified>
</cp:coreProperties>
</file>