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Xi\Downloads\"/>
    </mc:Choice>
  </mc:AlternateContent>
  <xr:revisionPtr revIDLastSave="0" documentId="8_{B68DF9E4-0367-4338-8D03-F9E160A4A823}" xr6:coauthVersionLast="47" xr6:coauthVersionMax="47" xr10:uidLastSave="{00000000-0000-0000-0000-000000000000}"/>
  <bookViews>
    <workbookView xWindow="-83" yWindow="0" windowWidth="10965" windowHeight="12863" xr2:uid="{8236CC79-75CC-4A72-86FC-9EC5B9F87E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K17" i="1"/>
  <c r="K19" i="1"/>
  <c r="K18" i="1"/>
  <c r="J19" i="1"/>
  <c r="J18" i="1"/>
  <c r="J17" i="1"/>
  <c r="D7" i="1"/>
  <c r="D6" i="1"/>
  <c r="D5" i="1"/>
  <c r="F5" i="1"/>
  <c r="F7" i="1"/>
  <c r="F6" i="1"/>
  <c r="G17" i="1"/>
  <c r="H17" i="1"/>
  <c r="G18" i="1"/>
  <c r="H18" i="1"/>
  <c r="G19" i="1"/>
  <c r="H19" i="1"/>
  <c r="C5" i="1"/>
  <c r="K5" i="1" s="1"/>
  <c r="L5" i="1" s="1"/>
  <c r="I17" i="1"/>
  <c r="I18" i="1"/>
  <c r="L18" i="1" s="1"/>
  <c r="I19" i="1"/>
  <c r="L19" i="1" s="1"/>
  <c r="I16" i="1"/>
  <c r="H4" i="1"/>
  <c r="O7" i="1"/>
  <c r="O5" i="1"/>
  <c r="H10" i="1"/>
  <c r="G4" i="1"/>
  <c r="G16" i="1" s="1"/>
  <c r="H16" i="1" l="1"/>
  <c r="J5" i="1"/>
</calcChain>
</file>

<file path=xl/sharedStrings.xml><?xml version="1.0" encoding="utf-8"?>
<sst xmlns="http://schemas.openxmlformats.org/spreadsheetml/2006/main" count="50" uniqueCount="27">
  <si>
    <t>Date</t>
    <phoneticPr fontId="1" type="noConversion"/>
  </si>
  <si>
    <t>Put</t>
    <phoneticPr fontId="1" type="noConversion"/>
  </si>
  <si>
    <t>Call</t>
    <phoneticPr fontId="1" type="noConversion"/>
  </si>
  <si>
    <t>Total</t>
    <phoneticPr fontId="1" type="noConversion"/>
  </si>
  <si>
    <t>Delta</t>
    <phoneticPr fontId="1" type="noConversion"/>
  </si>
  <si>
    <t>Vega</t>
    <phoneticPr fontId="1" type="noConversion"/>
  </si>
  <si>
    <t>Gamma</t>
    <phoneticPr fontId="1" type="noConversion"/>
  </si>
  <si>
    <t>$Delta pnl</t>
    <phoneticPr fontId="1" type="noConversion"/>
  </si>
  <si>
    <t>$Gamma pnl</t>
    <phoneticPr fontId="1" type="noConversion"/>
  </si>
  <si>
    <t>$Vega pnl</t>
    <phoneticPr fontId="1" type="noConversion"/>
  </si>
  <si>
    <t xml:space="preserve"> </t>
  </si>
  <si>
    <t>Leg 2</t>
  </si>
  <si>
    <t>S</t>
    <phoneticPr fontId="1" type="noConversion"/>
  </si>
  <si>
    <t xml:space="preserve">K </t>
    <phoneticPr fontId="1" type="noConversion"/>
  </si>
  <si>
    <t>T</t>
    <phoneticPr fontId="1" type="noConversion"/>
  </si>
  <si>
    <t>i</t>
    <phoneticPr fontId="1" type="noConversion"/>
  </si>
  <si>
    <t>sigma</t>
    <phoneticPr fontId="1" type="noConversion"/>
  </si>
  <si>
    <t>contract size</t>
    <phoneticPr fontId="1" type="noConversion"/>
  </si>
  <si>
    <t>nb of contract</t>
    <phoneticPr fontId="1" type="noConversion"/>
  </si>
  <si>
    <t>$</t>
    <phoneticPr fontId="1" type="noConversion"/>
  </si>
  <si>
    <t>annal</t>
    <phoneticPr fontId="1" type="noConversion"/>
  </si>
  <si>
    <t>annual</t>
    <phoneticPr fontId="1" type="noConversion"/>
  </si>
  <si>
    <t>Price</t>
    <phoneticPr fontId="1" type="noConversion"/>
  </si>
  <si>
    <t>Price Change</t>
    <phoneticPr fontId="1" type="noConversion"/>
  </si>
  <si>
    <t>Sigma</t>
    <phoneticPr fontId="1" type="noConversion"/>
  </si>
  <si>
    <t>% change</t>
    <phoneticPr fontId="1" type="noConversion"/>
  </si>
  <si>
    <t>% Sigma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</si>
</sst>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0C1-07D5-473A-9C06-D06806F1E98B}">
  <dimension ref="A1:AT19"/>
  <sheetViews>
    <sheetView tabSelected="1" topLeftCell="B1" zoomScale="70" zoomScaleNormal="70" workbookViewId="0">
      <selection activeCell="I25" sqref="I25"/>
    </sheetView>
  </sheetViews>
  <sheetFormatPr baseColWidth="10" defaultRowHeight="13.9" x14ac:dyDescent="0.4"/>
  <cols>
    <col min="6" max="6" width="13.265625" bestFit="1" customWidth="1"/>
  </cols>
  <sheetData>
    <row r="1" spans="1:46" x14ac:dyDescent="0.4">
      <c r="A1" t="s">
        <v>0</v>
      </c>
      <c r="B1" t="s">
        <v>22</v>
      </c>
      <c r="C1" t="s">
        <v>23</v>
      </c>
      <c r="D1" t="s">
        <v>25</v>
      </c>
      <c r="E1" t="s">
        <v>24</v>
      </c>
      <c r="F1" t="s">
        <v>26</v>
      </c>
      <c r="G1" t="s">
        <v>4</v>
      </c>
      <c r="H1" t="s">
        <v>6</v>
      </c>
      <c r="I1" t="s">
        <v>5</v>
      </c>
      <c r="J1" t="s">
        <v>7</v>
      </c>
      <c r="K1" t="s">
        <v>8</v>
      </c>
      <c r="L1" t="s">
        <v>9</v>
      </c>
    </row>
    <row r="3" spans="1:46" x14ac:dyDescent="0.4">
      <c r="A3" t="s">
        <v>1</v>
      </c>
      <c r="N3" t="s">
        <v>12</v>
      </c>
      <c r="O3">
        <v>128.345</v>
      </c>
      <c r="P3" t="s">
        <v>19</v>
      </c>
    </row>
    <row r="4" spans="1:46" x14ac:dyDescent="0.4">
      <c r="A4" s="1">
        <v>45531</v>
      </c>
      <c r="B4">
        <v>128.30000000000001</v>
      </c>
      <c r="E4">
        <v>0.57525000000000004</v>
      </c>
      <c r="G4">
        <f>-57.91/100</f>
        <v>-0.57909999999999995</v>
      </c>
      <c r="H4">
        <f>-1.2672/100</f>
        <v>-1.2672000000000001E-2</v>
      </c>
      <c r="I4">
        <v>-0.27</v>
      </c>
      <c r="N4" t="s">
        <v>13</v>
      </c>
      <c r="O4">
        <v>128.345</v>
      </c>
      <c r="P4" t="s">
        <v>19</v>
      </c>
    </row>
    <row r="5" spans="1:46" x14ac:dyDescent="0.4">
      <c r="A5" s="1">
        <v>45532</v>
      </c>
      <c r="B5">
        <v>125.61</v>
      </c>
      <c r="C5">
        <f>B5-B4</f>
        <v>-2.6900000000000119</v>
      </c>
      <c r="D5">
        <f>C5/B4</f>
        <v>-2.096648480124717E-2</v>
      </c>
      <c r="E5">
        <v>0.57240999999999997</v>
      </c>
      <c r="F5">
        <f>E5-E4</f>
        <v>-2.8400000000000647E-3</v>
      </c>
      <c r="G5">
        <v>-0.55089999999999995</v>
      </c>
      <c r="H5">
        <v>-1.2947999999999999E-2</v>
      </c>
      <c r="I5">
        <v>-0.27</v>
      </c>
      <c r="J5">
        <f>C5*G5*O8*O9</f>
        <v>14819.210000000063</v>
      </c>
      <c r="K5">
        <f>0.5*H5*C5^2*O8*O9</f>
        <v>-468.46511400000412</v>
      </c>
      <c r="L5">
        <f>H5*K5</f>
        <v>6.0656862960720535</v>
      </c>
      <c r="N5" t="s">
        <v>14</v>
      </c>
      <c r="O5">
        <f>90/365</f>
        <v>0.24657534246575341</v>
      </c>
    </row>
    <row r="6" spans="1:46" x14ac:dyDescent="0.4">
      <c r="A6" s="1">
        <v>45533</v>
      </c>
      <c r="B6">
        <v>117.59</v>
      </c>
      <c r="C6">
        <v>-8.02</v>
      </c>
      <c r="D6">
        <f>C6/B5</f>
        <v>-6.3848419711806381E-2</v>
      </c>
      <c r="E6">
        <v>0.52978000000000003</v>
      </c>
      <c r="F6">
        <f>E6-E5</f>
        <v>-4.2629999999999946E-2</v>
      </c>
      <c r="G6">
        <v>-0.45129999999999998</v>
      </c>
      <c r="H6">
        <v>-1.4068000000000001E-2</v>
      </c>
      <c r="I6">
        <v>-0.25</v>
      </c>
      <c r="N6" t="s">
        <v>15</v>
      </c>
      <c r="O6">
        <v>5.0040000000000001E-2</v>
      </c>
      <c r="P6" t="s">
        <v>20</v>
      </c>
    </row>
    <row r="7" spans="1:46" x14ac:dyDescent="0.4">
      <c r="A7" s="1">
        <v>45534</v>
      </c>
      <c r="B7">
        <v>119.37</v>
      </c>
      <c r="C7">
        <v>1.78</v>
      </c>
      <c r="D7">
        <f>C7/B7</f>
        <v>1.4911619334841249E-2</v>
      </c>
      <c r="E7">
        <v>0.51227</v>
      </c>
      <c r="F7">
        <f>E7-E6</f>
        <v>-1.7510000000000026E-2</v>
      </c>
      <c r="G7">
        <v>-0.46660000000000001</v>
      </c>
      <c r="H7">
        <v>-4.6780000000000002E-2</v>
      </c>
      <c r="I7">
        <v>-0.25</v>
      </c>
      <c r="N7" t="s">
        <v>16</v>
      </c>
      <c r="O7">
        <f>57.525%</f>
        <v>0.57525000000000004</v>
      </c>
      <c r="P7" t="s">
        <v>21</v>
      </c>
    </row>
    <row r="8" spans="1:46" x14ac:dyDescent="0.4">
      <c r="N8" t="s">
        <v>17</v>
      </c>
      <c r="O8">
        <v>100</v>
      </c>
    </row>
    <row r="9" spans="1:46" x14ac:dyDescent="0.4">
      <c r="A9" t="s">
        <v>2</v>
      </c>
      <c r="N9" t="s">
        <v>18</v>
      </c>
      <c r="O9">
        <v>100</v>
      </c>
    </row>
    <row r="10" spans="1:46" x14ac:dyDescent="0.4">
      <c r="A10" s="1">
        <v>45531</v>
      </c>
      <c r="B10" s="1"/>
      <c r="C10" s="1"/>
      <c r="D10" s="1"/>
      <c r="E10" s="1"/>
      <c r="F10" s="1"/>
      <c r="G10">
        <v>0.42007</v>
      </c>
      <c r="H10">
        <f>-1.2672/100</f>
        <v>-1.2672000000000001E-2</v>
      </c>
      <c r="I10">
        <v>-0.27</v>
      </c>
    </row>
    <row r="11" spans="1:46" x14ac:dyDescent="0.4">
      <c r="A11" s="1">
        <v>45532</v>
      </c>
      <c r="B11" s="1"/>
      <c r="C11" s="1"/>
      <c r="D11" s="1"/>
      <c r="E11" s="1"/>
      <c r="F11" s="1"/>
      <c r="G11">
        <v>0.44890000000000002</v>
      </c>
      <c r="H11">
        <v>-1.2947999999999999E-2</v>
      </c>
      <c r="I11">
        <v>-0.27</v>
      </c>
    </row>
    <row r="12" spans="1:46" x14ac:dyDescent="0.4">
      <c r="A12" s="1">
        <v>45533</v>
      </c>
      <c r="B12" s="1"/>
      <c r="C12" s="1"/>
      <c r="D12" s="1"/>
      <c r="E12" s="1"/>
      <c r="F12" s="1"/>
      <c r="G12">
        <v>0.54859999999999998</v>
      </c>
      <c r="H12">
        <v>-1.4068000000000001E-2</v>
      </c>
      <c r="I12">
        <v>-0.25</v>
      </c>
    </row>
    <row r="13" spans="1:46" x14ac:dyDescent="0.4">
      <c r="A13" s="1">
        <v>45534</v>
      </c>
      <c r="B13" s="1"/>
      <c r="C13" s="1"/>
      <c r="D13" s="1"/>
      <c r="E13" s="1"/>
      <c r="F13" s="1"/>
      <c r="G13">
        <v>0.53320000000000001</v>
      </c>
      <c r="H13">
        <v>-4.6780000000000002E-2</v>
      </c>
      <c r="I13">
        <v>-0.25</v>
      </c>
    </row>
    <row r="15" spans="1:46" x14ac:dyDescent="0.4">
      <c r="A15" t="s">
        <v>3</v>
      </c>
    </row>
    <row r="16" spans="1:46" x14ac:dyDescent="0.4">
      <c r="A16" s="1">
        <v>45531</v>
      </c>
      <c r="B16" s="1"/>
      <c r="C16" s="1"/>
      <c r="D16" s="1"/>
      <c r="E16" s="1"/>
      <c r="F16" s="1"/>
      <c r="G16">
        <f>G4+G10</f>
        <v>-0.15902999999999995</v>
      </c>
      <c r="H16">
        <f t="shared" ref="H16:I16" si="0">H4+H10</f>
        <v>-2.5344000000000002E-2</v>
      </c>
      <c r="I16">
        <f t="shared" si="0"/>
        <v>-0.54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11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10</v>
      </c>
      <c r="AP16" t="s">
        <v>10</v>
      </c>
      <c r="AQ16" t="s">
        <v>10</v>
      </c>
      <c r="AR16" t="s">
        <v>10</v>
      </c>
      <c r="AS16" t="s">
        <v>10</v>
      </c>
      <c r="AT16" t="s">
        <v>10</v>
      </c>
    </row>
    <row r="17" spans="1:12" x14ac:dyDescent="0.4">
      <c r="A17" s="1">
        <v>45532</v>
      </c>
      <c r="B17" s="1"/>
      <c r="C17" s="1"/>
      <c r="D17" s="1"/>
      <c r="E17" s="1"/>
      <c r="F17" s="1"/>
      <c r="G17">
        <f t="shared" ref="G17:I17" si="1">G5+G11</f>
        <v>-0.10199999999999992</v>
      </c>
      <c r="H17">
        <f t="shared" si="1"/>
        <v>-2.5895999999999999E-2</v>
      </c>
      <c r="I17">
        <f t="shared" si="1"/>
        <v>-0.54</v>
      </c>
      <c r="J17">
        <f>D5*C5*O8*O9</f>
        <v>563.99844115355143</v>
      </c>
      <c r="K17">
        <f>0.5*D5^2*H17*O8*O9</f>
        <v>-5.6918564427561824E-2</v>
      </c>
      <c r="L17">
        <f>I17*F5*O8*O9</f>
        <v>15.336000000000352</v>
      </c>
    </row>
    <row r="18" spans="1:12" x14ac:dyDescent="0.4">
      <c r="A18" s="1">
        <v>45533</v>
      </c>
      <c r="B18" s="1"/>
      <c r="C18" s="1"/>
      <c r="D18" s="1"/>
      <c r="E18" s="1"/>
      <c r="F18" s="1"/>
      <c r="G18">
        <f t="shared" ref="G18:I18" si="2">G6+G12</f>
        <v>9.7299999999999998E-2</v>
      </c>
      <c r="H18">
        <f t="shared" si="2"/>
        <v>-2.8136000000000001E-2</v>
      </c>
      <c r="I18">
        <f t="shared" si="2"/>
        <v>-0.5</v>
      </c>
      <c r="J18">
        <f>D6*C6*O8*O9</f>
        <v>5120.6432608868708</v>
      </c>
      <c r="K18">
        <f>0.5*D6^2*H18*O8*O9</f>
        <v>-0.57349900003309062</v>
      </c>
      <c r="L18">
        <f>I18*F6*O8*O9</f>
        <v>213.14999999999972</v>
      </c>
    </row>
    <row r="19" spans="1:12" x14ac:dyDescent="0.4">
      <c r="A19" s="1">
        <v>45534</v>
      </c>
      <c r="B19" s="1"/>
      <c r="C19" s="1"/>
      <c r="D19" s="1"/>
      <c r="E19" s="1"/>
      <c r="F19" s="1"/>
      <c r="G19">
        <f t="shared" ref="G19:I19" si="3">G7+G13</f>
        <v>6.6599999999999993E-2</v>
      </c>
      <c r="H19">
        <f t="shared" si="3"/>
        <v>-9.3560000000000004E-2</v>
      </c>
      <c r="I19">
        <f t="shared" si="3"/>
        <v>-0.5</v>
      </c>
      <c r="J19">
        <f>D7*C7*O8*O9</f>
        <v>265.42682416017425</v>
      </c>
      <c r="K19">
        <f>0.5*D7^2*H19*O8*O9</f>
        <v>-0.10401831979737748</v>
      </c>
      <c r="L19">
        <f>I19*F7*O8*O9</f>
        <v>87.550000000000125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 Xue</dc:creator>
  <cp:lastModifiedBy>Xiyu Xue</cp:lastModifiedBy>
  <dcterms:created xsi:type="dcterms:W3CDTF">2024-09-11T22:45:36Z</dcterms:created>
  <dcterms:modified xsi:type="dcterms:W3CDTF">2024-09-11T23:44:13Z</dcterms:modified>
</cp:coreProperties>
</file>