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学生杂项\AQ research\记录\SINDy\code\dataset\nearconstemit\plot\ToRepo\ozone\fig3_EquationColored\"/>
    </mc:Choice>
  </mc:AlternateContent>
  <xr:revisionPtr revIDLastSave="0" documentId="13_ncr:1_{F75E0B1C-D019-462C-A81E-22B741DC2608}" xr6:coauthVersionLast="47" xr6:coauthVersionMax="47" xr10:uidLastSave="{00000000-0000-0000-0000-000000000000}"/>
  <bookViews>
    <workbookView xWindow="-98" yWindow="-98" windowWidth="28996" windowHeight="15675" activeTab="3" xr2:uid="{00000000-000D-0000-FFFF-FFFF00000000}"/>
  </bookViews>
  <sheets>
    <sheet name="candidates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  <c r="B5" i="4"/>
  <c r="C4" i="4"/>
  <c r="D4" i="4"/>
  <c r="E7" i="4"/>
  <c r="F7" i="4"/>
  <c r="A3" i="4"/>
  <c r="B3" i="4"/>
  <c r="C7" i="4"/>
  <c r="D7" i="4"/>
  <c r="E10" i="4"/>
  <c r="F10" i="4"/>
  <c r="A9" i="4"/>
  <c r="B9" i="4"/>
  <c r="C3" i="4"/>
  <c r="D3" i="4"/>
  <c r="E6" i="4"/>
  <c r="F6" i="4"/>
  <c r="A14" i="4"/>
  <c r="B14" i="4"/>
  <c r="C18" i="4"/>
  <c r="D18" i="4"/>
  <c r="E24" i="4"/>
  <c r="F24" i="4"/>
  <c r="A15" i="4"/>
  <c r="B15" i="4"/>
  <c r="C19" i="4"/>
  <c r="D19" i="4"/>
  <c r="E19" i="4"/>
  <c r="F19" i="4"/>
  <c r="A13" i="4"/>
  <c r="B13" i="4"/>
  <c r="C15" i="4"/>
  <c r="D15" i="4"/>
  <c r="E21" i="4"/>
  <c r="F21" i="4"/>
  <c r="A12" i="4"/>
  <c r="B12" i="4"/>
  <c r="C17" i="4"/>
  <c r="D17" i="4"/>
  <c r="E16" i="4"/>
  <c r="F16" i="4"/>
  <c r="A16" i="4"/>
  <c r="B16" i="4"/>
  <c r="C16" i="4"/>
  <c r="D16" i="4"/>
  <c r="E23" i="4"/>
  <c r="F23" i="4"/>
  <c r="A2" i="4"/>
  <c r="B2" i="4"/>
  <c r="C20" i="4"/>
  <c r="D20" i="4"/>
  <c r="E17" i="4"/>
  <c r="F17" i="4"/>
  <c r="A4" i="4"/>
  <c r="B4" i="4"/>
  <c r="C12" i="4"/>
  <c r="D12" i="4"/>
  <c r="E18" i="4"/>
  <c r="F18" i="4"/>
  <c r="A7" i="4"/>
  <c r="B7" i="4"/>
  <c r="C2" i="4"/>
  <c r="D2" i="4"/>
  <c r="E2" i="4"/>
  <c r="F2" i="4"/>
  <c r="A11" i="4"/>
  <c r="B11" i="4"/>
  <c r="C10" i="4"/>
  <c r="D10" i="4"/>
  <c r="E3" i="4"/>
  <c r="F3" i="4"/>
  <c r="A8" i="4"/>
  <c r="B8" i="4"/>
  <c r="C5" i="4"/>
  <c r="D5" i="4"/>
  <c r="E11" i="4"/>
  <c r="F11" i="4"/>
  <c r="A6" i="4"/>
  <c r="B6" i="4"/>
  <c r="C13" i="4"/>
  <c r="D13" i="4"/>
  <c r="E12" i="4"/>
  <c r="F12" i="4"/>
  <c r="A10" i="4"/>
  <c r="B10" i="4"/>
  <c r="C11" i="4"/>
  <c r="D11" i="4"/>
  <c r="E4" i="4"/>
  <c r="F4" i="4"/>
  <c r="A17" i="4"/>
  <c r="B17" i="4"/>
  <c r="C8" i="4"/>
  <c r="D8" i="4"/>
  <c r="E15" i="4"/>
  <c r="F15" i="4"/>
  <c r="A18" i="4"/>
  <c r="B18" i="4"/>
  <c r="C14" i="4"/>
  <c r="D14" i="4"/>
  <c r="E5" i="4"/>
  <c r="F5" i="4"/>
  <c r="A19" i="4"/>
  <c r="B19" i="4"/>
  <c r="C6" i="4"/>
  <c r="D6" i="4"/>
  <c r="E22" i="4"/>
  <c r="F22" i="4"/>
  <c r="A20" i="4"/>
  <c r="B20" i="4"/>
  <c r="C9" i="4"/>
  <c r="D9" i="4"/>
  <c r="E14" i="4"/>
  <c r="F14" i="4"/>
  <c r="A21" i="4"/>
  <c r="B21" i="4"/>
  <c r="C21" i="4"/>
  <c r="D21" i="4"/>
  <c r="E8" i="4"/>
  <c r="F8" i="4"/>
  <c r="A22" i="4"/>
  <c r="B22" i="4"/>
  <c r="C22" i="4"/>
  <c r="D22" i="4"/>
  <c r="E20" i="4"/>
  <c r="F20" i="4"/>
  <c r="A23" i="4"/>
  <c r="B23" i="4"/>
  <c r="C23" i="4"/>
  <c r="D23" i="4"/>
  <c r="E9" i="4"/>
  <c r="F9" i="4"/>
  <c r="A24" i="4"/>
  <c r="B24" i="4"/>
  <c r="C24" i="4"/>
  <c r="D24" i="4"/>
  <c r="E13" i="4"/>
  <c r="F13" i="4"/>
  <c r="M4" i="3" a="1"/>
  <c r="M4" i="3" s="1"/>
  <c r="M5" i="3" a="1"/>
  <c r="M5" i="3" s="1"/>
  <c r="M6" i="3" a="1"/>
  <c r="M6" i="3" s="1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 s="1"/>
  <c r="M13" i="3" a="1"/>
  <c r="M13" i="3" s="1"/>
  <c r="M14" i="3" a="1"/>
  <c r="M14" i="3"/>
  <c r="M15" i="3" a="1"/>
  <c r="M15" i="3"/>
  <c r="M16" i="3" a="1"/>
  <c r="M16" i="3" s="1"/>
  <c r="M17" i="3" a="1"/>
  <c r="M17" i="3"/>
  <c r="M18" i="3" a="1"/>
  <c r="M18" i="3" s="1"/>
  <c r="M19" i="3" a="1"/>
  <c r="M19" i="3" s="1"/>
  <c r="M20" i="3" a="1"/>
  <c r="M20" i="3" s="1"/>
  <c r="M21" i="3" a="1"/>
  <c r="M21" i="3" s="1"/>
  <c r="M22" i="3" a="1"/>
  <c r="M22" i="3" s="1"/>
  <c r="M23" i="3" a="1"/>
  <c r="M23" i="3"/>
  <c r="M24" i="3" a="1"/>
  <c r="M24" i="3"/>
  <c r="M25" i="3" a="1"/>
  <c r="M25" i="3"/>
  <c r="M3" i="3" a="1"/>
  <c r="M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/>
  <c r="K12" i="3" a="1"/>
  <c r="K12" i="3"/>
  <c r="K13" i="3" a="1"/>
  <c r="K13" i="3"/>
  <c r="K14" i="3" a="1"/>
  <c r="K14" i="3"/>
  <c r="K15" i="3" a="1"/>
  <c r="K15" i="3"/>
  <c r="K16" i="3" a="1"/>
  <c r="K16" i="3"/>
  <c r="K17" i="3" a="1"/>
  <c r="K17" i="3"/>
  <c r="K18" i="3" a="1"/>
  <c r="K18" i="3"/>
  <c r="K19" i="3" a="1"/>
  <c r="K19" i="3"/>
  <c r="K20" i="3" a="1"/>
  <c r="K20" i="3" s="1"/>
  <c r="K21" i="3" a="1"/>
  <c r="K21" i="3" s="1"/>
  <c r="K3" i="3" a="1"/>
  <c r="K3" i="3" s="1"/>
  <c r="I4" i="3" a="1"/>
  <c r="I4" i="3" s="1"/>
  <c r="I5" i="3" a="1"/>
  <c r="I5" i="3" s="1"/>
  <c r="I6" i="3" a="1"/>
  <c r="I6" i="3"/>
  <c r="I7" i="3" a="1"/>
  <c r="I7" i="3" s="1"/>
  <c r="I8" i="3" a="1"/>
  <c r="I8" i="3"/>
  <c r="I9" i="3" a="1"/>
  <c r="I9" i="3" s="1"/>
  <c r="I10" i="3" a="1"/>
  <c r="I10" i="3"/>
  <c r="I11" i="3" a="1"/>
  <c r="I11" i="3"/>
  <c r="I12" i="3" a="1"/>
  <c r="I12" i="3"/>
  <c r="I13" i="3" a="1"/>
  <c r="I13" i="3"/>
  <c r="I14" i="3" a="1"/>
  <c r="I14" i="3" s="1"/>
  <c r="I15" i="3" a="1"/>
  <c r="I15" i="3" s="1"/>
  <c r="I16" i="3" a="1"/>
  <c r="I16" i="3"/>
  <c r="I17" i="3" a="1"/>
  <c r="I17" i="3"/>
  <c r="I3" i="3" a="1"/>
  <c r="I3" i="3" s="1"/>
  <c r="H1" i="3"/>
  <c r="I1" i="3"/>
  <c r="J1" i="3"/>
  <c r="K1" i="3"/>
  <c r="L1" i="3"/>
  <c r="M1" i="3"/>
  <c r="H2" i="3"/>
  <c r="J2" i="3"/>
  <c r="L2" i="3"/>
  <c r="H3" i="3"/>
  <c r="J3" i="3"/>
  <c r="L3" i="3"/>
  <c r="H4" i="3"/>
  <c r="J4" i="3"/>
  <c r="L4" i="3"/>
  <c r="H5" i="3"/>
  <c r="J5" i="3"/>
  <c r="L5" i="3"/>
  <c r="H6" i="3"/>
  <c r="J6" i="3"/>
  <c r="L6" i="3"/>
  <c r="H7" i="3"/>
  <c r="J7" i="3"/>
  <c r="L7" i="3"/>
  <c r="H8" i="3"/>
  <c r="J8" i="3"/>
  <c r="L8" i="3"/>
  <c r="H9" i="3"/>
  <c r="J9" i="3"/>
  <c r="L9" i="3"/>
  <c r="H10" i="3"/>
  <c r="J10" i="3"/>
  <c r="L10" i="3"/>
  <c r="H11" i="3"/>
  <c r="J11" i="3"/>
  <c r="L11" i="3"/>
  <c r="H12" i="3"/>
  <c r="J12" i="3"/>
  <c r="L12" i="3"/>
  <c r="H13" i="3"/>
  <c r="J13" i="3"/>
  <c r="L13" i="3"/>
  <c r="H14" i="3"/>
  <c r="J14" i="3"/>
  <c r="L14" i="3"/>
  <c r="H15" i="3"/>
  <c r="J15" i="3"/>
  <c r="L15" i="3"/>
  <c r="H16" i="3"/>
  <c r="J16" i="3"/>
  <c r="L16" i="3"/>
  <c r="H17" i="3"/>
  <c r="J17" i="3"/>
  <c r="L17" i="3"/>
  <c r="H18" i="3"/>
  <c r="I18" i="3"/>
  <c r="J18" i="3"/>
  <c r="L18" i="3"/>
  <c r="H19" i="3"/>
  <c r="I19" i="3"/>
  <c r="J19" i="3"/>
  <c r="L19" i="3"/>
  <c r="H20" i="3"/>
  <c r="I20" i="3"/>
  <c r="J20" i="3"/>
  <c r="L20" i="3"/>
  <c r="H21" i="3"/>
  <c r="I21" i="3"/>
  <c r="J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A1" i="3"/>
  <c r="B1" i="3"/>
  <c r="C1" i="3"/>
  <c r="D1" i="3"/>
  <c r="E1" i="3"/>
  <c r="F1" i="3"/>
  <c r="A2" i="3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6" i="2"/>
  <c r="I7" i="2"/>
  <c r="G17" i="2"/>
  <c r="G16" i="2"/>
  <c r="G15" i="2"/>
  <c r="G14" i="2"/>
  <c r="G13" i="2"/>
  <c r="G12" i="2"/>
  <c r="G11" i="2"/>
  <c r="G10" i="2"/>
  <c r="G9" i="2"/>
  <c r="G8" i="2"/>
  <c r="G7" i="2"/>
  <c r="G6" i="2"/>
  <c r="I5" i="2"/>
  <c r="I4" i="2"/>
  <c r="I3" i="2"/>
  <c r="G5" i="2"/>
  <c r="G4" i="2"/>
  <c r="G3" i="2"/>
  <c r="K2" i="2"/>
  <c r="I2" i="2"/>
  <c r="G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A1" i="2"/>
  <c r="B1" i="2"/>
  <c r="C1" i="2"/>
  <c r="D1" i="2"/>
  <c r="A2" i="2"/>
  <c r="B2" i="2"/>
  <c r="C2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J20" i="1"/>
  <c r="J45" i="1"/>
  <c r="K45" i="1"/>
  <c r="I45" i="1"/>
  <c r="J44" i="1"/>
  <c r="K44" i="1"/>
  <c r="I44" i="1"/>
  <c r="J43" i="1"/>
  <c r="K43" i="1"/>
  <c r="I43" i="1"/>
  <c r="J42" i="1"/>
  <c r="K42" i="1"/>
  <c r="I42" i="1"/>
  <c r="J41" i="1"/>
  <c r="K41" i="1"/>
  <c r="I41" i="1"/>
  <c r="J40" i="1"/>
  <c r="K40" i="1"/>
  <c r="I40" i="1"/>
  <c r="J39" i="1"/>
  <c r="K39" i="1"/>
  <c r="I39" i="1"/>
  <c r="J38" i="1"/>
  <c r="K38" i="1"/>
  <c r="I38" i="1"/>
  <c r="J37" i="1"/>
  <c r="K37" i="1"/>
  <c r="I37" i="1"/>
  <c r="J36" i="1"/>
  <c r="K36" i="1"/>
  <c r="I36" i="1"/>
  <c r="J35" i="1"/>
  <c r="K35" i="1"/>
  <c r="I35" i="1"/>
  <c r="J34" i="1"/>
  <c r="K34" i="1"/>
  <c r="I34" i="1"/>
  <c r="J33" i="1"/>
  <c r="K33" i="1"/>
  <c r="I33" i="1"/>
  <c r="J32" i="1"/>
  <c r="K32" i="1"/>
  <c r="I32" i="1"/>
  <c r="J31" i="1"/>
  <c r="K31" i="1"/>
  <c r="I31" i="1"/>
  <c r="J30" i="1"/>
  <c r="K30" i="1"/>
  <c r="I30" i="1"/>
  <c r="J29" i="1"/>
  <c r="K29" i="1"/>
  <c r="I29" i="1"/>
  <c r="J28" i="1"/>
  <c r="K28" i="1"/>
  <c r="I28" i="1"/>
  <c r="J27" i="1"/>
  <c r="K27" i="1"/>
  <c r="I27" i="1"/>
  <c r="J26" i="1"/>
  <c r="K26" i="1"/>
  <c r="I26" i="1"/>
  <c r="K25" i="1"/>
  <c r="J25" i="1"/>
  <c r="I25" i="1"/>
  <c r="J24" i="1"/>
  <c r="K24" i="1"/>
  <c r="I24" i="1"/>
  <c r="J23" i="1"/>
  <c r="K23" i="1"/>
  <c r="I23" i="1"/>
  <c r="J22" i="1"/>
  <c r="K22" i="1"/>
  <c r="I22" i="1"/>
  <c r="J21" i="1"/>
  <c r="K21" i="1"/>
  <c r="I21" i="1"/>
  <c r="K20" i="1"/>
  <c r="I20" i="1"/>
  <c r="J19" i="1"/>
  <c r="K19" i="1"/>
  <c r="I19" i="1"/>
  <c r="J18" i="1"/>
  <c r="K18" i="1"/>
  <c r="I18" i="1"/>
  <c r="J17" i="1"/>
  <c r="K17" i="1"/>
  <c r="I17" i="1"/>
  <c r="J16" i="1"/>
  <c r="K16" i="1"/>
  <c r="I16" i="1"/>
  <c r="J15" i="1"/>
  <c r="K15" i="1"/>
  <c r="I15" i="1"/>
  <c r="J14" i="1"/>
  <c r="K14" i="1"/>
  <c r="I14" i="1"/>
  <c r="J13" i="1"/>
  <c r="K13" i="1"/>
  <c r="I13" i="1"/>
  <c r="J12" i="1"/>
  <c r="K12" i="1"/>
  <c r="I12" i="1"/>
  <c r="J11" i="1"/>
  <c r="K11" i="1"/>
  <c r="I11" i="1"/>
  <c r="J10" i="1"/>
  <c r="K10" i="1"/>
  <c r="I10" i="1"/>
  <c r="J7" i="1"/>
  <c r="K7" i="1"/>
  <c r="J8" i="1"/>
  <c r="K8" i="1"/>
  <c r="J9" i="1"/>
  <c r="K9" i="1"/>
  <c r="I9" i="1"/>
  <c r="I8" i="1"/>
  <c r="I7" i="1"/>
  <c r="J6" i="1"/>
  <c r="K6" i="1"/>
  <c r="J5" i="1"/>
  <c r="K5" i="1"/>
  <c r="I6" i="1"/>
  <c r="I5" i="1"/>
  <c r="J4" i="1"/>
  <c r="K4" i="1"/>
  <c r="I4" i="1"/>
  <c r="K3" i="1"/>
  <c r="J3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<sst xmlns="http://schemas.openxmlformats.org/spreadsheetml/2006/main" count="121" uniqueCount="58">
  <si>
    <t xml:space="preserve"> 0.001emission1</t>
  </si>
  <si>
    <t xml:space="preserve"> 0.1emission2</t>
  </si>
  <si>
    <t xml:space="preserve"> 0.001emission3</t>
  </si>
  <si>
    <t xml:space="preserve"> (u(t))[1]</t>
  </si>
  <si>
    <t xml:space="preserve"> (u(t))[1]^2</t>
  </si>
  <si>
    <t xml:space="preserve"> (u(t))[1]^3</t>
  </si>
  <si>
    <t xml:space="preserve"> (u(t))[2]</t>
  </si>
  <si>
    <t xml:space="preserve"> (u(t))[1]*(u(t))[2]</t>
  </si>
  <si>
    <t xml:space="preserve"> ((u(t))[1]^2)*(u(t))[2]</t>
  </si>
  <si>
    <t xml:space="preserve"> (u(t))[2]^2</t>
  </si>
  <si>
    <t xml:space="preserve"> ((u(t))[2]^2)*(u(t))[1]</t>
  </si>
  <si>
    <t xml:space="preserve"> (u(t))[2]^3</t>
  </si>
  <si>
    <t xml:space="preserve"> (u(t))[3]</t>
  </si>
  <si>
    <t xml:space="preserve"> (u(t))[1]*(u(t))[3]</t>
  </si>
  <si>
    <t xml:space="preserve"> ((u(t))[1]^2)*(u(t))[3]</t>
  </si>
  <si>
    <t xml:space="preserve"> (u(t))[2]*(u(t))[3]</t>
  </si>
  <si>
    <t xml:space="preserve"> (u(t))[1]*(u(t))[2]*(u(t))[3]</t>
  </si>
  <si>
    <t xml:space="preserve"> ((u(t))[2]^2)*(u(t))[3]</t>
  </si>
  <si>
    <t xml:space="preserve"> (u(t))[3]^2</t>
  </si>
  <si>
    <t xml:space="preserve"> ((u(t))[3]^2)*(u(t))[1]</t>
  </si>
  <si>
    <t xml:space="preserve"> ((u(t))[3]^2)*(u(t))[2]</t>
  </si>
  <si>
    <t xml:space="preserve"> (u(t))[3]^3</t>
  </si>
  <si>
    <t xml:space="preserve"> press*tempk</t>
  </si>
  <si>
    <t xml:space="preserve"> press*tempk*(u(t))[1]</t>
  </si>
  <si>
    <t xml:space="preserve"> press*tempk*((u(t))[1]^2)</t>
  </si>
  <si>
    <t xml:space="preserve"> press*tempk*(u(t))[2]</t>
  </si>
  <si>
    <t xml:space="preserve"> press*tempk*(u(t))[1]*(u(t))[2]</t>
  </si>
  <si>
    <t xml:space="preserve"> press*tempk*((u(t))[2]^2)</t>
  </si>
  <si>
    <t xml:space="preserve"> press*tempk*(u(t))[3]</t>
  </si>
  <si>
    <t xml:space="preserve"> press*tempk*(u(t))[1]*(u(t))[3]</t>
  </si>
  <si>
    <t xml:space="preserve"> press*tempk*(u(t))[2]*(u(t))[3]</t>
  </si>
  <si>
    <t xml:space="preserve"> press*tempk*((u(t))[3]^2)</t>
  </si>
  <si>
    <t xml:space="preserve"> hv</t>
  </si>
  <si>
    <t xml:space="preserve"> hv*(u(t))[1]</t>
  </si>
  <si>
    <t xml:space="preserve"> hv*((u(t))[1]^2)</t>
  </si>
  <si>
    <t xml:space="preserve"> hv*(u(t))[2]</t>
  </si>
  <si>
    <t xml:space="preserve"> hv*(u(t))[1]*(u(t))[2]</t>
  </si>
  <si>
    <t xml:space="preserve"> hv*((u(t))[2]^2)</t>
  </si>
  <si>
    <t xml:space="preserve"> hv*(u(t))[3]</t>
  </si>
  <si>
    <t xml:space="preserve"> hv*(u(t))[1]*(u(t))[3]</t>
  </si>
  <si>
    <t xml:space="preserve"> hv*(u(t))[2]*(u(t))[3]</t>
  </si>
  <si>
    <t xml:space="preserve"> hv*((u(t))[3]^2)</t>
  </si>
  <si>
    <t>buffer</t>
  </si>
  <si>
    <t>coeff</t>
  </si>
  <si>
    <t>value</t>
  </si>
  <si>
    <t>du1/dt</t>
  </si>
  <si>
    <t>du2/dt</t>
  </si>
  <si>
    <t>du1/dt=</t>
  </si>
  <si>
    <t>du2/dt=</t>
  </si>
  <si>
    <t>du3/dt</t>
  </si>
  <si>
    <t>du3/dt=</t>
  </si>
  <si>
    <t>hv</t>
  </si>
  <si>
    <t>temp</t>
  </si>
  <si>
    <t>press</t>
  </si>
  <si>
    <t>emission1</t>
  </si>
  <si>
    <t>emission2</t>
  </si>
  <si>
    <t>emission3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</si>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</sst>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1" fontId="0" fillId="0" borderId="0" xfId="0" applyNumberFormat="1"/>
    <xf numFmtId="11" fontId="0" fillId="0" borderId="10" xfId="0" applyNumberForma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J4" sqref="J4"/>
    </sheetView>
  </sheetViews>
  <sheetFormatPr defaultRowHeight="14.25" x14ac:dyDescent="0.45"/>
  <cols>
    <col min="1" max="1" width="27.1328125" customWidth="1"/>
    <col min="2" max="4" width="12.33203125" customWidth="1"/>
    <col min="7" max="9" width="10.796875" customWidth="1"/>
    <col min="10" max="10" width="11.19921875" bestFit="1" customWidth="1"/>
  </cols>
  <sheetData>
    <row r="1" spans="1:11" x14ac:dyDescent="0.45">
      <c r="A1" s="1" t="s">
        <v>43</v>
      </c>
      <c r="B1" s="1" t="s">
        <v>45</v>
      </c>
      <c r="C1" s="1" t="s">
        <v>46</v>
      </c>
      <c r="D1" s="1" t="s">
        <v>49</v>
      </c>
      <c r="H1" s="1" t="s">
        <v>44</v>
      </c>
      <c r="I1" s="1" t="s">
        <v>47</v>
      </c>
      <c r="J1" s="1" t="s">
        <v>48</v>
      </c>
      <c r="K1" s="1" t="s">
        <v>50</v>
      </c>
    </row>
    <row r="2" spans="1:11" x14ac:dyDescent="0.45">
      <c r="A2" t="s">
        <v>57</v>
      </c>
      <c r="B2">
        <v>0.31772674962255298</v>
      </c>
      <c r="C2">
        <v>7.3651353857049601E-2</v>
      </c>
      <c r="D2">
        <v>7.3147691379999893E-2</v>
      </c>
    </row>
    <row r="3" spans="1:11" x14ac:dyDescent="0.45">
      <c r="A3" t="s">
        <v>42</v>
      </c>
      <c r="B3" s="2">
        <v>-2.5049E-5</v>
      </c>
      <c r="C3" s="2">
        <v>-2.5049E-5</v>
      </c>
      <c r="D3" s="2">
        <v>-2.5049E-5</v>
      </c>
      <c r="F3" t="s">
        <v>54</v>
      </c>
      <c r="G3" s="2">
        <v>0.95007811603435799</v>
      </c>
      <c r="I3">
        <f>B3*(B2^5)</f>
        <v>-8.1107178226304105E-8</v>
      </c>
      <c r="J3">
        <f>C3*(C2^5)</f>
        <v>-5.42867778187277E-11</v>
      </c>
      <c r="K3">
        <f>D3*(D2^5)</f>
        <v>-5.2455799676008144E-11</v>
      </c>
    </row>
    <row r="4" spans="1:11" x14ac:dyDescent="0.45">
      <c r="A4" t="s">
        <v>0</v>
      </c>
      <c r="B4">
        <v>0.1403369552</v>
      </c>
      <c r="C4">
        <v>0.53047276649999997</v>
      </c>
      <c r="D4">
        <v>-0.96140204039999999</v>
      </c>
      <c r="E4">
        <v>1</v>
      </c>
      <c r="F4" t="s">
        <v>55</v>
      </c>
      <c r="G4">
        <v>0.94984682253217001</v>
      </c>
      <c r="I4">
        <f>0.001*B4*$G$3</f>
        <v>1.3333107000641412E-4</v>
      </c>
      <c r="J4">
        <f t="shared" ref="J4:K4" si="0">0.001*C4*$G$3</f>
        <v>5.0399056660385395E-4</v>
      </c>
      <c r="K4">
        <f t="shared" si="0"/>
        <v>-9.1340703929481976E-4</v>
      </c>
    </row>
    <row r="5" spans="1:11" x14ac:dyDescent="0.45">
      <c r="A5" t="s">
        <v>1</v>
      </c>
      <c r="B5">
        <v>-0.84512561249999996</v>
      </c>
      <c r="C5">
        <v>1.9327388000000001E-3</v>
      </c>
      <c r="D5">
        <v>-0.34878021980000001</v>
      </c>
      <c r="E5">
        <v>2</v>
      </c>
      <c r="F5" t="s">
        <v>56</v>
      </c>
      <c r="G5">
        <v>0.95025113004653206</v>
      </c>
      <c r="I5">
        <f>0.1*B5*$G$4</f>
        <v>-8.027398776736791E-2</v>
      </c>
      <c r="J5">
        <f t="shared" ref="J5:K5" si="1">0.1*C5*$G$4</f>
        <v>1.8358058079646396E-4</v>
      </c>
      <c r="K5">
        <f t="shared" si="1"/>
        <v>-3.3128778353910183E-2</v>
      </c>
    </row>
    <row r="6" spans="1:11" x14ac:dyDescent="0.45">
      <c r="A6" t="s">
        <v>2</v>
      </c>
      <c r="B6">
        <v>-2.59953843E-2</v>
      </c>
      <c r="C6">
        <v>-1.5097570576999999</v>
      </c>
      <c r="D6">
        <v>0.40269290219999998</v>
      </c>
      <c r="E6">
        <v>3</v>
      </c>
      <c r="F6" t="s">
        <v>51</v>
      </c>
      <c r="G6">
        <v>0.318284913022917</v>
      </c>
      <c r="I6">
        <f>0.001*B6*$G$5</f>
        <v>-2.4702143307068877E-5</v>
      </c>
      <c r="J6">
        <f t="shared" ref="J6:K6" si="2">0.001*C6*$G$5</f>
        <v>-1.4346483501751523E-3</v>
      </c>
      <c r="K6">
        <f t="shared" si="2"/>
        <v>3.8265938537726762E-4</v>
      </c>
    </row>
    <row r="7" spans="1:11" x14ac:dyDescent="0.45">
      <c r="A7" t="s">
        <v>3</v>
      </c>
      <c r="B7">
        <v>0</v>
      </c>
      <c r="C7">
        <v>0</v>
      </c>
      <c r="D7">
        <v>0</v>
      </c>
      <c r="E7">
        <v>4</v>
      </c>
      <c r="F7" t="s">
        <v>52</v>
      </c>
      <c r="G7">
        <v>298.00156901041601</v>
      </c>
      <c r="I7">
        <f>B7*$B$2</f>
        <v>0</v>
      </c>
      <c r="J7">
        <f t="shared" ref="J7:K7" si="3">C7*$B$2</f>
        <v>0</v>
      </c>
      <c r="K7">
        <f t="shared" si="3"/>
        <v>0</v>
      </c>
    </row>
    <row r="8" spans="1:11" x14ac:dyDescent="0.45">
      <c r="A8" t="s">
        <v>4</v>
      </c>
      <c r="B8">
        <v>0</v>
      </c>
      <c r="C8">
        <v>0</v>
      </c>
      <c r="D8">
        <v>0</v>
      </c>
      <c r="E8">
        <v>5</v>
      </c>
      <c r="F8" t="s">
        <v>53</v>
      </c>
      <c r="G8">
        <v>1.00003938802083</v>
      </c>
      <c r="I8">
        <f>B8*($B$2)^2</f>
        <v>0</v>
      </c>
      <c r="J8">
        <f t="shared" ref="J8:K8" si="4">C8*($B$2)^2</f>
        <v>0</v>
      </c>
      <c r="K8">
        <f t="shared" si="4"/>
        <v>0</v>
      </c>
    </row>
    <row r="9" spans="1:11" x14ac:dyDescent="0.45">
      <c r="A9" t="s">
        <v>5</v>
      </c>
      <c r="B9">
        <v>1.3320540000000001E-4</v>
      </c>
      <c r="C9">
        <v>0</v>
      </c>
      <c r="D9">
        <v>0</v>
      </c>
      <c r="E9">
        <v>6</v>
      </c>
      <c r="I9">
        <f>B9*($B$2)^3</f>
        <v>4.2725108149477484E-6</v>
      </c>
      <c r="J9">
        <f t="shared" ref="J9:K9" si="5">C9*($B$2)^3</f>
        <v>0</v>
      </c>
      <c r="K9">
        <f t="shared" si="5"/>
        <v>0</v>
      </c>
    </row>
    <row r="10" spans="1:11" x14ac:dyDescent="0.45">
      <c r="A10" t="s">
        <v>6</v>
      </c>
      <c r="B10">
        <v>0</v>
      </c>
      <c r="C10">
        <v>0</v>
      </c>
      <c r="D10">
        <v>0</v>
      </c>
      <c r="E10">
        <v>7</v>
      </c>
      <c r="I10">
        <f>B10*$C$2</f>
        <v>0</v>
      </c>
      <c r="J10">
        <f t="shared" ref="J10:K10" si="6">C10*$C$2</f>
        <v>0</v>
      </c>
      <c r="K10">
        <f t="shared" si="6"/>
        <v>0</v>
      </c>
    </row>
    <row r="11" spans="1:11" x14ac:dyDescent="0.45">
      <c r="A11" t="s">
        <v>7</v>
      </c>
      <c r="B11">
        <v>0</v>
      </c>
      <c r="C11">
        <v>0</v>
      </c>
      <c r="D11">
        <v>0</v>
      </c>
      <c r="E11">
        <v>8</v>
      </c>
      <c r="I11">
        <f>B11*B$2*$C$2</f>
        <v>0</v>
      </c>
      <c r="J11">
        <f t="shared" ref="J11:K11" si="7">C11*C$2*$C$2</f>
        <v>0</v>
      </c>
      <c r="K11">
        <f t="shared" si="7"/>
        <v>0</v>
      </c>
    </row>
    <row r="12" spans="1:11" x14ac:dyDescent="0.45">
      <c r="A12" t="s">
        <v>8</v>
      </c>
      <c r="B12">
        <v>0</v>
      </c>
      <c r="C12">
        <v>0</v>
      </c>
      <c r="D12">
        <v>0</v>
      </c>
      <c r="E12">
        <v>9</v>
      </c>
      <c r="I12">
        <f>B12*($B$2)^2*$C$2</f>
        <v>0</v>
      </c>
      <c r="J12">
        <f t="shared" ref="J12:K12" si="8">C12*($B$2)^2*$C$2</f>
        <v>0</v>
      </c>
      <c r="K12">
        <f t="shared" si="8"/>
        <v>0</v>
      </c>
    </row>
    <row r="13" spans="1:11" x14ac:dyDescent="0.45">
      <c r="A13" t="s">
        <v>9</v>
      </c>
      <c r="B13">
        <v>0</v>
      </c>
      <c r="C13">
        <v>0</v>
      </c>
      <c r="D13">
        <v>0</v>
      </c>
      <c r="E13">
        <v>10</v>
      </c>
      <c r="I13">
        <f>B13*($C$2)^2</f>
        <v>0</v>
      </c>
      <c r="J13">
        <f t="shared" ref="J13:K13" si="9">C13*($C$2)^2</f>
        <v>0</v>
      </c>
      <c r="K13">
        <f t="shared" si="9"/>
        <v>0</v>
      </c>
    </row>
    <row r="14" spans="1:11" x14ac:dyDescent="0.45">
      <c r="A14" t="s">
        <v>10</v>
      </c>
      <c r="B14">
        <v>0</v>
      </c>
      <c r="C14">
        <v>8.752403E-4</v>
      </c>
      <c r="D14">
        <v>2.7629549999999998E-4</v>
      </c>
      <c r="E14">
        <v>11</v>
      </c>
      <c r="I14">
        <f>B14*($C$2)^2*$B$2</f>
        <v>0</v>
      </c>
      <c r="J14">
        <f t="shared" ref="J14:K14" si="10">C14*($C$2)^2*$B$2</f>
        <v>1.5084904153715202E-6</v>
      </c>
      <c r="K14">
        <f t="shared" si="10"/>
        <v>4.7619963747131142E-7</v>
      </c>
    </row>
    <row r="15" spans="1:11" x14ac:dyDescent="0.45">
      <c r="A15" t="s">
        <v>11</v>
      </c>
      <c r="B15">
        <v>4.1402569999999996E-3</v>
      </c>
      <c r="C15">
        <v>9.5193250000000001E-4</v>
      </c>
      <c r="D15">
        <v>1.52896578E-2</v>
      </c>
      <c r="E15">
        <v>12</v>
      </c>
      <c r="I15">
        <f>B15*($C$2)^3</f>
        <v>1.6541294864489065E-6</v>
      </c>
      <c r="J15">
        <f t="shared" ref="J15:K15" si="11">C15*($C$2)^3</f>
        <v>3.8031929355086505E-7</v>
      </c>
      <c r="K15">
        <f t="shared" si="11"/>
        <v>6.1085758214269111E-6</v>
      </c>
    </row>
    <row r="16" spans="1:11" x14ac:dyDescent="0.45">
      <c r="A16" t="s">
        <v>12</v>
      </c>
      <c r="B16">
        <v>0</v>
      </c>
      <c r="C16">
        <v>0</v>
      </c>
      <c r="D16">
        <v>0</v>
      </c>
      <c r="E16">
        <v>13</v>
      </c>
      <c r="I16">
        <f>B16*$D$2</f>
        <v>0</v>
      </c>
      <c r="J16">
        <f t="shared" ref="J16:K16" si="12">C16*$D$2</f>
        <v>0</v>
      </c>
      <c r="K16">
        <f t="shared" si="12"/>
        <v>0</v>
      </c>
    </row>
    <row r="17" spans="1:11" x14ac:dyDescent="0.45">
      <c r="A17" t="s">
        <v>13</v>
      </c>
      <c r="B17">
        <v>0</v>
      </c>
      <c r="C17">
        <v>0</v>
      </c>
      <c r="D17">
        <v>0</v>
      </c>
      <c r="E17">
        <v>14</v>
      </c>
      <c r="I17">
        <f>B17*$B$2*$D$2</f>
        <v>0</v>
      </c>
      <c r="J17">
        <f t="shared" ref="J17:K17" si="13">C17*$B$2*$D$2</f>
        <v>0</v>
      </c>
      <c r="K17">
        <f t="shared" si="13"/>
        <v>0</v>
      </c>
    </row>
    <row r="18" spans="1:11" x14ac:dyDescent="0.45">
      <c r="A18" t="s">
        <v>14</v>
      </c>
      <c r="B18">
        <v>0</v>
      </c>
      <c r="C18">
        <v>0</v>
      </c>
      <c r="D18">
        <v>0</v>
      </c>
      <c r="E18">
        <v>15</v>
      </c>
      <c r="I18">
        <f>B18*($B$2)^2*$D$2</f>
        <v>0</v>
      </c>
      <c r="J18">
        <f t="shared" ref="J18:K18" si="14">C18*($B$2)^2*$D$2</f>
        <v>0</v>
      </c>
      <c r="K18">
        <f t="shared" si="14"/>
        <v>0</v>
      </c>
    </row>
    <row r="19" spans="1:11" x14ac:dyDescent="0.45">
      <c r="A19" t="s">
        <v>15</v>
      </c>
      <c r="B19">
        <v>0</v>
      </c>
      <c r="C19">
        <v>0</v>
      </c>
      <c r="D19">
        <v>0</v>
      </c>
      <c r="E19">
        <v>16</v>
      </c>
      <c r="I19">
        <f>B19*$C$2*$D$2</f>
        <v>0</v>
      </c>
      <c r="J19">
        <f t="shared" ref="J19:K19" si="15">C19*$C$2*$D$2</f>
        <v>0</v>
      </c>
      <c r="K19">
        <f t="shared" si="15"/>
        <v>0</v>
      </c>
    </row>
    <row r="20" spans="1:11" x14ac:dyDescent="0.45">
      <c r="A20" t="s">
        <v>16</v>
      </c>
      <c r="B20">
        <v>0</v>
      </c>
      <c r="C20">
        <v>-2.2452739000000002E-3</v>
      </c>
      <c r="D20">
        <v>-5.5226570000000005E-4</v>
      </c>
      <c r="E20">
        <v>17</v>
      </c>
      <c r="I20">
        <f>B20*$B$2*$C$2*$D$2</f>
        <v>0</v>
      </c>
      <c r="J20">
        <f>C20*$B$2*$C$2*$D$2</f>
        <v>-3.8433015953596477E-6</v>
      </c>
      <c r="K20">
        <f t="shared" ref="J20:K20" si="16">D20*$B$2*$C$2*$D$2</f>
        <v>-9.4532949671414823E-7</v>
      </c>
    </row>
    <row r="21" spans="1:11" x14ac:dyDescent="0.45">
      <c r="A21" t="s">
        <v>17</v>
      </c>
      <c r="B21">
        <v>-1.3350634599999999E-2</v>
      </c>
      <c r="C21">
        <v>-6.2324086999999999E-3</v>
      </c>
      <c r="D21">
        <v>-3.10215075E-2</v>
      </c>
      <c r="E21">
        <v>18</v>
      </c>
      <c r="I21">
        <f>B21*($C$2)^2*$D$2</f>
        <v>-5.297415066687865E-6</v>
      </c>
      <c r="J21">
        <f t="shared" ref="J21:K21" si="17">C21*($C$2)^2*$D$2</f>
        <v>-2.4729652738107698E-6</v>
      </c>
      <c r="K21">
        <f t="shared" si="17"/>
        <v>-1.2309062913149508E-5</v>
      </c>
    </row>
    <row r="22" spans="1:11" x14ac:dyDescent="0.45">
      <c r="A22" t="s">
        <v>18</v>
      </c>
      <c r="B22">
        <v>0</v>
      </c>
      <c r="C22">
        <v>0</v>
      </c>
      <c r="D22">
        <v>0</v>
      </c>
      <c r="E22">
        <v>19</v>
      </c>
      <c r="I22">
        <f>B22*($D$2)^2</f>
        <v>0</v>
      </c>
      <c r="J22">
        <f t="shared" ref="J22:K22" si="18">C22*($D$2)^2</f>
        <v>0</v>
      </c>
      <c r="K22">
        <f t="shared" si="18"/>
        <v>0</v>
      </c>
    </row>
    <row r="23" spans="1:11" x14ac:dyDescent="0.45">
      <c r="A23" t="s">
        <v>19</v>
      </c>
      <c r="B23">
        <v>0</v>
      </c>
      <c r="C23">
        <v>1.5807651000000001E-3</v>
      </c>
      <c r="D23">
        <v>2.941571E-4</v>
      </c>
      <c r="E23">
        <v>20</v>
      </c>
      <c r="I23">
        <f>B23*($D$2)^2*$B$2</f>
        <v>0</v>
      </c>
      <c r="J23">
        <f t="shared" ref="J23:K23" si="19">C23*($D$2)^2*$B$2</f>
        <v>2.6873384543002211E-6</v>
      </c>
      <c r="K23">
        <f t="shared" si="19"/>
        <v>5.000741011016979E-7</v>
      </c>
    </row>
    <row r="24" spans="1:11" x14ac:dyDescent="0.45">
      <c r="A24" t="s">
        <v>20</v>
      </c>
      <c r="B24">
        <v>1.42563875E-2</v>
      </c>
      <c r="C24">
        <v>-8.6664179999999997E-4</v>
      </c>
      <c r="D24">
        <v>2.9964459999999998E-2</v>
      </c>
      <c r="E24">
        <v>21</v>
      </c>
      <c r="I24">
        <f>B24*($D$2)^2*$C$2</f>
        <v>5.6181259798436253E-6</v>
      </c>
      <c r="J24">
        <f t="shared" ref="J24:K24" si="20">C24*($D$2)^2*$C$2</f>
        <v>-3.4152430353050112E-7</v>
      </c>
      <c r="K24">
        <f t="shared" si="20"/>
        <v>1.1808328806858336E-5</v>
      </c>
    </row>
    <row r="25" spans="1:11" x14ac:dyDescent="0.45">
      <c r="A25" t="s">
        <v>21</v>
      </c>
      <c r="B25">
        <v>-2.9986761000000001E-3</v>
      </c>
      <c r="C25">
        <v>-3.4416410500000001E-2</v>
      </c>
      <c r="D25">
        <v>1.5746215099999999E-2</v>
      </c>
      <c r="E25">
        <v>22</v>
      </c>
      <c r="I25">
        <f>B25*($D$2)^3</f>
        <v>-1.1736306150626267E-6</v>
      </c>
      <c r="J25">
        <f>C25*($D$2)^3</f>
        <v>-1.3469995316720884E-5</v>
      </c>
      <c r="K25">
        <f>D25*($D$2)^3</f>
        <v>6.1627996810730639E-6</v>
      </c>
    </row>
    <row r="26" spans="1:11" x14ac:dyDescent="0.45">
      <c r="A26" t="s">
        <v>22</v>
      </c>
      <c r="B26">
        <v>3.0242559999999998E-4</v>
      </c>
      <c r="C26">
        <v>0</v>
      </c>
      <c r="D26">
        <v>1.29197E-4</v>
      </c>
      <c r="E26">
        <v>23</v>
      </c>
      <c r="I26">
        <f>B26*$G$8*$G$7</f>
        <v>9.0126853087464459E-2</v>
      </c>
      <c r="J26">
        <f t="shared" ref="J26:K26" si="21">C26*$G$8*$G$7</f>
        <v>0</v>
      </c>
      <c r="K26">
        <f t="shared" si="21"/>
        <v>3.8502425186033015E-2</v>
      </c>
    </row>
    <row r="27" spans="1:11" x14ac:dyDescent="0.45">
      <c r="A27" t="s">
        <v>23</v>
      </c>
      <c r="B27">
        <v>-2.3853230000000001E-4</v>
      </c>
      <c r="C27">
        <v>0</v>
      </c>
      <c r="D27" s="2">
        <v>-9.8324400000000003E-5</v>
      </c>
      <c r="E27">
        <v>24</v>
      </c>
      <c r="I27">
        <f>B27*$G$8*$G$7*$B$2</f>
        <v>-2.2585860012571797E-2</v>
      </c>
      <c r="J27">
        <f t="shared" ref="J27:K27" si="22">C27*$G$8*$G$7*$B$2</f>
        <v>0</v>
      </c>
      <c r="K27">
        <f t="shared" si="22"/>
        <v>-9.3100227274046932E-3</v>
      </c>
    </row>
    <row r="28" spans="1:11" x14ac:dyDescent="0.45">
      <c r="A28" t="s">
        <v>24</v>
      </c>
      <c r="B28">
        <v>0</v>
      </c>
      <c r="C28">
        <v>0</v>
      </c>
      <c r="D28">
        <v>0</v>
      </c>
      <c r="E28">
        <v>25</v>
      </c>
      <c r="I28">
        <f>B28*$G$8*$G$7*($B$2)^2</f>
        <v>0</v>
      </c>
      <c r="J28">
        <f t="shared" ref="J28:K28" si="23">C28*$G$8*$G$7*($B$2)^2</f>
        <v>0</v>
      </c>
      <c r="K28">
        <f t="shared" si="23"/>
        <v>0</v>
      </c>
    </row>
    <row r="29" spans="1:11" x14ac:dyDescent="0.45">
      <c r="A29" t="s">
        <v>25</v>
      </c>
      <c r="B29">
        <v>0</v>
      </c>
      <c r="C29">
        <v>0</v>
      </c>
      <c r="D29">
        <v>0</v>
      </c>
      <c r="E29">
        <v>26</v>
      </c>
      <c r="I29">
        <f>B29*$G$8*$G$7*$C$2</f>
        <v>0</v>
      </c>
      <c r="J29">
        <f t="shared" ref="J29:K29" si="24">C29*$G$8*$G$7*$C$2</f>
        <v>0</v>
      </c>
      <c r="K29">
        <f t="shared" si="24"/>
        <v>0</v>
      </c>
    </row>
    <row r="30" spans="1:11" x14ac:dyDescent="0.45">
      <c r="A30" t="s">
        <v>26</v>
      </c>
      <c r="B30">
        <v>0</v>
      </c>
      <c r="C30">
        <v>0</v>
      </c>
      <c r="D30">
        <v>0</v>
      </c>
      <c r="E30">
        <v>27</v>
      </c>
      <c r="I30">
        <f>B29*$G$8*$G$7*$B$2*$C$2</f>
        <v>0</v>
      </c>
      <c r="J30">
        <f t="shared" ref="J30:K30" si="25">C29*$G$8*$G$7*$B$2*$C$2</f>
        <v>0</v>
      </c>
      <c r="K30">
        <f t="shared" si="25"/>
        <v>0</v>
      </c>
    </row>
    <row r="31" spans="1:11" x14ac:dyDescent="0.45">
      <c r="A31" t="s">
        <v>27</v>
      </c>
      <c r="B31">
        <v>0</v>
      </c>
      <c r="C31">
        <v>0</v>
      </c>
      <c r="D31">
        <v>0</v>
      </c>
      <c r="E31">
        <v>28</v>
      </c>
      <c r="I31">
        <f>B31*$G$8*$G$7*($C$2)^2</f>
        <v>0</v>
      </c>
      <c r="J31">
        <f t="shared" ref="J31:K31" si="26">C31*$G$8*$G$7*($C$2)^2</f>
        <v>0</v>
      </c>
      <c r="K31">
        <f t="shared" si="26"/>
        <v>0</v>
      </c>
    </row>
    <row r="32" spans="1:11" x14ac:dyDescent="0.45">
      <c r="A32" t="s">
        <v>28</v>
      </c>
      <c r="B32">
        <v>0</v>
      </c>
      <c r="C32">
        <v>0</v>
      </c>
      <c r="D32">
        <v>0</v>
      </c>
      <c r="E32">
        <v>29</v>
      </c>
      <c r="I32">
        <f>B32*$G$8*$G$7*$D$2</f>
        <v>0</v>
      </c>
      <c r="J32">
        <f t="shared" ref="J32:K32" si="27">C32*$G$8*$G$7*$D$2</f>
        <v>0</v>
      </c>
      <c r="K32">
        <f t="shared" si="27"/>
        <v>0</v>
      </c>
    </row>
    <row r="33" spans="1:11" x14ac:dyDescent="0.45">
      <c r="A33" t="s">
        <v>29</v>
      </c>
      <c r="B33">
        <v>0</v>
      </c>
      <c r="C33">
        <v>0</v>
      </c>
      <c r="D33">
        <v>0</v>
      </c>
      <c r="E33">
        <v>30</v>
      </c>
      <c r="I33">
        <f>B33*$G$8*$G$7*$B$2*$D$2</f>
        <v>0</v>
      </c>
      <c r="J33">
        <f t="shared" ref="J33:K33" si="28">C33*$G$8*$G$7*$B$2*$D$2</f>
        <v>0</v>
      </c>
      <c r="K33">
        <f t="shared" si="28"/>
        <v>0</v>
      </c>
    </row>
    <row r="34" spans="1:11" x14ac:dyDescent="0.45">
      <c r="A34" t="s">
        <v>30</v>
      </c>
      <c r="B34">
        <v>0</v>
      </c>
      <c r="C34">
        <v>0</v>
      </c>
      <c r="D34" s="2">
        <v>6.8361200000000005E-5</v>
      </c>
      <c r="E34">
        <v>31</v>
      </c>
      <c r="I34">
        <f>B34*$G$8*$G$7*$C$2*$D$2</f>
        <v>0</v>
      </c>
      <c r="J34">
        <f t="shared" ref="J34:K34" si="29">C34*$G$8*$G$7*$C$2*$D$2</f>
        <v>0</v>
      </c>
      <c r="K34">
        <f t="shared" si="29"/>
        <v>1.0975560102629531E-4</v>
      </c>
    </row>
    <row r="35" spans="1:11" x14ac:dyDescent="0.45">
      <c r="A35" t="s">
        <v>31</v>
      </c>
      <c r="B35">
        <v>0</v>
      </c>
      <c r="C35">
        <v>0</v>
      </c>
      <c r="D35" s="2">
        <v>-5.7875599999999999E-5</v>
      </c>
      <c r="E35">
        <v>32</v>
      </c>
      <c r="I35">
        <f>B35*$G$8*$G$7*($D$2)^2</f>
        <v>0</v>
      </c>
      <c r="J35">
        <f t="shared" ref="J35:K35" si="30">C35*$G$8*$G$7*($D$2)^2</f>
        <v>0</v>
      </c>
      <c r="K35">
        <f t="shared" si="30"/>
        <v>-9.2285274958419898E-5</v>
      </c>
    </row>
    <row r="36" spans="1:11" x14ac:dyDescent="0.45">
      <c r="A36" t="s">
        <v>32</v>
      </c>
      <c r="B36">
        <v>0</v>
      </c>
      <c r="C36">
        <v>6.0768957000000004E-3</v>
      </c>
      <c r="D36">
        <v>-6.1672784000000001E-3</v>
      </c>
      <c r="E36">
        <v>33</v>
      </c>
      <c r="I36">
        <f>B36*$G$6</f>
        <v>0</v>
      </c>
      <c r="J36">
        <f t="shared" ref="J36:K36" si="31">C36*$G$6</f>
        <v>1.9341842193238384E-3</v>
      </c>
      <c r="K36">
        <f t="shared" si="31"/>
        <v>-1.9629516691321148E-3</v>
      </c>
    </row>
    <row r="37" spans="1:11" x14ac:dyDescent="0.45">
      <c r="A37" t="s">
        <v>33</v>
      </c>
      <c r="B37">
        <v>0</v>
      </c>
      <c r="C37">
        <v>2.3295959999999999E-4</v>
      </c>
      <c r="D37">
        <v>1.8509709999999999E-4</v>
      </c>
      <c r="E37">
        <v>34</v>
      </c>
      <c r="I37">
        <f>B37*$G$6*$B$2</f>
        <v>0</v>
      </c>
      <c r="J37">
        <f t="shared" ref="J37:K37" si="32">C37*$G$6*$B$2</f>
        <v>2.3558652436112644E-5</v>
      </c>
      <c r="K37">
        <f t="shared" si="32"/>
        <v>1.8718431203661E-5</v>
      </c>
    </row>
    <row r="38" spans="1:11" x14ac:dyDescent="0.45">
      <c r="A38" t="s">
        <v>34</v>
      </c>
      <c r="B38">
        <v>0</v>
      </c>
      <c r="C38">
        <v>0</v>
      </c>
      <c r="D38">
        <v>0</v>
      </c>
      <c r="E38">
        <v>35</v>
      </c>
      <c r="I38">
        <f>B38*$G$6*($B$2)^2</f>
        <v>0</v>
      </c>
      <c r="J38">
        <f t="shared" ref="J38:K38" si="33">C38*$G$6*($B$2)^2</f>
        <v>0</v>
      </c>
      <c r="K38">
        <f t="shared" si="33"/>
        <v>0</v>
      </c>
    </row>
    <row r="39" spans="1:11" x14ac:dyDescent="0.45">
      <c r="A39" t="s">
        <v>35</v>
      </c>
      <c r="B39">
        <v>2.7788964E-3</v>
      </c>
      <c r="C39">
        <v>-1.5569197700000001E-2</v>
      </c>
      <c r="D39">
        <v>2.6215914600000001E-2</v>
      </c>
      <c r="E39">
        <v>36</v>
      </c>
      <c r="I39">
        <f>B39*$G$6*$C$2</f>
        <v>6.5143208304977728E-5</v>
      </c>
      <c r="J39">
        <f t="shared" ref="J39:K39" si="34">C39*$G$6*$C$2</f>
        <v>-3.64974919148652E-4</v>
      </c>
      <c r="K39">
        <f t="shared" si="34"/>
        <v>6.1455647849747357E-4</v>
      </c>
    </row>
    <row r="40" spans="1:11" x14ac:dyDescent="0.45">
      <c r="A40" t="s">
        <v>36</v>
      </c>
      <c r="B40">
        <v>0</v>
      </c>
      <c r="C40">
        <v>-1.1609007999999999E-3</v>
      </c>
      <c r="D40">
        <v>-1.25573E-4</v>
      </c>
      <c r="E40">
        <v>37</v>
      </c>
      <c r="I40">
        <f>B40*$G$6*$B$2*$C$2</f>
        <v>0</v>
      </c>
      <c r="J40">
        <f t="shared" ref="J40:K40" si="35">C40*$G$6*$B$2*$C$2</f>
        <v>-8.6466061607495207E-6</v>
      </c>
      <c r="K40">
        <f t="shared" si="35"/>
        <v>-9.3529117683767623E-7</v>
      </c>
    </row>
    <row r="41" spans="1:11" x14ac:dyDescent="0.45">
      <c r="A41" t="s">
        <v>37</v>
      </c>
      <c r="B41">
        <v>-4.5952752000000003E-3</v>
      </c>
      <c r="C41">
        <v>-8.1647434000000005E-3</v>
      </c>
      <c r="D41">
        <v>-1.70048553E-2</v>
      </c>
      <c r="E41">
        <v>38</v>
      </c>
      <c r="I41">
        <f>B41*$G$6*($C$2)^2</f>
        <v>-7.9339424770999814E-6</v>
      </c>
      <c r="J41">
        <f t="shared" ref="J41:K41" si="36">C41*$G$6*($C$2)^2</f>
        <v>-1.4096784557295224E-5</v>
      </c>
      <c r="K41">
        <f t="shared" si="36"/>
        <v>-2.9359622200996523E-5</v>
      </c>
    </row>
    <row r="42" spans="1:11" x14ac:dyDescent="0.45">
      <c r="A42" t="s">
        <v>38</v>
      </c>
      <c r="B42">
        <v>-1.8113910999999999E-3</v>
      </c>
      <c r="C42">
        <v>-2.1884970000000002E-3</v>
      </c>
      <c r="D42">
        <v>-1.35871477E-2</v>
      </c>
      <c r="E42">
        <v>39</v>
      </c>
      <c r="I42">
        <f>B42*$G$6*$D$2</f>
        <v>-4.217245724671145E-5</v>
      </c>
      <c r="J42">
        <f t="shared" ref="J42:K42" si="37">C42*$G$6*$D$2</f>
        <v>-5.0952163873973042E-5</v>
      </c>
      <c r="K42">
        <f t="shared" si="37"/>
        <v>-3.1633334484364189E-4</v>
      </c>
    </row>
    <row r="43" spans="1:11" x14ac:dyDescent="0.45">
      <c r="A43" t="s">
        <v>39</v>
      </c>
      <c r="B43">
        <v>0</v>
      </c>
      <c r="C43">
        <v>1.1130114E-3</v>
      </c>
      <c r="D43">
        <v>5.9286639999999997E-4</v>
      </c>
      <c r="E43">
        <v>40</v>
      </c>
      <c r="I43">
        <f>B43*$G$6*$B$2*$D$2</f>
        <v>0</v>
      </c>
      <c r="J43">
        <f t="shared" ref="J43:K43" si="38">C43*$G$6*$B$2*$D$2</f>
        <v>8.2332266202562866E-6</v>
      </c>
      <c r="K43">
        <f t="shared" si="38"/>
        <v>4.3855825975686423E-6</v>
      </c>
    </row>
    <row r="44" spans="1:11" x14ac:dyDescent="0.45">
      <c r="A44" t="s">
        <v>40</v>
      </c>
      <c r="B44">
        <v>1.23805219E-2</v>
      </c>
      <c r="C44">
        <v>-2.8247939499999999E-2</v>
      </c>
      <c r="D44">
        <v>4.14650196E-2</v>
      </c>
      <c r="E44">
        <v>41</v>
      </c>
      <c r="I44">
        <f>B44*$G$6*$B$2*$C$2</f>
        <v>9.2212441350573944E-5</v>
      </c>
      <c r="J44">
        <f t="shared" ref="J44:K44" si="39">C44*$G$6*$B$2*$C$2</f>
        <v>-2.1039593366563257E-4</v>
      </c>
      <c r="K44">
        <f t="shared" si="39"/>
        <v>3.0883921686414523E-4</v>
      </c>
    </row>
    <row r="45" spans="1:11" x14ac:dyDescent="0.45">
      <c r="A45" t="s">
        <v>41</v>
      </c>
      <c r="B45">
        <v>-5.5720637999999998E-3</v>
      </c>
      <c r="C45">
        <v>-2.6953526799999999E-2</v>
      </c>
      <c r="D45">
        <v>2.1190033699999999E-2</v>
      </c>
      <c r="E45">
        <v>42</v>
      </c>
      <c r="I45">
        <f>B45*$G$6*($D$2)^2</f>
        <v>-9.4892826182474643E-6</v>
      </c>
      <c r="J45">
        <f t="shared" ref="J45:K45" si="40">C45*$G$6*($D$2)^2</f>
        <v>-4.5902136541169398E-5</v>
      </c>
      <c r="K45">
        <f t="shared" si="40"/>
        <v>3.6086847833559984E-5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C813-EF7C-4B19-B8D1-1DBF19795760}">
  <dimension ref="A1:O45"/>
  <sheetViews>
    <sheetView workbookViewId="0">
      <selection activeCell="F1" sqref="F1:K25"/>
    </sheetView>
  </sheetViews>
  <sheetFormatPr defaultRowHeight="14.25" x14ac:dyDescent="0.45"/>
  <cols>
    <col min="1" max="1" width="27.1328125" customWidth="1"/>
    <col min="2" max="4" width="12.33203125" customWidth="1"/>
    <col min="5" max="5" width="9.06640625" style="4"/>
    <col min="6" max="6" width="19.86328125" style="1" customWidth="1"/>
    <col min="7" max="7" width="15.33203125" style="4" customWidth="1"/>
    <col min="8" max="8" width="22.1328125" style="1" customWidth="1"/>
    <col min="9" max="9" width="16.33203125" style="4" customWidth="1"/>
    <col min="10" max="10" width="20.1328125" style="1" customWidth="1"/>
    <col min="11" max="11" width="13.1328125" style="4" customWidth="1"/>
    <col min="12" max="13" width="13.1328125" customWidth="1"/>
  </cols>
  <sheetData>
    <row r="1" spans="1:15" x14ac:dyDescent="0.45">
      <c r="A1" s="1" t="str">
        <f>candidates!A1</f>
        <v>coeff</v>
      </c>
      <c r="B1" s="1" t="str">
        <f>candidates!B1</f>
        <v>du1/dt</v>
      </c>
      <c r="C1" s="1" t="str">
        <f>candidates!C1</f>
        <v>du2/dt</v>
      </c>
      <c r="D1" s="1" t="str">
        <f>candidates!D1</f>
        <v>du3/dt</v>
      </c>
      <c r="F1" s="6" t="s">
        <v>45</v>
      </c>
      <c r="G1" s="5"/>
      <c r="H1" s="6" t="s">
        <v>46</v>
      </c>
      <c r="I1" s="5"/>
      <c r="J1" s="6" t="s">
        <v>49</v>
      </c>
      <c r="K1" s="5"/>
    </row>
    <row r="2" spans="1:15" x14ac:dyDescent="0.45">
      <c r="A2" t="str">
        <f>candidates!A2</f>
        <v>avg</v>
      </c>
      <c r="B2">
        <f>candidates!B2</f>
        <v>0.31772674962255298</v>
      </c>
      <c r="C2">
        <f>candidates!C2</f>
        <v>7.3651353857049601E-2</v>
      </c>
      <c r="D2">
        <f>candidates!D2</f>
        <v>7.3147691379999893E-2</v>
      </c>
      <c r="F2" s="1" t="s">
        <v>42</v>
      </c>
      <c r="G2" s="3">
        <f>B3</f>
        <v>-8.1107178226304105E-8</v>
      </c>
      <c r="H2" s="1" t="s">
        <v>42</v>
      </c>
      <c r="I2" s="3">
        <f>C3</f>
        <v>-5.42867778187277E-11</v>
      </c>
      <c r="J2" s="1" t="s">
        <v>42</v>
      </c>
      <c r="K2" s="3">
        <f>D3</f>
        <v>-5.2455799676008144E-11</v>
      </c>
    </row>
    <row r="3" spans="1:15" x14ac:dyDescent="0.45">
      <c r="A3" t="str">
        <f>candidates!A3</f>
        <v>buffer</v>
      </c>
      <c r="B3" s="2">
        <f>candidates!I3</f>
        <v>-8.1107178226304105E-8</v>
      </c>
      <c r="C3" s="2">
        <f>candidates!J3</f>
        <v>-5.42867778187277E-11</v>
      </c>
      <c r="D3" s="2">
        <f>candidates!K3</f>
        <v>-5.2455799676008144E-11</v>
      </c>
      <c r="F3" s="1" t="s">
        <v>0</v>
      </c>
      <c r="G3" s="4">
        <f>B4</f>
        <v>1.3333107000641412E-4</v>
      </c>
      <c r="H3" s="1" t="s">
        <v>0</v>
      </c>
      <c r="I3" s="4">
        <f>C4</f>
        <v>5.0399056660385395E-4</v>
      </c>
      <c r="J3" s="1" t="s">
        <v>0</v>
      </c>
      <c r="K3" s="4">
        <v>-4.5815227381491017E-4</v>
      </c>
      <c r="M3">
        <v>2.1246975106471998E-4</v>
      </c>
      <c r="N3">
        <v>1.8911279086041482E-4</v>
      </c>
      <c r="O3">
        <v>-4.5815227381491017E-4</v>
      </c>
    </row>
    <row r="4" spans="1:15" x14ac:dyDescent="0.45">
      <c r="A4" t="str">
        <f>candidates!A4</f>
        <v xml:space="preserve"> 0.001emission1</v>
      </c>
      <c r="B4">
        <f>candidates!I4</f>
        <v>1.3333107000641412E-4</v>
      </c>
      <c r="C4">
        <f>candidates!J4</f>
        <v>5.0399056660385395E-4</v>
      </c>
      <c r="D4">
        <f>candidates!K4</f>
        <v>-9.1340703929481976E-4</v>
      </c>
      <c r="F4" s="1" t="s">
        <v>1</v>
      </c>
      <c r="G4" s="4">
        <f>B5</f>
        <v>-8.027398776736791E-2</v>
      </c>
      <c r="H4" s="1" t="s">
        <v>1</v>
      </c>
      <c r="I4" s="4">
        <f>C5</f>
        <v>1.8358058079646396E-4</v>
      </c>
      <c r="J4" s="1" t="s">
        <v>1</v>
      </c>
      <c r="K4" s="4">
        <v>2.9524308199383451E-4</v>
      </c>
      <c r="M4">
        <v>-0.14172140333472621</v>
      </c>
      <c r="N4">
        <v>1.3153951822143109E-4</v>
      </c>
      <c r="O4">
        <v>2.9524308199383451E-4</v>
      </c>
    </row>
    <row r="5" spans="1:15" x14ac:dyDescent="0.45">
      <c r="A5" t="str">
        <f>candidates!A5</f>
        <v xml:space="preserve"> 0.1emission2</v>
      </c>
      <c r="B5">
        <f>candidates!I5</f>
        <v>-8.027398776736791E-2</v>
      </c>
      <c r="C5">
        <f>candidates!J5</f>
        <v>1.8358058079646396E-4</v>
      </c>
      <c r="D5">
        <f>candidates!K5</f>
        <v>-3.3128778353910183E-2</v>
      </c>
      <c r="F5" s="1" t="s">
        <v>2</v>
      </c>
      <c r="G5" s="4">
        <f>B6</f>
        <v>-2.4702143307068877E-5</v>
      </c>
      <c r="H5" s="1" t="s">
        <v>2</v>
      </c>
      <c r="I5" s="4">
        <f>C6</f>
        <v>-1.4346483501751523E-3</v>
      </c>
      <c r="J5" s="1" t="s">
        <v>2</v>
      </c>
      <c r="K5" s="4">
        <v>5.5447845876711096E-4</v>
      </c>
      <c r="M5">
        <v>-2.9182857234196072E-5</v>
      </c>
      <c r="N5">
        <v>-9.9834251159432738E-4</v>
      </c>
      <c r="O5">
        <v>5.5447845876711096E-4</v>
      </c>
    </row>
    <row r="6" spans="1:15" x14ac:dyDescent="0.45">
      <c r="A6" t="str">
        <f>candidates!A6</f>
        <v xml:space="preserve"> 0.001emission3</v>
      </c>
      <c r="B6">
        <f>candidates!I6</f>
        <v>-2.4702143307068877E-5</v>
      </c>
      <c r="C6">
        <f>candidates!J6</f>
        <v>-1.4346483501751523E-3</v>
      </c>
      <c r="D6">
        <f>candidates!K6</f>
        <v>3.8265938537726762E-4</v>
      </c>
      <c r="F6" s="1" t="s">
        <v>5</v>
      </c>
      <c r="G6" s="4">
        <f>B9</f>
        <v>4.2725108149477484E-6</v>
      </c>
      <c r="H6" s="1" t="s">
        <v>10</v>
      </c>
      <c r="I6" s="4">
        <f>C14</f>
        <v>1.5084904153715202E-6</v>
      </c>
      <c r="J6" s="1" t="s">
        <v>10</v>
      </c>
      <c r="K6" s="4">
        <f>D14</f>
        <v>4.7619963747131142E-7</v>
      </c>
      <c r="M6">
        <v>1.5962103043237016E-5</v>
      </c>
      <c r="N6">
        <v>2.1267362404532025E-6</v>
      </c>
      <c r="O6">
        <v>2.4667884641331471E-6</v>
      </c>
    </row>
    <row r="7" spans="1:15" x14ac:dyDescent="0.45">
      <c r="A7" t="str">
        <f>candidates!A7</f>
        <v xml:space="preserve"> (u(t))[1]</v>
      </c>
      <c r="B7">
        <f>candidates!I7</f>
        <v>0</v>
      </c>
      <c r="C7">
        <f>candidates!J7</f>
        <v>0</v>
      </c>
      <c r="D7">
        <f>candidates!K7</f>
        <v>0</v>
      </c>
      <c r="F7" s="1" t="s">
        <v>11</v>
      </c>
      <c r="G7" s="4">
        <f>B15</f>
        <v>1.6541294864489065E-6</v>
      </c>
      <c r="H7" s="1" t="s">
        <v>11</v>
      </c>
      <c r="I7" s="4">
        <f>C15</f>
        <v>3.8031929355086505E-7</v>
      </c>
      <c r="J7" s="1" t="s">
        <v>11</v>
      </c>
      <c r="K7" s="4">
        <f>D15</f>
        <v>6.1085758214269111E-6</v>
      </c>
      <c r="M7">
        <v>2.5708691773921616E-6</v>
      </c>
      <c r="N7">
        <v>2.3669115667315429E-6</v>
      </c>
      <c r="O7">
        <v>-7.6955281160415073E-6</v>
      </c>
    </row>
    <row r="8" spans="1:15" x14ac:dyDescent="0.45">
      <c r="A8" t="str">
        <f>candidates!A8</f>
        <v xml:space="preserve"> (u(t))[1]^2</v>
      </c>
      <c r="B8">
        <f>candidates!I8</f>
        <v>0</v>
      </c>
      <c r="C8">
        <f>candidates!J8</f>
        <v>0</v>
      </c>
      <c r="D8">
        <f>candidates!K8</f>
        <v>0</v>
      </c>
      <c r="F8" s="1" t="s">
        <v>17</v>
      </c>
      <c r="G8" s="4">
        <f>B21</f>
        <v>-5.297415066687865E-6</v>
      </c>
      <c r="H8" s="1" t="s">
        <v>16</v>
      </c>
      <c r="I8" s="4">
        <f>C20</f>
        <v>-3.8433015953596477E-6</v>
      </c>
      <c r="J8" s="1" t="s">
        <v>16</v>
      </c>
      <c r="K8" s="4">
        <f>D20</f>
        <v>-9.4532949671414823E-7</v>
      </c>
    </row>
    <row r="9" spans="1:15" x14ac:dyDescent="0.45">
      <c r="A9" t="str">
        <f>candidates!A9</f>
        <v xml:space="preserve"> (u(t))[1]^3</v>
      </c>
      <c r="B9">
        <f>candidates!I9</f>
        <v>4.2725108149477484E-6</v>
      </c>
      <c r="C9">
        <f>candidates!J9</f>
        <v>0</v>
      </c>
      <c r="D9">
        <f>candidates!K9</f>
        <v>0</v>
      </c>
      <c r="F9" s="1" t="s">
        <v>20</v>
      </c>
      <c r="G9" s="4">
        <f>B24</f>
        <v>5.6181259798436253E-6</v>
      </c>
      <c r="H9" s="1" t="s">
        <v>17</v>
      </c>
      <c r="I9" s="4">
        <f>C21</f>
        <v>-2.4729652738107698E-6</v>
      </c>
      <c r="J9" s="1" t="s">
        <v>17</v>
      </c>
      <c r="K9" s="4">
        <f>D21</f>
        <v>-1.2309062913149508E-5</v>
      </c>
    </row>
    <row r="10" spans="1:15" x14ac:dyDescent="0.45">
      <c r="A10" t="str">
        <f>candidates!A10</f>
        <v xml:space="preserve"> (u(t))[2]</v>
      </c>
      <c r="B10">
        <f>candidates!I10</f>
        <v>0</v>
      </c>
      <c r="C10">
        <f>candidates!J10</f>
        <v>0</v>
      </c>
      <c r="D10">
        <f>candidates!K10</f>
        <v>0</v>
      </c>
      <c r="F10" s="1" t="s">
        <v>21</v>
      </c>
      <c r="G10" s="4">
        <f>B25</f>
        <v>-1.1736306150626267E-6</v>
      </c>
      <c r="H10" s="1" t="s">
        <v>19</v>
      </c>
      <c r="I10" s="3">
        <f>C23</f>
        <v>2.6873384543002211E-6</v>
      </c>
      <c r="J10" s="1" t="s">
        <v>19</v>
      </c>
      <c r="K10" s="4">
        <f>D23</f>
        <v>5.000741011016979E-7</v>
      </c>
    </row>
    <row r="11" spans="1:15" x14ac:dyDescent="0.45">
      <c r="A11" t="str">
        <f>candidates!A11</f>
        <v xml:space="preserve"> (u(t))[1]*(u(t))[2]</v>
      </c>
      <c r="B11">
        <f>candidates!I11</f>
        <v>0</v>
      </c>
      <c r="C11">
        <f>candidates!J11</f>
        <v>0</v>
      </c>
      <c r="D11">
        <f>candidates!K11</f>
        <v>0</v>
      </c>
      <c r="F11" s="1" t="s">
        <v>22</v>
      </c>
      <c r="G11" s="4">
        <f>B26</f>
        <v>9.0126853087464459E-2</v>
      </c>
      <c r="H11" s="1" t="s">
        <v>20</v>
      </c>
      <c r="I11" s="4">
        <f>C24</f>
        <v>-3.4152430353050112E-7</v>
      </c>
      <c r="J11" s="1" t="s">
        <v>20</v>
      </c>
      <c r="K11" s="4">
        <f>D24</f>
        <v>1.1808328806858336E-5</v>
      </c>
    </row>
    <row r="12" spans="1:15" x14ac:dyDescent="0.45">
      <c r="A12" t="str">
        <f>candidates!A12</f>
        <v xml:space="preserve"> ((u(t))[1]^2)*(u(t))[2]</v>
      </c>
      <c r="B12">
        <f>candidates!I12</f>
        <v>0</v>
      </c>
      <c r="C12">
        <f>candidates!J12</f>
        <v>0</v>
      </c>
      <c r="D12">
        <f>candidates!K12</f>
        <v>0</v>
      </c>
      <c r="F12" s="1" t="s">
        <v>23</v>
      </c>
      <c r="G12" s="4">
        <f>B27</f>
        <v>-2.2585860012571797E-2</v>
      </c>
      <c r="H12" s="1" t="s">
        <v>21</v>
      </c>
      <c r="I12" s="4">
        <f>C25</f>
        <v>-1.3469995316720884E-5</v>
      </c>
      <c r="J12" s="1" t="s">
        <v>21</v>
      </c>
      <c r="K12" s="4">
        <f>D25</f>
        <v>6.1627996810730639E-6</v>
      </c>
      <c r="N12" s="2"/>
    </row>
    <row r="13" spans="1:15" x14ac:dyDescent="0.45">
      <c r="A13" t="str">
        <f>candidates!A13</f>
        <v xml:space="preserve"> (u(t))[2]^2</v>
      </c>
      <c r="B13">
        <f>candidates!I13</f>
        <v>0</v>
      </c>
      <c r="C13">
        <f>candidates!J13</f>
        <v>0</v>
      </c>
      <c r="D13">
        <f>candidates!K13</f>
        <v>0</v>
      </c>
      <c r="F13" s="1" t="s">
        <v>35</v>
      </c>
      <c r="G13" s="3">
        <f>B39</f>
        <v>6.5143208304977728E-5</v>
      </c>
      <c r="H13" s="1" t="s">
        <v>32</v>
      </c>
      <c r="I13" s="4">
        <f>C36</f>
        <v>1.9341842193238384E-3</v>
      </c>
      <c r="J13" s="1" t="s">
        <v>22</v>
      </c>
      <c r="K13" s="3">
        <f>D26</f>
        <v>3.8502425186033015E-2</v>
      </c>
      <c r="M13" s="2"/>
      <c r="O13" s="2"/>
    </row>
    <row r="14" spans="1:15" x14ac:dyDescent="0.45">
      <c r="A14" t="str">
        <f>candidates!A14</f>
        <v xml:space="preserve"> ((u(t))[2]^2)*(u(t))[1]</v>
      </c>
      <c r="B14">
        <f>candidates!I14</f>
        <v>0</v>
      </c>
      <c r="C14">
        <f>candidates!J14</f>
        <v>1.5084904153715202E-6</v>
      </c>
      <c r="D14">
        <f>candidates!K14</f>
        <v>4.7619963747131142E-7</v>
      </c>
      <c r="F14" s="1" t="s">
        <v>37</v>
      </c>
      <c r="G14" s="4">
        <f>B41</f>
        <v>-7.9339424770999814E-6</v>
      </c>
      <c r="H14" s="1" t="s">
        <v>33</v>
      </c>
      <c r="I14" s="4">
        <f>C37</f>
        <v>2.3558652436112644E-5</v>
      </c>
      <c r="J14" s="1" t="s">
        <v>23</v>
      </c>
      <c r="K14" s="4">
        <f>D27</f>
        <v>-9.3100227274046932E-3</v>
      </c>
    </row>
    <row r="15" spans="1:15" x14ac:dyDescent="0.45">
      <c r="A15" t="str">
        <f>candidates!A15</f>
        <v xml:space="preserve"> (u(t))[2]^3</v>
      </c>
      <c r="B15">
        <f>candidates!I15</f>
        <v>1.6541294864489065E-6</v>
      </c>
      <c r="C15">
        <f>candidates!J15</f>
        <v>3.8031929355086505E-7</v>
      </c>
      <c r="D15">
        <f>candidates!K15</f>
        <v>6.1085758214269111E-6</v>
      </c>
      <c r="F15" s="1" t="s">
        <v>38</v>
      </c>
      <c r="G15" s="4">
        <f>B42</f>
        <v>-4.217245724671145E-5</v>
      </c>
      <c r="H15" s="1" t="s">
        <v>35</v>
      </c>
      <c r="I15" s="4">
        <f>C39</f>
        <v>-3.64974919148652E-4</v>
      </c>
      <c r="J15" s="1" t="s">
        <v>30</v>
      </c>
      <c r="K15" s="4">
        <f>D34</f>
        <v>1.0975560102629531E-4</v>
      </c>
    </row>
    <row r="16" spans="1:15" x14ac:dyDescent="0.45">
      <c r="A16" t="str">
        <f>candidates!A16</f>
        <v xml:space="preserve"> (u(t))[3]</v>
      </c>
      <c r="B16">
        <f>candidates!I16</f>
        <v>0</v>
      </c>
      <c r="C16">
        <f>candidates!J16</f>
        <v>0</v>
      </c>
      <c r="D16">
        <f>candidates!K16</f>
        <v>0</v>
      </c>
      <c r="F16" s="1" t="s">
        <v>40</v>
      </c>
      <c r="G16" s="4">
        <f>B44</f>
        <v>9.2212441350573944E-5</v>
      </c>
      <c r="H16" s="1" t="s">
        <v>36</v>
      </c>
      <c r="I16" s="4">
        <f>C40</f>
        <v>-8.6466061607495207E-6</v>
      </c>
      <c r="J16" s="1" t="s">
        <v>31</v>
      </c>
      <c r="K16" s="3">
        <f>D35</f>
        <v>-9.2285274958419898E-5</v>
      </c>
    </row>
    <row r="17" spans="1:15" x14ac:dyDescent="0.45">
      <c r="A17" t="str">
        <f>candidates!A17</f>
        <v xml:space="preserve"> (u(t))[1]*(u(t))[3]</v>
      </c>
      <c r="B17">
        <f>candidates!I17</f>
        <v>0</v>
      </c>
      <c r="C17">
        <f>candidates!J17</f>
        <v>0</v>
      </c>
      <c r="D17">
        <f>candidates!K17</f>
        <v>0</v>
      </c>
      <c r="F17" s="1" t="s">
        <v>41</v>
      </c>
      <c r="G17" s="4">
        <f>B45</f>
        <v>-9.4892826182474643E-6</v>
      </c>
      <c r="H17" s="1" t="s">
        <v>37</v>
      </c>
      <c r="I17" s="4">
        <f>C41</f>
        <v>-1.4096784557295224E-5</v>
      </c>
      <c r="J17" s="1" t="s">
        <v>32</v>
      </c>
      <c r="K17" s="4">
        <f>D36</f>
        <v>-1.9629516691321148E-3</v>
      </c>
    </row>
    <row r="18" spans="1:15" x14ac:dyDescent="0.45">
      <c r="A18" t="str">
        <f>candidates!A18</f>
        <v xml:space="preserve"> ((u(t))[1]^2)*(u(t))[3]</v>
      </c>
      <c r="B18">
        <f>candidates!I18</f>
        <v>0</v>
      </c>
      <c r="C18">
        <f>candidates!J18</f>
        <v>0</v>
      </c>
      <c r="D18">
        <f>candidates!K18</f>
        <v>0</v>
      </c>
      <c r="H18" s="1" t="s">
        <v>38</v>
      </c>
      <c r="I18" s="4">
        <f>C42</f>
        <v>-5.0952163873973042E-5</v>
      </c>
      <c r="J18" s="1" t="s">
        <v>33</v>
      </c>
      <c r="K18" s="4">
        <f>D37</f>
        <v>1.8718431203661E-5</v>
      </c>
    </row>
    <row r="19" spans="1:15" x14ac:dyDescent="0.45">
      <c r="A19" t="str">
        <f>candidates!A19</f>
        <v xml:space="preserve"> (u(t))[2]*(u(t))[3]</v>
      </c>
      <c r="B19">
        <f>candidates!I19</f>
        <v>0</v>
      </c>
      <c r="C19">
        <f>candidates!J19</f>
        <v>0</v>
      </c>
      <c r="D19">
        <f>candidates!K19</f>
        <v>0</v>
      </c>
      <c r="H19" s="1" t="s">
        <v>39</v>
      </c>
      <c r="I19" s="4">
        <f>C43</f>
        <v>8.2332266202562866E-6</v>
      </c>
      <c r="J19" s="1" t="s">
        <v>35</v>
      </c>
      <c r="K19" s="4">
        <f>D39</f>
        <v>6.1455647849747357E-4</v>
      </c>
    </row>
    <row r="20" spans="1:15" x14ac:dyDescent="0.45">
      <c r="A20" t="str">
        <f>candidates!A20</f>
        <v xml:space="preserve"> (u(t))[1]*(u(t))[2]*(u(t))[3]</v>
      </c>
      <c r="B20">
        <f>candidates!I20</f>
        <v>0</v>
      </c>
      <c r="C20">
        <f>candidates!J20</f>
        <v>-3.8433015953596477E-6</v>
      </c>
      <c r="D20">
        <f>candidates!K20</f>
        <v>-9.4532949671414823E-7</v>
      </c>
      <c r="H20" s="1" t="s">
        <v>40</v>
      </c>
      <c r="I20" s="4">
        <f>C44</f>
        <v>-2.1039593366563257E-4</v>
      </c>
      <c r="J20" s="1" t="s">
        <v>36</v>
      </c>
      <c r="K20" s="4">
        <f>D40</f>
        <v>-9.3529117683767623E-7</v>
      </c>
    </row>
    <row r="21" spans="1:15" x14ac:dyDescent="0.45">
      <c r="A21" t="str">
        <f>candidates!A21</f>
        <v xml:space="preserve"> ((u(t))[2]^2)*(u(t))[3]</v>
      </c>
      <c r="B21">
        <f>candidates!I21</f>
        <v>-5.297415066687865E-6</v>
      </c>
      <c r="C21">
        <f>candidates!J21</f>
        <v>-2.4729652738107698E-6</v>
      </c>
      <c r="D21">
        <f>candidates!K21</f>
        <v>-1.2309062913149508E-5</v>
      </c>
      <c r="H21" s="1" t="s">
        <v>41</v>
      </c>
      <c r="I21" s="4">
        <f>C45</f>
        <v>-4.5902136541169398E-5</v>
      </c>
      <c r="J21" s="1" t="s">
        <v>37</v>
      </c>
      <c r="K21" s="4">
        <f>D41</f>
        <v>-2.9359622200996523E-5</v>
      </c>
    </row>
    <row r="22" spans="1:15" x14ac:dyDescent="0.45">
      <c r="A22" t="str">
        <f>candidates!A22</f>
        <v xml:space="preserve"> (u(t))[3]^2</v>
      </c>
      <c r="B22">
        <f>candidates!I22</f>
        <v>0</v>
      </c>
      <c r="C22">
        <f>candidates!J22</f>
        <v>0</v>
      </c>
      <c r="D22">
        <f>candidates!K22</f>
        <v>0</v>
      </c>
      <c r="J22" s="1" t="s">
        <v>38</v>
      </c>
      <c r="K22" s="3">
        <f>D42</f>
        <v>-3.1633334484364189E-4</v>
      </c>
      <c r="O22" s="2"/>
    </row>
    <row r="23" spans="1:15" x14ac:dyDescent="0.45">
      <c r="A23" t="str">
        <f>candidates!A23</f>
        <v xml:space="preserve"> ((u(t))[3]^2)*(u(t))[1]</v>
      </c>
      <c r="B23">
        <f>candidates!I23</f>
        <v>0</v>
      </c>
      <c r="C23">
        <f>candidates!J23</f>
        <v>2.6873384543002211E-6</v>
      </c>
      <c r="D23">
        <f>candidates!K23</f>
        <v>5.000741011016979E-7</v>
      </c>
      <c r="J23" s="1" t="s">
        <v>39</v>
      </c>
      <c r="K23" s="4">
        <f>D43</f>
        <v>4.3855825975686423E-6</v>
      </c>
    </row>
    <row r="24" spans="1:15" x14ac:dyDescent="0.45">
      <c r="A24" t="str">
        <f>candidates!A24</f>
        <v xml:space="preserve"> ((u(t))[3]^2)*(u(t))[2]</v>
      </c>
      <c r="B24">
        <f>candidates!I24</f>
        <v>5.6181259798436253E-6</v>
      </c>
      <c r="C24">
        <f>candidates!J24</f>
        <v>-3.4152430353050112E-7</v>
      </c>
      <c r="D24">
        <f>candidates!K24</f>
        <v>1.1808328806858336E-5</v>
      </c>
      <c r="J24" s="1" t="s">
        <v>40</v>
      </c>
      <c r="K24" s="4">
        <f>D44</f>
        <v>3.0883921686414523E-4</v>
      </c>
    </row>
    <row r="25" spans="1:15" x14ac:dyDescent="0.45">
      <c r="A25" t="str">
        <f>candidates!A25</f>
        <v xml:space="preserve"> (u(t))[3]^3</v>
      </c>
      <c r="B25">
        <f>candidates!I25</f>
        <v>-1.1736306150626267E-6</v>
      </c>
      <c r="C25">
        <f>candidates!J25</f>
        <v>-1.3469995316720884E-5</v>
      </c>
      <c r="D25">
        <f>candidates!K25</f>
        <v>6.1627996810730639E-6</v>
      </c>
      <c r="J25" s="1" t="s">
        <v>41</v>
      </c>
      <c r="K25" s="4">
        <f>D45</f>
        <v>3.6086847833559984E-5</v>
      </c>
    </row>
    <row r="26" spans="1:15" x14ac:dyDescent="0.45">
      <c r="A26" t="str">
        <f>candidates!A26</f>
        <v xml:space="preserve"> press*tempk</v>
      </c>
      <c r="B26">
        <f>candidates!I26</f>
        <v>9.0126853087464459E-2</v>
      </c>
      <c r="C26">
        <f>candidates!J26</f>
        <v>0</v>
      </c>
      <c r="D26">
        <f>candidates!K26</f>
        <v>3.8502425186033015E-2</v>
      </c>
    </row>
    <row r="27" spans="1:15" x14ac:dyDescent="0.45">
      <c r="A27" t="str">
        <f>candidates!A27</f>
        <v xml:space="preserve"> press*tempk*(u(t))[1]</v>
      </c>
      <c r="B27">
        <f>candidates!I27</f>
        <v>-2.2585860012571797E-2</v>
      </c>
      <c r="C27">
        <f>candidates!J27</f>
        <v>0</v>
      </c>
      <c r="D27">
        <f>candidates!K27</f>
        <v>-9.3100227274046932E-3</v>
      </c>
    </row>
    <row r="28" spans="1:15" x14ac:dyDescent="0.45">
      <c r="A28" t="str">
        <f>candidates!A28</f>
        <v xml:space="preserve"> press*tempk*((u(t))[1]^2)</v>
      </c>
      <c r="B28">
        <f>candidates!I28</f>
        <v>0</v>
      </c>
      <c r="C28">
        <f>candidates!J28</f>
        <v>0</v>
      </c>
      <c r="D28">
        <f>candidates!K28</f>
        <v>0</v>
      </c>
    </row>
    <row r="29" spans="1:15" x14ac:dyDescent="0.45">
      <c r="A29" t="str">
        <f>candidates!A29</f>
        <v xml:space="preserve"> press*tempk*(u(t))[2]</v>
      </c>
      <c r="B29">
        <f>candidates!I29</f>
        <v>0</v>
      </c>
      <c r="C29">
        <f>candidates!J29</f>
        <v>0</v>
      </c>
      <c r="D29">
        <f>candidates!K29</f>
        <v>0</v>
      </c>
    </row>
    <row r="30" spans="1:15" x14ac:dyDescent="0.45">
      <c r="A30" t="str">
        <f>candidates!A30</f>
        <v xml:space="preserve"> press*tempk*(u(t))[1]*(u(t))[2]</v>
      </c>
      <c r="B30">
        <f>candidates!I30</f>
        <v>0</v>
      </c>
      <c r="C30">
        <f>candidates!J30</f>
        <v>0</v>
      </c>
      <c r="D30">
        <f>candidates!K30</f>
        <v>0</v>
      </c>
    </row>
    <row r="31" spans="1:15" x14ac:dyDescent="0.45">
      <c r="A31" t="str">
        <f>candidates!A31</f>
        <v xml:space="preserve"> press*tempk*((u(t))[2]^2)</v>
      </c>
      <c r="B31">
        <f>candidates!I31</f>
        <v>0</v>
      </c>
      <c r="C31">
        <f>candidates!J31</f>
        <v>0</v>
      </c>
      <c r="D31">
        <f>candidates!K31</f>
        <v>0</v>
      </c>
    </row>
    <row r="32" spans="1:15" x14ac:dyDescent="0.45">
      <c r="A32" t="str">
        <f>candidates!A32</f>
        <v xml:space="preserve"> press*tempk*(u(t))[3]</v>
      </c>
      <c r="B32">
        <f>candidates!I32</f>
        <v>0</v>
      </c>
      <c r="C32">
        <f>candidates!J32</f>
        <v>0</v>
      </c>
      <c r="D32">
        <f>candidates!K32</f>
        <v>0</v>
      </c>
    </row>
    <row r="33" spans="1:4" x14ac:dyDescent="0.45">
      <c r="A33" t="str">
        <f>candidates!A33</f>
        <v xml:space="preserve"> press*tempk*(u(t))[1]*(u(t))[3]</v>
      </c>
      <c r="B33">
        <f>candidates!I33</f>
        <v>0</v>
      </c>
      <c r="C33">
        <f>candidates!J33</f>
        <v>0</v>
      </c>
      <c r="D33">
        <f>candidates!K33</f>
        <v>0</v>
      </c>
    </row>
    <row r="34" spans="1:4" x14ac:dyDescent="0.45">
      <c r="A34" t="str">
        <f>candidates!A34</f>
        <v xml:space="preserve"> press*tempk*(u(t))[2]*(u(t))[3]</v>
      </c>
      <c r="B34">
        <f>candidates!I34</f>
        <v>0</v>
      </c>
      <c r="C34">
        <f>candidates!J34</f>
        <v>0</v>
      </c>
      <c r="D34">
        <f>candidates!K34</f>
        <v>1.0975560102629531E-4</v>
      </c>
    </row>
    <row r="35" spans="1:4" x14ac:dyDescent="0.45">
      <c r="A35" t="str">
        <f>candidates!A35</f>
        <v xml:space="preserve"> press*tempk*((u(t))[3]^2)</v>
      </c>
      <c r="B35">
        <f>candidates!I35</f>
        <v>0</v>
      </c>
      <c r="C35">
        <f>candidates!J35</f>
        <v>0</v>
      </c>
      <c r="D35" s="2">
        <f>candidates!K35</f>
        <v>-9.2285274958419898E-5</v>
      </c>
    </row>
    <row r="36" spans="1:4" x14ac:dyDescent="0.45">
      <c r="A36" t="str">
        <f>candidates!A36</f>
        <v xml:space="preserve"> hv</v>
      </c>
      <c r="B36">
        <f>candidates!I36</f>
        <v>0</v>
      </c>
      <c r="C36">
        <f>candidates!J36</f>
        <v>1.9341842193238384E-3</v>
      </c>
      <c r="D36">
        <f>candidates!K36</f>
        <v>-1.9629516691321148E-3</v>
      </c>
    </row>
    <row r="37" spans="1:4" x14ac:dyDescent="0.45">
      <c r="A37" t="str">
        <f>candidates!A37</f>
        <v xml:space="preserve"> hv*(u(t))[1]</v>
      </c>
      <c r="B37">
        <f>candidates!I37</f>
        <v>0</v>
      </c>
      <c r="C37">
        <f>candidates!J37</f>
        <v>2.3558652436112644E-5</v>
      </c>
      <c r="D37">
        <f>candidates!K37</f>
        <v>1.8718431203661E-5</v>
      </c>
    </row>
    <row r="38" spans="1:4" x14ac:dyDescent="0.45">
      <c r="A38" t="str">
        <f>candidates!A38</f>
        <v xml:space="preserve"> hv*((u(t))[1]^2)</v>
      </c>
      <c r="B38">
        <f>candidates!I38</f>
        <v>0</v>
      </c>
      <c r="C38">
        <f>candidates!J38</f>
        <v>0</v>
      </c>
      <c r="D38">
        <f>candidates!K38</f>
        <v>0</v>
      </c>
    </row>
    <row r="39" spans="1:4" x14ac:dyDescent="0.45">
      <c r="A39" t="str">
        <f>candidates!A39</f>
        <v xml:space="preserve"> hv*(u(t))[2]</v>
      </c>
      <c r="B39">
        <f>candidates!I39</f>
        <v>6.5143208304977728E-5</v>
      </c>
      <c r="C39">
        <f>candidates!J39</f>
        <v>-3.64974919148652E-4</v>
      </c>
      <c r="D39">
        <f>candidates!K39</f>
        <v>6.1455647849747357E-4</v>
      </c>
    </row>
    <row r="40" spans="1:4" x14ac:dyDescent="0.45">
      <c r="A40" t="str">
        <f>candidates!A40</f>
        <v xml:space="preserve"> hv*(u(t))[1]*(u(t))[2]</v>
      </c>
      <c r="B40">
        <f>candidates!I40</f>
        <v>0</v>
      </c>
      <c r="C40">
        <f>candidates!J40</f>
        <v>-8.6466061607495207E-6</v>
      </c>
      <c r="D40">
        <f>candidates!K40</f>
        <v>-9.3529117683767623E-7</v>
      </c>
    </row>
    <row r="41" spans="1:4" x14ac:dyDescent="0.45">
      <c r="A41" t="str">
        <f>candidates!A41</f>
        <v xml:space="preserve"> hv*((u(t))[2]^2)</v>
      </c>
      <c r="B41">
        <f>candidates!I41</f>
        <v>-7.9339424770999814E-6</v>
      </c>
      <c r="C41">
        <f>candidates!J41</f>
        <v>-1.4096784557295224E-5</v>
      </c>
      <c r="D41">
        <f>candidates!K41</f>
        <v>-2.9359622200996523E-5</v>
      </c>
    </row>
    <row r="42" spans="1:4" x14ac:dyDescent="0.45">
      <c r="A42" t="str">
        <f>candidates!A42</f>
        <v xml:space="preserve"> hv*(u(t))[3]</v>
      </c>
      <c r="B42">
        <f>candidates!I42</f>
        <v>-4.217245724671145E-5</v>
      </c>
      <c r="C42">
        <f>candidates!J42</f>
        <v>-5.0952163873973042E-5</v>
      </c>
      <c r="D42">
        <f>candidates!K42</f>
        <v>-3.1633334484364189E-4</v>
      </c>
    </row>
    <row r="43" spans="1:4" x14ac:dyDescent="0.45">
      <c r="A43" t="str">
        <f>candidates!A43</f>
        <v xml:space="preserve"> hv*(u(t))[1]*(u(t))[3]</v>
      </c>
      <c r="B43">
        <f>candidates!I43</f>
        <v>0</v>
      </c>
      <c r="C43">
        <f>candidates!J43</f>
        <v>8.2332266202562866E-6</v>
      </c>
      <c r="D43">
        <f>candidates!K43</f>
        <v>4.3855825975686423E-6</v>
      </c>
    </row>
    <row r="44" spans="1:4" x14ac:dyDescent="0.45">
      <c r="A44" t="str">
        <f>candidates!A44</f>
        <v xml:space="preserve"> hv*(u(t))[2]*(u(t))[3]</v>
      </c>
      <c r="B44">
        <f>candidates!I44</f>
        <v>9.2212441350573944E-5</v>
      </c>
      <c r="C44">
        <f>candidates!J44</f>
        <v>-2.1039593366563257E-4</v>
      </c>
      <c r="D44">
        <f>candidates!K44</f>
        <v>3.0883921686414523E-4</v>
      </c>
    </row>
    <row r="45" spans="1:4" x14ac:dyDescent="0.45">
      <c r="A45" t="str">
        <f>candidates!A45</f>
        <v xml:space="preserve"> hv*((u(t))[3]^2)</v>
      </c>
      <c r="B45">
        <f>candidates!I45</f>
        <v>-9.4892826182474643E-6</v>
      </c>
      <c r="C45">
        <f>candidates!J45</f>
        <v>-4.5902136541169398E-5</v>
      </c>
      <c r="D45">
        <f>candidates!K45</f>
        <v>3.6086847833559984E-5</v>
      </c>
    </row>
  </sheetData>
  <mergeCells count="3"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6B4F-C91E-4A4A-8D82-B5DEB92FDB87}">
  <dimension ref="A1:M25"/>
  <sheetViews>
    <sheetView workbookViewId="0">
      <selection activeCell="H3" sqref="H3:M25"/>
    </sheetView>
  </sheetViews>
  <sheetFormatPr defaultRowHeight="14.25" x14ac:dyDescent="0.45"/>
  <cols>
    <col min="1" max="1" width="21" customWidth="1"/>
    <col min="2" max="2" width="16.06640625" customWidth="1"/>
    <col min="3" max="3" width="17.3984375" customWidth="1"/>
    <col min="4" max="4" width="17.46484375" customWidth="1"/>
    <col min="5" max="5" width="24.06640625" customWidth="1"/>
    <col min="6" max="6" width="15.6640625" customWidth="1"/>
    <col min="8" max="8" width="20.6640625" customWidth="1"/>
    <col min="9" max="9" width="16.33203125" customWidth="1"/>
    <col min="10" max="10" width="20.1328125" customWidth="1"/>
    <col min="11" max="11" width="16.796875" customWidth="1"/>
    <col min="12" max="12" width="28.19921875" customWidth="1"/>
    <col min="13" max="13" width="13.796875" customWidth="1"/>
  </cols>
  <sheetData>
    <row r="1" spans="1:13" x14ac:dyDescent="0.45">
      <c r="A1" t="str">
        <f>Sheet1!F1</f>
        <v>du1/dt</v>
      </c>
      <c r="B1">
        <f>Sheet1!G1</f>
        <v>0</v>
      </c>
      <c r="C1" t="str">
        <f>Sheet1!H1</f>
        <v>du2/dt</v>
      </c>
      <c r="D1">
        <f>Sheet1!I1</f>
        <v>0</v>
      </c>
      <c r="E1" t="str">
        <f>Sheet1!J1</f>
        <v>du3/dt</v>
      </c>
      <c r="F1">
        <f>Sheet1!K1</f>
        <v>0</v>
      </c>
      <c r="H1" t="str">
        <f t="shared" ref="H1:H25" si="0">A1</f>
        <v>du1/dt</v>
      </c>
      <c r="I1">
        <f t="shared" ref="I1:I25" si="1">B1</f>
        <v>0</v>
      </c>
      <c r="J1" t="str">
        <f t="shared" ref="J1:J25" si="2">C1</f>
        <v>du2/dt</v>
      </c>
      <c r="K1">
        <f t="shared" ref="K1:K25" si="3">D1</f>
        <v>0</v>
      </c>
      <c r="L1" t="str">
        <f t="shared" ref="L1:L25" si="4">E1</f>
        <v>du3/dt</v>
      </c>
      <c r="M1">
        <f t="shared" ref="M1:M25" si="5">F1</f>
        <v>0</v>
      </c>
    </row>
    <row r="2" spans="1:13" x14ac:dyDescent="0.45">
      <c r="A2" t="str">
        <f>Sheet1!F2</f>
        <v>buffer</v>
      </c>
      <c r="B2">
        <f>Sheet1!G2</f>
        <v>-8.1107178226304105E-8</v>
      </c>
      <c r="C2" t="str">
        <f>Sheet1!H2</f>
        <v>buffer</v>
      </c>
      <c r="D2">
        <f>Sheet1!I2</f>
        <v>-5.42867778187277E-11</v>
      </c>
      <c r="E2" t="str">
        <f>Sheet1!J2</f>
        <v>buffer</v>
      </c>
      <c r="F2">
        <f>Sheet1!K2</f>
        <v>-5.2455799676008144E-11</v>
      </c>
      <c r="H2" t="str">
        <f t="shared" si="0"/>
        <v>buffer</v>
      </c>
      <c r="I2">
        <v>0</v>
      </c>
      <c r="J2" t="str">
        <f t="shared" si="2"/>
        <v>buffer</v>
      </c>
      <c r="K2">
        <v>0</v>
      </c>
      <c r="L2" t="str">
        <f t="shared" si="4"/>
        <v>buffer</v>
      </c>
      <c r="M2">
        <v>0</v>
      </c>
    </row>
    <row r="3" spans="1:13" x14ac:dyDescent="0.45">
      <c r="A3" t="str">
        <f>Sheet1!F3</f>
        <v xml:space="preserve"> 0.001emission1</v>
      </c>
      <c r="B3">
        <f>Sheet1!G3</f>
        <v>1.3333107000641412E-4</v>
      </c>
      <c r="C3" t="str">
        <f>Sheet1!H3</f>
        <v xml:space="preserve"> 0.001emission1</v>
      </c>
      <c r="D3">
        <f>Sheet1!I3</f>
        <v>5.0399056660385395E-4</v>
      </c>
      <c r="E3" t="str">
        <f>Sheet1!J3</f>
        <v xml:space="preserve"> 0.001emission1</v>
      </c>
      <c r="F3">
        <f>Sheet1!K3</f>
        <v>-4.5815227381491017E-4</v>
      </c>
      <c r="H3" t="str">
        <f t="shared" si="0"/>
        <v xml:space="preserve"> 0.001emission1</v>
      </c>
      <c r="I3" cm="1">
        <f t="array" ref="I3">ABS(B3)/SUM(ABS($B$3:$B$17))*100</f>
        <v>6.8947810531314963E-2</v>
      </c>
      <c r="J3" t="str">
        <f t="shared" si="2"/>
        <v xml:space="preserve"> 0.001emission1</v>
      </c>
      <c r="K3" cm="1">
        <f t="array" ref="K3">ABS(D3)/SUM(ABS($D$3:$D$21))*100</f>
        <v>10.482620545914594</v>
      </c>
      <c r="L3" t="str">
        <f t="shared" si="4"/>
        <v xml:space="preserve"> 0.001emission1</v>
      </c>
      <c r="M3" cm="1">
        <f t="array" ref="M3">ABS(F3)/SUM(ABS($F$3:$F$25))*100</f>
        <v>0.87013782831855457</v>
      </c>
    </row>
    <row r="4" spans="1:13" x14ac:dyDescent="0.45">
      <c r="A4" t="str">
        <f>Sheet1!F4</f>
        <v xml:space="preserve"> 0.1emission2</v>
      </c>
      <c r="B4">
        <f>Sheet1!G4</f>
        <v>-8.027398776736791E-2</v>
      </c>
      <c r="C4" t="str">
        <f>Sheet1!H4</f>
        <v xml:space="preserve"> 0.1emission2</v>
      </c>
      <c r="D4">
        <f>Sheet1!I4</f>
        <v>1.8358058079646396E-4</v>
      </c>
      <c r="E4" t="str">
        <f>Sheet1!J4</f>
        <v xml:space="preserve"> 0.1emission2</v>
      </c>
      <c r="F4">
        <f>Sheet1!K4</f>
        <v>2.9524308199383451E-4</v>
      </c>
      <c r="H4" t="str">
        <f t="shared" si="0"/>
        <v xml:space="preserve"> 0.1emission2</v>
      </c>
      <c r="I4" cm="1">
        <f t="array" ref="I4">ABS(B4)/SUM(ABS($B$3:$B$17))*100</f>
        <v>41.51107239228876</v>
      </c>
      <c r="J4" t="str">
        <f t="shared" si="2"/>
        <v xml:space="preserve"> 0.1emission2</v>
      </c>
      <c r="K4" cm="1">
        <f t="array" ref="K4">ABS(D4)/SUM(ABS($D$3:$D$21))*100</f>
        <v>3.8183364840647229</v>
      </c>
      <c r="L4" t="str">
        <f t="shared" si="4"/>
        <v xml:space="preserve"> 0.1emission2</v>
      </c>
      <c r="M4" cm="1">
        <f t="array" ref="M4">ABS(F4)/SUM(ABS($F$3:$F$25))*100</f>
        <v>0.5607353469034152</v>
      </c>
    </row>
    <row r="5" spans="1:13" x14ac:dyDescent="0.45">
      <c r="A5" t="str">
        <f>Sheet1!F5</f>
        <v xml:space="preserve"> 0.001emission3</v>
      </c>
      <c r="B5">
        <f>Sheet1!G5</f>
        <v>-2.4702143307068877E-5</v>
      </c>
      <c r="C5" t="str">
        <f>Sheet1!H5</f>
        <v xml:space="preserve"> 0.001emission3</v>
      </c>
      <c r="D5">
        <f>Sheet1!I5</f>
        <v>-1.4346483501751523E-3</v>
      </c>
      <c r="E5" t="str">
        <f>Sheet1!J5</f>
        <v xml:space="preserve"> 0.001emission3</v>
      </c>
      <c r="F5">
        <f>Sheet1!K5</f>
        <v>5.5447845876711096E-4</v>
      </c>
      <c r="H5" t="str">
        <f t="shared" si="0"/>
        <v xml:space="preserve"> 0.001emission3</v>
      </c>
      <c r="I5" cm="1">
        <f t="array" ref="I5">ABS(B5)/SUM(ABS($B$3:$B$17))*100</f>
        <v>1.2773907059856652E-2</v>
      </c>
      <c r="J5" t="str">
        <f t="shared" si="2"/>
        <v xml:space="preserve"> 0.001emission3</v>
      </c>
      <c r="K5" cm="1">
        <f t="array" ref="K5">ABS(D5)/SUM(ABS($D$3:$D$21))*100</f>
        <v>29.83959476275151</v>
      </c>
      <c r="L5" t="str">
        <f t="shared" si="4"/>
        <v xml:space="preserve"> 0.001emission3</v>
      </c>
      <c r="M5" cm="1">
        <f t="array" ref="M5">ABS(F5)/SUM(ABS($F$3:$F$25))*100</f>
        <v>1.0530836788031488</v>
      </c>
    </row>
    <row r="6" spans="1:13" x14ac:dyDescent="0.45">
      <c r="A6" t="str">
        <f>Sheet1!F6</f>
        <v xml:space="preserve"> (u(t))[1]^3</v>
      </c>
      <c r="B6">
        <f>Sheet1!G6</f>
        <v>4.2725108149477484E-6</v>
      </c>
      <c r="C6" t="str">
        <f>Sheet1!H6</f>
        <v xml:space="preserve"> ((u(t))[2]^2)*(u(t))[1]</v>
      </c>
      <c r="D6">
        <f>Sheet1!I6</f>
        <v>1.5084904153715202E-6</v>
      </c>
      <c r="E6" t="str">
        <f>Sheet1!J6</f>
        <v xml:space="preserve"> ((u(t))[2]^2)*(u(t))[1]</v>
      </c>
      <c r="F6">
        <f>Sheet1!K6</f>
        <v>4.7619963747131142E-7</v>
      </c>
      <c r="H6" t="str">
        <f t="shared" si="0"/>
        <v xml:space="preserve"> (u(t))[1]^3</v>
      </c>
      <c r="I6" cm="1">
        <f t="array" ref="I6">ABS(B6)/SUM(ABS($B$3:$B$17))*100</f>
        <v>2.2093895004955716E-3</v>
      </c>
      <c r="J6" t="str">
        <f t="shared" si="2"/>
        <v xml:space="preserve"> ((u(t))[2]^2)*(u(t))[1]</v>
      </c>
      <c r="K6" cm="1">
        <f t="array" ref="K6">ABS(D6)/SUM(ABS($D$3:$D$21))*100</f>
        <v>3.1375453568594273E-2</v>
      </c>
      <c r="L6" t="str">
        <f t="shared" si="4"/>
        <v xml:space="preserve"> ((u(t))[2]^2)*(u(t))[1]</v>
      </c>
      <c r="M6" cm="1">
        <f t="array" ref="M6">ABS(F6)/SUM(ABS($F$3:$F$25))*100</f>
        <v>9.0441397342658984E-4</v>
      </c>
    </row>
    <row r="7" spans="1:13" x14ac:dyDescent="0.45">
      <c r="A7" t="str">
        <f>Sheet1!F7</f>
        <v xml:space="preserve"> (u(t))[2]^3</v>
      </c>
      <c r="B7">
        <f>Sheet1!G7</f>
        <v>1.6541294864489065E-6</v>
      </c>
      <c r="C7" t="str">
        <f>Sheet1!H7</f>
        <v xml:space="preserve"> (u(t))[2]^3</v>
      </c>
      <c r="D7">
        <f>Sheet1!I7</f>
        <v>3.8031929355086505E-7</v>
      </c>
      <c r="E7" t="str">
        <f>Sheet1!J7</f>
        <v xml:space="preserve"> (u(t))[2]^3</v>
      </c>
      <c r="F7">
        <f>Sheet1!K7</f>
        <v>6.1085758214269111E-6</v>
      </c>
      <c r="H7" t="str">
        <f t="shared" si="0"/>
        <v xml:space="preserve"> (u(t))[2]^3</v>
      </c>
      <c r="I7" cm="1">
        <f t="array" ref="I7">ABS(B7)/SUM(ABS($B$3:$B$17))*100</f>
        <v>8.5537906821308814E-4</v>
      </c>
      <c r="J7" t="str">
        <f t="shared" si="2"/>
        <v xml:space="preserve"> (u(t))[2]^3</v>
      </c>
      <c r="K7" cm="1">
        <f t="array" ref="K7">ABS(D7)/SUM(ABS($D$3:$D$21))*100</f>
        <v>7.9103521072799703E-3</v>
      </c>
      <c r="L7" t="str">
        <f t="shared" si="4"/>
        <v xml:space="preserve"> (u(t))[2]^3</v>
      </c>
      <c r="M7" cm="1">
        <f t="array" ref="M7">ABS(F7)/SUM(ABS($F$3:$F$25))*100</f>
        <v>1.1601607594602886E-2</v>
      </c>
    </row>
    <row r="8" spans="1:13" x14ac:dyDescent="0.45">
      <c r="A8" t="str">
        <f>Sheet1!F8</f>
        <v xml:space="preserve"> ((u(t))[2]^2)*(u(t))[3]</v>
      </c>
      <c r="B8">
        <f>Sheet1!G8</f>
        <v>-5.297415066687865E-6</v>
      </c>
      <c r="C8" t="str">
        <f>Sheet1!H8</f>
        <v xml:space="preserve"> (u(t))[1]*(u(t))[2]*(u(t))[3]</v>
      </c>
      <c r="D8">
        <f>Sheet1!I8</f>
        <v>-3.8433015953596477E-6</v>
      </c>
      <c r="E8" t="str">
        <f>Sheet1!J8</f>
        <v xml:space="preserve"> (u(t))[1]*(u(t))[2]*(u(t))[3]</v>
      </c>
      <c r="F8">
        <f>Sheet1!K8</f>
        <v>-9.4532949671414823E-7</v>
      </c>
      <c r="H8" t="str">
        <f t="shared" si="0"/>
        <v xml:space="preserve"> ((u(t))[2]^2)*(u(t))[3]</v>
      </c>
      <c r="I8" cm="1">
        <f t="array" ref="I8">ABS(B8)/SUM(ABS($B$3:$B$17))*100</f>
        <v>2.7393852783612802E-3</v>
      </c>
      <c r="J8" t="str">
        <f t="shared" si="2"/>
        <v xml:space="preserve"> (u(t))[1]*(u(t))[2]*(u(t))[3]</v>
      </c>
      <c r="K8" cm="1">
        <f t="array" ref="K8">ABS(D8)/SUM(ABS($D$3:$D$21))*100</f>
        <v>7.9937750698676077E-2</v>
      </c>
      <c r="L8" t="str">
        <f t="shared" si="4"/>
        <v xml:space="preserve"> (u(t))[1]*(u(t))[2]*(u(t))[3]</v>
      </c>
      <c r="M8" cm="1">
        <f t="array" ref="M8">ABS(F8)/SUM(ABS($F$3:$F$25))*100</f>
        <v>1.7954007921144391E-3</v>
      </c>
    </row>
    <row r="9" spans="1:13" x14ac:dyDescent="0.45">
      <c r="A9" t="str">
        <f>Sheet1!F9</f>
        <v xml:space="preserve"> ((u(t))[3]^2)*(u(t))[2]</v>
      </c>
      <c r="B9">
        <f>Sheet1!G9</f>
        <v>5.6181259798436253E-6</v>
      </c>
      <c r="C9" t="str">
        <f>Sheet1!H9</f>
        <v xml:space="preserve"> ((u(t))[2]^2)*(u(t))[3]</v>
      </c>
      <c r="D9">
        <f>Sheet1!I9</f>
        <v>-2.4729652738107698E-6</v>
      </c>
      <c r="E9" t="str">
        <f>Sheet1!J9</f>
        <v xml:space="preserve"> ((u(t))[2]^2)*(u(t))[3]</v>
      </c>
      <c r="F9">
        <f>Sheet1!K9</f>
        <v>-1.2309062913149508E-5</v>
      </c>
      <c r="H9" t="str">
        <f t="shared" si="0"/>
        <v xml:space="preserve"> ((u(t))[3]^2)*(u(t))[2]</v>
      </c>
      <c r="I9" cm="1">
        <f t="array" ref="I9">ABS(B9)/SUM(ABS($B$3:$B$17))*100</f>
        <v>2.9052304581421418E-3</v>
      </c>
      <c r="J9" t="str">
        <f t="shared" si="2"/>
        <v xml:space="preserve"> ((u(t))[2]^2)*(u(t))[3]</v>
      </c>
      <c r="K9" cm="1">
        <f t="array" ref="K9">ABS(D9)/SUM(ABS($D$3:$D$21))*100</f>
        <v>5.1435797227844096E-2</v>
      </c>
      <c r="L9" t="str">
        <f t="shared" si="4"/>
        <v xml:space="preserve"> ((u(t))[2]^2)*(u(t))[3]</v>
      </c>
      <c r="M9" cm="1">
        <f t="array" ref="M9">ABS(F9)/SUM(ABS($F$3:$F$25))*100</f>
        <v>2.3377776088941475E-2</v>
      </c>
    </row>
    <row r="10" spans="1:13" x14ac:dyDescent="0.45">
      <c r="A10" t="str">
        <f>Sheet1!F10</f>
        <v xml:space="preserve"> (u(t))[3]^3</v>
      </c>
      <c r="B10">
        <f>Sheet1!G10</f>
        <v>-1.1736306150626267E-6</v>
      </c>
      <c r="C10" t="str">
        <f>Sheet1!H10</f>
        <v xml:space="preserve"> ((u(t))[3]^2)*(u(t))[1]</v>
      </c>
      <c r="D10">
        <f>Sheet1!I10</f>
        <v>2.6873384543002211E-6</v>
      </c>
      <c r="E10" t="str">
        <f>Sheet1!J10</f>
        <v xml:space="preserve"> ((u(t))[3]^2)*(u(t))[1]</v>
      </c>
      <c r="F10">
        <f>Sheet1!K10</f>
        <v>5.000741011016979E-7</v>
      </c>
      <c r="H10" t="str">
        <f t="shared" si="0"/>
        <v xml:space="preserve"> (u(t))[3]^3</v>
      </c>
      <c r="I10" cm="1">
        <f t="array" ref="I10">ABS(B10)/SUM(ABS($B$3:$B$17))*100</f>
        <v>6.0690476178730036E-4</v>
      </c>
      <c r="J10" t="str">
        <f t="shared" si="2"/>
        <v xml:space="preserve"> ((u(t))[3]^2)*(u(t))[1]</v>
      </c>
      <c r="K10" cm="1">
        <f t="array" ref="K10">ABS(D10)/SUM(ABS($D$3:$D$21))*100</f>
        <v>5.5894596370523519E-2</v>
      </c>
      <c r="L10" t="str">
        <f t="shared" si="4"/>
        <v xml:space="preserve"> ((u(t))[3]^2)*(u(t))[1]</v>
      </c>
      <c r="M10" cm="1">
        <f t="array" ref="M10">ABS(F10)/SUM(ABS($F$3:$F$25))*100</f>
        <v>9.4975713796582645E-4</v>
      </c>
    </row>
    <row r="11" spans="1:13" x14ac:dyDescent="0.45">
      <c r="A11" t="str">
        <f>Sheet1!F11</f>
        <v xml:space="preserve"> press*tempk</v>
      </c>
      <c r="B11">
        <f>Sheet1!G11</f>
        <v>9.0126853087464459E-2</v>
      </c>
      <c r="C11" t="str">
        <f>Sheet1!H11</f>
        <v xml:space="preserve"> ((u(t))[3]^2)*(u(t))[2]</v>
      </c>
      <c r="D11">
        <f>Sheet1!I11</f>
        <v>-3.4152430353050112E-7</v>
      </c>
      <c r="E11" t="str">
        <f>Sheet1!J11</f>
        <v xml:space="preserve"> ((u(t))[3]^2)*(u(t))[2]</v>
      </c>
      <c r="F11">
        <f>Sheet1!K11</f>
        <v>1.1808328806858336E-5</v>
      </c>
      <c r="H11" t="str">
        <f t="shared" si="0"/>
        <v xml:space="preserve"> press*tempk</v>
      </c>
      <c r="I11" cm="1">
        <f t="array" ref="I11">ABS(B11)/SUM(ABS($B$3:$B$17))*100</f>
        <v>46.606160065761273</v>
      </c>
      <c r="J11" t="str">
        <f t="shared" si="2"/>
        <v xml:space="preserve"> ((u(t))[3]^2)*(u(t))[2]</v>
      </c>
      <c r="K11" cm="1">
        <f t="array" ref="K11">ABS(D11)/SUM(ABS($D$3:$D$21))*100</f>
        <v>7.1034458149531301E-3</v>
      </c>
      <c r="L11" t="str">
        <f t="shared" si="4"/>
        <v xml:space="preserve"> ((u(t))[3]^2)*(u(t))[2]</v>
      </c>
      <c r="M11" cm="1">
        <f t="array" ref="M11">ABS(F11)/SUM(ABS($F$3:$F$25))*100</f>
        <v>2.2426765447468033E-2</v>
      </c>
    </row>
    <row r="12" spans="1:13" x14ac:dyDescent="0.45">
      <c r="A12" t="str">
        <f>Sheet1!F12</f>
        <v xml:space="preserve"> press*tempk*(u(t))[1]</v>
      </c>
      <c r="B12">
        <f>Sheet1!G12</f>
        <v>-2.2585860012571797E-2</v>
      </c>
      <c r="C12" t="str">
        <f>Sheet1!H12</f>
        <v xml:space="preserve"> (u(t))[3]^3</v>
      </c>
      <c r="D12">
        <f>Sheet1!I12</f>
        <v>-1.3469995316720884E-5</v>
      </c>
      <c r="E12" t="str">
        <f>Sheet1!J12</f>
        <v xml:space="preserve"> (u(t))[3]^3</v>
      </c>
      <c r="F12">
        <f>Sheet1!K12</f>
        <v>6.1627996810730639E-6</v>
      </c>
      <c r="H12" t="str">
        <f t="shared" si="0"/>
        <v xml:space="preserve"> press*tempk*(u(t))[1]</v>
      </c>
      <c r="I12" cm="1">
        <f t="array" ref="I12">ABS(B12)/SUM(ABS($B$3:$B$17))*100</f>
        <v>11.679540235885673</v>
      </c>
      <c r="J12" t="str">
        <f t="shared" si="2"/>
        <v xml:space="preserve"> (u(t))[3]^3</v>
      </c>
      <c r="K12" cm="1">
        <f t="array" ref="K12">ABS(D12)/SUM(ABS($D$3:$D$21))*100</f>
        <v>0.28016565986922176</v>
      </c>
      <c r="L12" t="str">
        <f t="shared" si="4"/>
        <v xml:space="preserve"> (u(t))[3]^3</v>
      </c>
      <c r="M12" cm="1">
        <f t="array" ref="M12">ABS(F12)/SUM(ABS($F$3:$F$25))*100</f>
        <v>1.1704591327680711E-2</v>
      </c>
    </row>
    <row r="13" spans="1:13" x14ac:dyDescent="0.45">
      <c r="A13" t="str">
        <f>Sheet1!F13</f>
        <v xml:space="preserve"> hv*(u(t))[2]</v>
      </c>
      <c r="B13">
        <f>Sheet1!G13</f>
        <v>6.5143208304977728E-5</v>
      </c>
      <c r="C13" t="str">
        <f>Sheet1!H13</f>
        <v xml:space="preserve"> hv</v>
      </c>
      <c r="D13">
        <f>Sheet1!I13</f>
        <v>1.9341842193238384E-3</v>
      </c>
      <c r="E13" t="str">
        <f>Sheet1!J13</f>
        <v xml:space="preserve"> press*tempk</v>
      </c>
      <c r="F13">
        <f>Sheet1!K13</f>
        <v>3.8502425186033015E-2</v>
      </c>
      <c r="H13" t="str">
        <f t="shared" si="0"/>
        <v xml:space="preserve"> hv*(u(t))[2]</v>
      </c>
      <c r="I13" cm="1">
        <f t="array" ref="I13">ABS(B13)/SUM(ABS($B$3:$B$17))*100</f>
        <v>3.3686683706937302E-2</v>
      </c>
      <c r="J13" t="str">
        <f t="shared" si="2"/>
        <v xml:space="preserve"> hv</v>
      </c>
      <c r="K13" cm="1">
        <f t="array" ref="K13">ABS(D13)/SUM(ABS($D$3:$D$21))*100</f>
        <v>40.229560988994919</v>
      </c>
      <c r="L13" t="str">
        <f t="shared" si="4"/>
        <v xml:space="preserve"> press*tempk</v>
      </c>
      <c r="M13" cm="1">
        <f t="array" ref="M13">ABS(F13)/SUM(ABS($F$3:$F$25))*100</f>
        <v>73.125069002510486</v>
      </c>
    </row>
    <row r="14" spans="1:13" x14ac:dyDescent="0.45">
      <c r="A14" t="str">
        <f>Sheet1!F14</f>
        <v xml:space="preserve"> hv*((u(t))[2]^2)</v>
      </c>
      <c r="B14">
        <f>Sheet1!G14</f>
        <v>-7.9339424770999814E-6</v>
      </c>
      <c r="C14" t="str">
        <f>Sheet1!H14</f>
        <v xml:space="preserve"> hv*(u(t))[1]</v>
      </c>
      <c r="D14">
        <f>Sheet1!I14</f>
        <v>2.3558652436112644E-5</v>
      </c>
      <c r="E14" t="str">
        <f>Sheet1!J14</f>
        <v xml:space="preserve"> press*tempk*(u(t))[1]</v>
      </c>
      <c r="F14">
        <f>Sheet1!K14</f>
        <v>-9.3100227274046932E-3</v>
      </c>
      <c r="H14" t="str">
        <f t="shared" si="0"/>
        <v xml:space="preserve"> hv*((u(t))[2]^2)</v>
      </c>
      <c r="I14" cm="1">
        <f t="array" ref="I14">ABS(B14)/SUM(ABS($B$3:$B$17))*100</f>
        <v>4.1027793645631548E-3</v>
      </c>
      <c r="J14" t="str">
        <f t="shared" si="2"/>
        <v xml:space="preserve"> hv*(u(t))[1]</v>
      </c>
      <c r="K14" cm="1">
        <f t="array" ref="K14">ABS(D14)/SUM(ABS($D$3:$D$21))*100</f>
        <v>0.49000205643723427</v>
      </c>
      <c r="L14" t="str">
        <f t="shared" si="4"/>
        <v xml:space="preserve"> press*tempk*(u(t))[1]</v>
      </c>
      <c r="M14" cm="1">
        <f t="array" ref="M14">ABS(F14)/SUM(ABS($F$3:$F$25))*100</f>
        <v>17.68190058332668</v>
      </c>
    </row>
    <row r="15" spans="1:13" x14ac:dyDescent="0.45">
      <c r="A15" t="str">
        <f>Sheet1!F15</f>
        <v xml:space="preserve"> hv*(u(t))[3]</v>
      </c>
      <c r="B15">
        <f>Sheet1!G15</f>
        <v>-4.217245724671145E-5</v>
      </c>
      <c r="C15" t="str">
        <f>Sheet1!H15</f>
        <v xml:space="preserve"> hv*(u(t))[2]</v>
      </c>
      <c r="D15">
        <f>Sheet1!I15</f>
        <v>-3.64974919148652E-4</v>
      </c>
      <c r="E15" t="str">
        <f>Sheet1!J15</f>
        <v xml:space="preserve"> press*tempk*(u(t))[2]*(u(t))[3]</v>
      </c>
      <c r="F15">
        <f>Sheet1!K15</f>
        <v>1.0975560102629531E-4</v>
      </c>
      <c r="H15" t="str">
        <f t="shared" si="0"/>
        <v xml:space="preserve"> hv*(u(t))[3]</v>
      </c>
      <c r="I15" cm="1">
        <f t="array" ref="I15">ABS(B15)/SUM(ABS($B$3:$B$17))*100</f>
        <v>2.1808109630758694E-2</v>
      </c>
      <c r="J15" t="str">
        <f t="shared" si="2"/>
        <v xml:space="preserve"> hv*(u(t))[2]</v>
      </c>
      <c r="K15" cm="1">
        <f t="array" ref="K15">ABS(D15)/SUM(ABS($D$3:$D$21))*100</f>
        <v>7.5912007877290328</v>
      </c>
      <c r="L15" t="str">
        <f t="shared" si="4"/>
        <v xml:space="preserve"> press*tempk*(u(t))[2]*(u(t))[3]</v>
      </c>
      <c r="M15" cm="1">
        <f t="array" ref="M15">ABS(F15)/SUM(ABS($F$3:$F$25))*100</f>
        <v>0.20845143805048658</v>
      </c>
    </row>
    <row r="16" spans="1:13" x14ac:dyDescent="0.45">
      <c r="A16" t="str">
        <f>Sheet1!F16</f>
        <v xml:space="preserve"> hv*(u(t))[2]*(u(t))[3]</v>
      </c>
      <c r="B16">
        <f>Sheet1!G16</f>
        <v>9.2212441350573944E-5</v>
      </c>
      <c r="C16" t="str">
        <f>Sheet1!H16</f>
        <v xml:space="preserve"> hv*(u(t))[1]*(u(t))[2]</v>
      </c>
      <c r="D16">
        <f>Sheet1!I16</f>
        <v>-8.6466061607495207E-6</v>
      </c>
      <c r="E16" t="str">
        <f>Sheet1!J16</f>
        <v xml:space="preserve"> press*tempk*((u(t))[3]^2)</v>
      </c>
      <c r="F16">
        <f>Sheet1!K16</f>
        <v>-9.2285274958419898E-5</v>
      </c>
      <c r="H16" t="str">
        <f t="shared" si="0"/>
        <v xml:space="preserve"> hv*(u(t))[2]*(u(t))[3]</v>
      </c>
      <c r="I16" cm="1">
        <f t="array" ref="I16">ABS(B16)/SUM(ABS($B$3:$B$17))*100</f>
        <v>4.768465395622723E-2</v>
      </c>
      <c r="J16" t="str">
        <f t="shared" si="2"/>
        <v xml:space="preserve"> hv*(u(t))[1]*(u(t))[2]</v>
      </c>
      <c r="K16" cm="1">
        <f t="array" ref="K16">ABS(D16)/SUM(ABS($D$3:$D$21))*100</f>
        <v>0.17984283317816277</v>
      </c>
      <c r="L16" t="str">
        <f t="shared" si="4"/>
        <v xml:space="preserve"> press*tempk*((u(t))[3]^2)</v>
      </c>
      <c r="M16" cm="1">
        <f t="array" ref="M16">ABS(F16)/SUM(ABS($F$3:$F$25))*100</f>
        <v>0.1752712216605545</v>
      </c>
    </row>
    <row r="17" spans="1:13" x14ac:dyDescent="0.45">
      <c r="A17" t="str">
        <f>Sheet1!F17</f>
        <v xml:space="preserve"> hv*((u(t))[3]^2)</v>
      </c>
      <c r="B17">
        <f>Sheet1!G17</f>
        <v>-9.4892826182474643E-6</v>
      </c>
      <c r="C17" t="str">
        <f>Sheet1!H17</f>
        <v xml:space="preserve"> hv*((u(t))[2]^2)</v>
      </c>
      <c r="D17">
        <f>Sheet1!I17</f>
        <v>-1.4096784557295224E-5</v>
      </c>
      <c r="E17" t="str">
        <f>Sheet1!J17</f>
        <v xml:space="preserve"> hv</v>
      </c>
      <c r="F17">
        <f>Sheet1!K17</f>
        <v>-1.9629516691321148E-3</v>
      </c>
      <c r="H17" t="str">
        <f t="shared" si="0"/>
        <v xml:space="preserve"> hv*((u(t))[3]^2)</v>
      </c>
      <c r="I17" cm="1">
        <f t="array" ref="I17">ABS(B17)/SUM(ABS($B$3:$B$17))*100</f>
        <v>4.9070727476315306E-3</v>
      </c>
      <c r="J17" t="str">
        <f t="shared" si="2"/>
        <v xml:space="preserve"> hv*((u(t))[2]^2)</v>
      </c>
      <c r="K17" cm="1">
        <f t="array" ref="K17">ABS(D17)/SUM(ABS($D$3:$D$21))*100</f>
        <v>0.29320239945638799</v>
      </c>
      <c r="L17" t="str">
        <f t="shared" si="4"/>
        <v xml:space="preserve"> hv</v>
      </c>
      <c r="M17" cm="1">
        <f t="array" ref="M17">ABS(F17)/SUM(ABS($F$3:$F$25))*100</f>
        <v>3.7281022055189759</v>
      </c>
    </row>
    <row r="18" spans="1:13" x14ac:dyDescent="0.45">
      <c r="A18">
        <f>Sheet1!F18</f>
        <v>0</v>
      </c>
      <c r="B18">
        <f>Sheet1!G18</f>
        <v>0</v>
      </c>
      <c r="C18" t="str">
        <f>Sheet1!H18</f>
        <v xml:space="preserve"> hv*(u(t))[3]</v>
      </c>
      <c r="D18">
        <f>Sheet1!I18</f>
        <v>-5.0952163873973042E-5</v>
      </c>
      <c r="E18" t="str">
        <f>Sheet1!J18</f>
        <v xml:space="preserve"> hv*(u(t))[1]</v>
      </c>
      <c r="F18">
        <f>Sheet1!K18</f>
        <v>1.8718431203661E-5</v>
      </c>
      <c r="H18">
        <f t="shared" si="0"/>
        <v>0</v>
      </c>
      <c r="I18">
        <f t="shared" si="1"/>
        <v>0</v>
      </c>
      <c r="J18" t="str">
        <f t="shared" si="2"/>
        <v xml:space="preserve"> hv*(u(t))[3]</v>
      </c>
      <c r="K18" cm="1">
        <f t="array" ref="K18">ABS(D18)/SUM(ABS($D$3:$D$21))*100</f>
        <v>1.0597662640458494</v>
      </c>
      <c r="L18" t="str">
        <f t="shared" si="4"/>
        <v xml:space="preserve"> hv*(u(t))[1]</v>
      </c>
      <c r="M18" cm="1">
        <f t="array" ref="M18">ABS(F18)/SUM(ABS($F$3:$F$25))*100</f>
        <v>3.5550658608460635E-2</v>
      </c>
    </row>
    <row r="19" spans="1:13" x14ac:dyDescent="0.45">
      <c r="A19">
        <f>Sheet1!F19</f>
        <v>0</v>
      </c>
      <c r="B19">
        <f>Sheet1!G19</f>
        <v>0</v>
      </c>
      <c r="C19" t="str">
        <f>Sheet1!H19</f>
        <v xml:space="preserve"> hv*(u(t))[1]*(u(t))[3]</v>
      </c>
      <c r="D19">
        <f>Sheet1!I19</f>
        <v>8.2332266202562866E-6</v>
      </c>
      <c r="E19" t="str">
        <f>Sheet1!J19</f>
        <v xml:space="preserve"> hv*(u(t))[2]</v>
      </c>
      <c r="F19">
        <f>Sheet1!K19</f>
        <v>6.1455647849747357E-4</v>
      </c>
      <c r="H19">
        <f t="shared" si="0"/>
        <v>0</v>
      </c>
      <c r="I19">
        <f t="shared" si="1"/>
        <v>0</v>
      </c>
      <c r="J19" t="str">
        <f t="shared" si="2"/>
        <v xml:space="preserve"> hv*(u(t))[1]*(u(t))[3]</v>
      </c>
      <c r="K19" cm="1">
        <f t="array" ref="K19">ABS(D19)/SUM(ABS($D$3:$D$21))*100</f>
        <v>0.17124485307382251</v>
      </c>
      <c r="L19" t="str">
        <f t="shared" si="4"/>
        <v xml:space="preserve"> hv*(u(t))[2]</v>
      </c>
      <c r="M19" cm="1">
        <f t="array" ref="M19">ABS(F19)/SUM(ABS($F$3:$F$25))*100</f>
        <v>1.1671858247612328</v>
      </c>
    </row>
    <row r="20" spans="1:13" x14ac:dyDescent="0.45">
      <c r="A20">
        <f>Sheet1!F20</f>
        <v>0</v>
      </c>
      <c r="B20">
        <f>Sheet1!G20</f>
        <v>0</v>
      </c>
      <c r="C20" t="str">
        <f>Sheet1!H20</f>
        <v xml:space="preserve"> hv*(u(t))[2]*(u(t))[3]</v>
      </c>
      <c r="D20">
        <f>Sheet1!I20</f>
        <v>-2.1039593366563257E-4</v>
      </c>
      <c r="E20" t="str">
        <f>Sheet1!J20</f>
        <v xml:space="preserve"> hv*(u(t))[1]*(u(t))[2]</v>
      </c>
      <c r="F20">
        <f>Sheet1!K20</f>
        <v>-9.3529117683767623E-7</v>
      </c>
      <c r="H20">
        <f t="shared" si="0"/>
        <v>0</v>
      </c>
      <c r="I20">
        <f t="shared" si="1"/>
        <v>0</v>
      </c>
      <c r="J20" t="str">
        <f t="shared" si="2"/>
        <v xml:space="preserve"> hv*(u(t))[2]*(u(t))[3]</v>
      </c>
      <c r="K20" cm="1">
        <f t="array" ref="K20">ABS(D20)/SUM(ABS($D$3:$D$21))*100</f>
        <v>4.3760754330820824</v>
      </c>
      <c r="L20" t="str">
        <f t="shared" si="4"/>
        <v xml:space="preserve"> hv*(u(t))[1]*(u(t))[2]</v>
      </c>
      <c r="M20" cm="1">
        <f t="array" ref="M20">ABS(F20)/SUM(ABS($F$3:$F$25))*100</f>
        <v>1.7763356856934915E-3</v>
      </c>
    </row>
    <row r="21" spans="1:13" x14ac:dyDescent="0.45">
      <c r="A21">
        <f>Sheet1!F21</f>
        <v>0</v>
      </c>
      <c r="B21">
        <f>Sheet1!G21</f>
        <v>0</v>
      </c>
      <c r="C21" t="str">
        <f>Sheet1!H21</f>
        <v xml:space="preserve"> hv*((u(t))[3]^2)</v>
      </c>
      <c r="D21">
        <f>Sheet1!I21</f>
        <v>-4.5902136541169398E-5</v>
      </c>
      <c r="E21" t="str">
        <f>Sheet1!J21</f>
        <v xml:space="preserve"> hv*((u(t))[2]^2)</v>
      </c>
      <c r="F21">
        <f>Sheet1!K21</f>
        <v>-2.9359622200996523E-5</v>
      </c>
      <c r="H21">
        <f t="shared" si="0"/>
        <v>0</v>
      </c>
      <c r="I21">
        <f t="shared" si="1"/>
        <v>0</v>
      </c>
      <c r="J21" t="str">
        <f t="shared" si="2"/>
        <v xml:space="preserve"> hv*((u(t))[3]^2)</v>
      </c>
      <c r="K21" cm="1">
        <f t="array" ref="K21">ABS(D21)/SUM(ABS($D$3:$D$21))*100</f>
        <v>0.95472953561460561</v>
      </c>
      <c r="L21" t="str">
        <f t="shared" si="4"/>
        <v xml:space="preserve"> hv*((u(t))[2]^2)</v>
      </c>
      <c r="M21" cm="1">
        <f t="array" ref="M21">ABS(F21)/SUM(ABS($F$3:$F$25))*100</f>
        <v>5.5760757639607583E-2</v>
      </c>
    </row>
    <row r="22" spans="1:13" x14ac:dyDescent="0.45">
      <c r="A22">
        <f>Sheet1!F22</f>
        <v>0</v>
      </c>
      <c r="B22">
        <f>Sheet1!G22</f>
        <v>0</v>
      </c>
      <c r="C22">
        <f>Sheet1!H22</f>
        <v>0</v>
      </c>
      <c r="D22">
        <f>Sheet1!I22</f>
        <v>0</v>
      </c>
      <c r="E22" t="str">
        <f>Sheet1!J22</f>
        <v xml:space="preserve"> hv*(u(t))[3]</v>
      </c>
      <c r="F22">
        <f>Sheet1!K22</f>
        <v>-3.1633334484364189E-4</v>
      </c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 t="str">
        <f t="shared" si="4"/>
        <v xml:space="preserve"> hv*(u(t))[3]</v>
      </c>
      <c r="M22" cm="1">
        <f t="array" ref="M22">ABS(F22)/SUM(ABS($F$3:$F$25))*100</f>
        <v>0.60079066598322994</v>
      </c>
    </row>
    <row r="23" spans="1:13" x14ac:dyDescent="0.45">
      <c r="A23">
        <f>Sheet1!F23</f>
        <v>0</v>
      </c>
      <c r="B23">
        <f>Sheet1!G23</f>
        <v>0</v>
      </c>
      <c r="C23">
        <f>Sheet1!H23</f>
        <v>0</v>
      </c>
      <c r="D23">
        <f>Sheet1!I23</f>
        <v>0</v>
      </c>
      <c r="E23" t="str">
        <f>Sheet1!J23</f>
        <v xml:space="preserve"> hv*(u(t))[1]*(u(t))[3]</v>
      </c>
      <c r="F23">
        <f>Sheet1!K23</f>
        <v>4.3855825975686423E-6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 t="str">
        <f t="shared" si="4"/>
        <v xml:space="preserve"> hv*(u(t))[1]*(u(t))[3]</v>
      </c>
      <c r="M23" cm="1">
        <f t="array" ref="M23">ABS(F23)/SUM(ABS($F$3:$F$25))*100</f>
        <v>8.329242340291608E-3</v>
      </c>
    </row>
    <row r="24" spans="1:13" x14ac:dyDescent="0.45">
      <c r="A24">
        <f>Sheet1!F24</f>
        <v>0</v>
      </c>
      <c r="B24">
        <f>Sheet1!G24</f>
        <v>0</v>
      </c>
      <c r="C24">
        <f>Sheet1!H24</f>
        <v>0</v>
      </c>
      <c r="D24">
        <f>Sheet1!I24</f>
        <v>0</v>
      </c>
      <c r="E24" t="str">
        <f>Sheet1!J24</f>
        <v xml:space="preserve"> hv*(u(t))[2]*(u(t))[3]</v>
      </c>
      <c r="F24">
        <f>Sheet1!K24</f>
        <v>3.0883921686414523E-4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 t="str">
        <f t="shared" si="4"/>
        <v xml:space="preserve"> hv*(u(t))[2]*(u(t))[3]</v>
      </c>
      <c r="M24" cm="1">
        <f t="array" ref="M24">ABS(F24)/SUM(ABS($F$3:$F$25))*100</f>
        <v>0.58655757227636562</v>
      </c>
    </row>
    <row r="25" spans="1:13" x14ac:dyDescent="0.45">
      <c r="A25">
        <f>Sheet1!F25</f>
        <v>0</v>
      </c>
      <c r="B25">
        <f>Sheet1!G25</f>
        <v>0</v>
      </c>
      <c r="C25">
        <f>Sheet1!H25</f>
        <v>0</v>
      </c>
      <c r="D25">
        <f>Sheet1!I25</f>
        <v>0</v>
      </c>
      <c r="E25" t="str">
        <f>Sheet1!J25</f>
        <v xml:space="preserve"> hv*((u(t))[3]^2)</v>
      </c>
      <c r="F25">
        <f>Sheet1!K25</f>
        <v>3.6086847833559984E-5</v>
      </c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 t="str">
        <f t="shared" si="4"/>
        <v xml:space="preserve"> hv*((u(t))[3]^2)</v>
      </c>
      <c r="M25" cm="1">
        <f t="array" ref="M25">ABS(F25)/SUM(ABS($F$3:$F$25))*100</f>
        <v>6.8537325250603423E-2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895-0085-40CB-B70D-BEDBC90A00FC}">
  <dimension ref="A2:F24"/>
  <sheetViews>
    <sheetView tabSelected="1" workbookViewId="0">
      <selection activeCell="J21" sqref="J21"/>
    </sheetView>
  </sheetViews>
  <sheetFormatPr defaultRowHeight="14.25" x14ac:dyDescent="0.45"/>
  <cols>
    <col min="1" max="1" width="24.19921875" customWidth="1"/>
    <col min="2" max="2" width="16.19921875" customWidth="1"/>
    <col min="3" max="3" width="25.265625" customWidth="1"/>
    <col min="4" max="4" width="11.53125" customWidth="1"/>
    <col min="5" max="5" width="26" customWidth="1"/>
    <col min="6" max="6" width="13.6640625" customWidth="1"/>
  </cols>
  <sheetData>
    <row r="2" spans="1:6" x14ac:dyDescent="0.45">
      <c r="A2" t="str">
        <f>Sheet2!H11</f>
        <v xml:space="preserve"> press*tempk</v>
      </c>
      <c r="B2">
        <f>Sheet2!I11</f>
        <v>46.606160065761273</v>
      </c>
      <c r="C2" t="str">
        <f>Sheet2!J13</f>
        <v xml:space="preserve"> hv</v>
      </c>
      <c r="D2">
        <f>Sheet2!K13</f>
        <v>40.229560988994919</v>
      </c>
      <c r="E2" t="str">
        <f>Sheet2!L13</f>
        <v xml:space="preserve"> press*tempk</v>
      </c>
      <c r="F2">
        <f>Sheet2!M13</f>
        <v>73.125069002510486</v>
      </c>
    </row>
    <row r="3" spans="1:6" x14ac:dyDescent="0.45">
      <c r="A3" t="str">
        <f>Sheet2!H4</f>
        <v xml:space="preserve"> 0.1emission2</v>
      </c>
      <c r="B3">
        <f>Sheet2!I4</f>
        <v>41.51107239228876</v>
      </c>
      <c r="C3" t="str">
        <f>Sheet2!J5</f>
        <v xml:space="preserve"> 0.001emission3</v>
      </c>
      <c r="D3">
        <f>Sheet2!K5</f>
        <v>29.83959476275151</v>
      </c>
      <c r="E3" t="str">
        <f>Sheet2!L14</f>
        <v xml:space="preserve"> press*tempk*(u(t))[1]</v>
      </c>
      <c r="F3">
        <f>Sheet2!M14</f>
        <v>17.68190058332668</v>
      </c>
    </row>
    <row r="4" spans="1:6" x14ac:dyDescent="0.45">
      <c r="A4" t="str">
        <f>Sheet2!H12</f>
        <v xml:space="preserve"> press*tempk*(u(t))[1]</v>
      </c>
      <c r="B4">
        <f>Sheet2!I12</f>
        <v>11.679540235885673</v>
      </c>
      <c r="C4" t="str">
        <f>Sheet2!J3</f>
        <v xml:space="preserve"> 0.001emission1</v>
      </c>
      <c r="D4">
        <f>Sheet2!K3</f>
        <v>10.482620545914594</v>
      </c>
      <c r="E4" t="str">
        <f>Sheet2!L17</f>
        <v xml:space="preserve"> hv</v>
      </c>
      <c r="F4">
        <f>Sheet2!M17</f>
        <v>3.7281022055189759</v>
      </c>
    </row>
    <row r="5" spans="1:6" x14ac:dyDescent="0.45">
      <c r="A5" t="str">
        <f>Sheet2!H3</f>
        <v xml:space="preserve"> 0.001emission1</v>
      </c>
      <c r="B5">
        <f>Sheet2!I3</f>
        <v>6.8947810531314963E-2</v>
      </c>
      <c r="C5" t="str">
        <f>Sheet2!J15</f>
        <v xml:space="preserve"> hv*(u(t))[2]</v>
      </c>
      <c r="D5">
        <f>Sheet2!K15</f>
        <v>7.5912007877290328</v>
      </c>
      <c r="E5" t="str">
        <f>Sheet2!L19</f>
        <v xml:space="preserve"> hv*(u(t))[2]</v>
      </c>
      <c r="F5">
        <f>Sheet2!M19</f>
        <v>1.1671858247612328</v>
      </c>
    </row>
    <row r="6" spans="1:6" x14ac:dyDescent="0.45">
      <c r="A6" t="str">
        <f>Sheet2!H16</f>
        <v xml:space="preserve"> hv*(u(t))[2]*(u(t))[3]</v>
      </c>
      <c r="B6">
        <f>Sheet2!I16</f>
        <v>4.768465395622723E-2</v>
      </c>
      <c r="C6" t="str">
        <f>Sheet2!J20</f>
        <v xml:space="preserve"> hv*(u(t))[2]*(u(t))[3]</v>
      </c>
      <c r="D6">
        <f>Sheet2!K20</f>
        <v>4.3760754330820824</v>
      </c>
      <c r="E6" t="str">
        <f>Sheet2!L5</f>
        <v xml:space="preserve"> 0.001emission3</v>
      </c>
      <c r="F6">
        <f>Sheet2!M5</f>
        <v>1.0530836788031488</v>
      </c>
    </row>
    <row r="7" spans="1:6" x14ac:dyDescent="0.45">
      <c r="A7" t="str">
        <f>Sheet2!H13</f>
        <v xml:space="preserve"> hv*(u(t))[2]</v>
      </c>
      <c r="B7">
        <f>Sheet2!I13</f>
        <v>3.3686683706937302E-2</v>
      </c>
      <c r="C7" t="str">
        <f>Sheet2!J4</f>
        <v xml:space="preserve"> 0.1emission2</v>
      </c>
      <c r="D7">
        <f>Sheet2!K4</f>
        <v>3.8183364840647229</v>
      </c>
      <c r="E7" t="str">
        <f>Sheet2!L3</f>
        <v xml:space="preserve"> 0.001emission1</v>
      </c>
      <c r="F7">
        <f>Sheet2!M3</f>
        <v>0.87013782831855457</v>
      </c>
    </row>
    <row r="8" spans="1:6" x14ac:dyDescent="0.45">
      <c r="A8" t="str">
        <f>Sheet2!H15</f>
        <v xml:space="preserve"> hv*(u(t))[3]</v>
      </c>
      <c r="B8">
        <f>Sheet2!I15</f>
        <v>2.1808109630758694E-2</v>
      </c>
      <c r="C8" t="str">
        <f>Sheet2!J18</f>
        <v xml:space="preserve"> hv*(u(t))[3]</v>
      </c>
      <c r="D8">
        <f>Sheet2!K18</f>
        <v>1.0597662640458494</v>
      </c>
      <c r="E8" t="str">
        <f>Sheet2!L22</f>
        <v xml:space="preserve"> hv*(u(t))[3]</v>
      </c>
      <c r="F8">
        <f>Sheet2!M22</f>
        <v>0.60079066598322994</v>
      </c>
    </row>
    <row r="9" spans="1:6" x14ac:dyDescent="0.45">
      <c r="A9" t="str">
        <f>Sheet2!H5</f>
        <v xml:space="preserve"> 0.001emission3</v>
      </c>
      <c r="B9">
        <f>Sheet2!I5</f>
        <v>1.2773907059856652E-2</v>
      </c>
      <c r="C9" t="str">
        <f>Sheet2!J21</f>
        <v xml:space="preserve"> hv*((u(t))[3]^2)</v>
      </c>
      <c r="D9">
        <f>Sheet2!K21</f>
        <v>0.95472953561460561</v>
      </c>
      <c r="E9" t="str">
        <f>Sheet2!L24</f>
        <v xml:space="preserve"> hv*(u(t))[2]*(u(t))[3]</v>
      </c>
      <c r="F9">
        <f>Sheet2!M24</f>
        <v>0.58655757227636562</v>
      </c>
    </row>
    <row r="10" spans="1:6" x14ac:dyDescent="0.45">
      <c r="A10" t="str">
        <f>Sheet2!H17</f>
        <v xml:space="preserve"> hv*((u(t))[3]^2)</v>
      </c>
      <c r="B10">
        <f>Sheet2!I17</f>
        <v>4.9070727476315306E-3</v>
      </c>
      <c r="C10" t="str">
        <f>Sheet2!J14</f>
        <v xml:space="preserve"> hv*(u(t))[1]</v>
      </c>
      <c r="D10">
        <f>Sheet2!K14</f>
        <v>0.49000205643723427</v>
      </c>
      <c r="E10" t="str">
        <f>Sheet2!L4</f>
        <v xml:space="preserve"> 0.1emission2</v>
      </c>
      <c r="F10">
        <f>Sheet2!M4</f>
        <v>0.5607353469034152</v>
      </c>
    </row>
    <row r="11" spans="1:6" x14ac:dyDescent="0.45">
      <c r="A11" t="str">
        <f>Sheet2!H14</f>
        <v xml:space="preserve"> hv*((u(t))[2]^2)</v>
      </c>
      <c r="B11">
        <f>Sheet2!I14</f>
        <v>4.1027793645631548E-3</v>
      </c>
      <c r="C11" t="str">
        <f>Sheet2!J17</f>
        <v xml:space="preserve"> hv*((u(t))[2]^2)</v>
      </c>
      <c r="D11">
        <f>Sheet2!K17</f>
        <v>0.29320239945638799</v>
      </c>
      <c r="E11" t="str">
        <f>Sheet2!L15</f>
        <v xml:space="preserve"> press*tempk*(u(t))[2]*(u(t))[3]</v>
      </c>
      <c r="F11">
        <f>Sheet2!M15</f>
        <v>0.20845143805048658</v>
      </c>
    </row>
    <row r="12" spans="1:6" x14ac:dyDescent="0.45">
      <c r="A12" t="str">
        <f>Sheet2!H9</f>
        <v xml:space="preserve"> ((u(t))[3]^2)*(u(t))[2]</v>
      </c>
      <c r="B12">
        <f>Sheet2!I9</f>
        <v>2.9052304581421418E-3</v>
      </c>
      <c r="C12" t="str">
        <f>Sheet2!J12</f>
        <v xml:space="preserve"> (u(t))[3]^3</v>
      </c>
      <c r="D12">
        <f>Sheet2!K12</f>
        <v>0.28016565986922176</v>
      </c>
      <c r="E12" t="str">
        <f>Sheet2!L16</f>
        <v xml:space="preserve"> press*tempk*((u(t))[3]^2)</v>
      </c>
      <c r="F12">
        <f>Sheet2!M16</f>
        <v>0.1752712216605545</v>
      </c>
    </row>
    <row r="13" spans="1:6" x14ac:dyDescent="0.45">
      <c r="A13" t="str">
        <f>Sheet2!H8</f>
        <v xml:space="preserve"> ((u(t))[2]^2)*(u(t))[3]</v>
      </c>
      <c r="B13">
        <f>Sheet2!I8</f>
        <v>2.7393852783612802E-3</v>
      </c>
      <c r="C13" t="str">
        <f>Sheet2!J16</f>
        <v xml:space="preserve"> hv*(u(t))[1]*(u(t))[2]</v>
      </c>
      <c r="D13">
        <f>Sheet2!K16</f>
        <v>0.17984283317816277</v>
      </c>
      <c r="E13" t="str">
        <f>Sheet2!L25</f>
        <v xml:space="preserve"> hv*((u(t))[3]^2)</v>
      </c>
      <c r="F13">
        <f>Sheet2!M25</f>
        <v>6.8537325250603423E-2</v>
      </c>
    </row>
    <row r="14" spans="1:6" x14ac:dyDescent="0.45">
      <c r="A14" t="str">
        <f>Sheet2!H6</f>
        <v xml:space="preserve"> (u(t))[1]^3</v>
      </c>
      <c r="B14">
        <f>Sheet2!I6</f>
        <v>2.2093895004955716E-3</v>
      </c>
      <c r="C14" t="str">
        <f>Sheet2!J19</f>
        <v xml:space="preserve"> hv*(u(t))[1]*(u(t))[3]</v>
      </c>
      <c r="D14">
        <f>Sheet2!K19</f>
        <v>0.17124485307382251</v>
      </c>
      <c r="E14" t="str">
        <f>Sheet2!L21</f>
        <v xml:space="preserve"> hv*((u(t))[2]^2)</v>
      </c>
      <c r="F14">
        <f>Sheet2!M21</f>
        <v>5.5760757639607583E-2</v>
      </c>
    </row>
    <row r="15" spans="1:6" x14ac:dyDescent="0.45">
      <c r="A15" t="str">
        <f>Sheet2!H7</f>
        <v xml:space="preserve"> (u(t))[2]^3</v>
      </c>
      <c r="B15">
        <f>Sheet2!I7</f>
        <v>8.5537906821308814E-4</v>
      </c>
      <c r="C15" t="str">
        <f>Sheet2!J8</f>
        <v xml:space="preserve"> (u(t))[1]*(u(t))[2]*(u(t))[3]</v>
      </c>
      <c r="D15">
        <f>Sheet2!K8</f>
        <v>7.9937750698676077E-2</v>
      </c>
      <c r="E15" t="str">
        <f>Sheet2!L18</f>
        <v xml:space="preserve"> hv*(u(t))[1]</v>
      </c>
      <c r="F15">
        <f>Sheet2!M18</f>
        <v>3.5550658608460635E-2</v>
      </c>
    </row>
    <row r="16" spans="1:6" x14ac:dyDescent="0.45">
      <c r="A16" t="str">
        <f>Sheet2!H10</f>
        <v xml:space="preserve"> (u(t))[3]^3</v>
      </c>
      <c r="B16">
        <f>Sheet2!I10</f>
        <v>6.0690476178730036E-4</v>
      </c>
      <c r="C16" t="str">
        <f>Sheet2!J10</f>
        <v xml:space="preserve"> ((u(t))[3]^2)*(u(t))[1]</v>
      </c>
      <c r="D16">
        <f>Sheet2!K10</f>
        <v>5.5894596370523519E-2</v>
      </c>
      <c r="E16" t="str">
        <f>Sheet2!L9</f>
        <v xml:space="preserve"> ((u(t))[2]^2)*(u(t))[3]</v>
      </c>
      <c r="F16">
        <f>Sheet2!M9</f>
        <v>2.3377776088941475E-2</v>
      </c>
    </row>
    <row r="17" spans="1:6" x14ac:dyDescent="0.45">
      <c r="A17">
        <f>Sheet2!H18</f>
        <v>0</v>
      </c>
      <c r="B17">
        <f>Sheet2!I18</f>
        <v>0</v>
      </c>
      <c r="C17" t="str">
        <f>Sheet2!J9</f>
        <v xml:space="preserve"> ((u(t))[2]^2)*(u(t))[3]</v>
      </c>
      <c r="D17">
        <f>Sheet2!K9</f>
        <v>5.1435797227844096E-2</v>
      </c>
      <c r="E17" t="str">
        <f>Sheet2!L11</f>
        <v xml:space="preserve"> ((u(t))[3]^2)*(u(t))[2]</v>
      </c>
      <c r="F17">
        <f>Sheet2!M11</f>
        <v>2.2426765447468033E-2</v>
      </c>
    </row>
    <row r="18" spans="1:6" x14ac:dyDescent="0.45">
      <c r="A18">
        <f>Sheet2!H19</f>
        <v>0</v>
      </c>
      <c r="B18">
        <f>Sheet2!I19</f>
        <v>0</v>
      </c>
      <c r="C18" t="str">
        <f>Sheet2!J6</f>
        <v xml:space="preserve"> ((u(t))[2]^2)*(u(t))[1]</v>
      </c>
      <c r="D18">
        <f>Sheet2!K6</f>
        <v>3.1375453568594273E-2</v>
      </c>
      <c r="E18" t="str">
        <f>Sheet2!L12</f>
        <v xml:space="preserve"> (u(t))[3]^3</v>
      </c>
      <c r="F18">
        <f>Sheet2!M12</f>
        <v>1.1704591327680711E-2</v>
      </c>
    </row>
    <row r="19" spans="1:6" x14ac:dyDescent="0.45">
      <c r="A19">
        <f>Sheet2!H20</f>
        <v>0</v>
      </c>
      <c r="B19">
        <f>Sheet2!I20</f>
        <v>0</v>
      </c>
      <c r="C19" t="str">
        <f>Sheet2!J7</f>
        <v xml:space="preserve"> (u(t))[2]^3</v>
      </c>
      <c r="D19">
        <f>Sheet2!K7</f>
        <v>7.9103521072799703E-3</v>
      </c>
      <c r="E19" t="str">
        <f>Sheet2!L7</f>
        <v xml:space="preserve"> (u(t))[2]^3</v>
      </c>
      <c r="F19">
        <f>Sheet2!M7</f>
        <v>1.1601607594602886E-2</v>
      </c>
    </row>
    <row r="20" spans="1:6" x14ac:dyDescent="0.45">
      <c r="A20">
        <f>Sheet2!H21</f>
        <v>0</v>
      </c>
      <c r="B20">
        <f>Sheet2!I21</f>
        <v>0</v>
      </c>
      <c r="C20" t="str">
        <f>Sheet2!J11</f>
        <v xml:space="preserve"> ((u(t))[3]^2)*(u(t))[2]</v>
      </c>
      <c r="D20">
        <f>Sheet2!K11</f>
        <v>7.1034458149531301E-3</v>
      </c>
      <c r="E20" t="str">
        <f>Sheet2!L23</f>
        <v xml:space="preserve"> hv*(u(t))[1]*(u(t))[3]</v>
      </c>
      <c r="F20">
        <f>Sheet2!M23</f>
        <v>8.329242340291608E-3</v>
      </c>
    </row>
    <row r="21" spans="1:6" x14ac:dyDescent="0.45">
      <c r="A21">
        <f>Sheet2!H22</f>
        <v>0</v>
      </c>
      <c r="B21">
        <f>Sheet2!I22</f>
        <v>0</v>
      </c>
      <c r="C21">
        <f>Sheet2!J22</f>
        <v>0</v>
      </c>
      <c r="D21">
        <f>Sheet2!K22</f>
        <v>0</v>
      </c>
      <c r="E21" t="str">
        <f>Sheet2!L8</f>
        <v xml:space="preserve"> (u(t))[1]*(u(t))[2]*(u(t))[3]</v>
      </c>
      <c r="F21">
        <f>Sheet2!M8</f>
        <v>1.7954007921144391E-3</v>
      </c>
    </row>
    <row r="22" spans="1:6" x14ac:dyDescent="0.45">
      <c r="A22">
        <f>Sheet2!H23</f>
        <v>0</v>
      </c>
      <c r="B22">
        <f>Sheet2!I23</f>
        <v>0</v>
      </c>
      <c r="C22">
        <f>Sheet2!J23</f>
        <v>0</v>
      </c>
      <c r="D22">
        <f>Sheet2!K23</f>
        <v>0</v>
      </c>
      <c r="E22" t="str">
        <f>Sheet2!L20</f>
        <v xml:space="preserve"> hv*(u(t))[1]*(u(t))[2]</v>
      </c>
      <c r="F22">
        <f>Sheet2!M20</f>
        <v>1.7763356856934915E-3</v>
      </c>
    </row>
    <row r="23" spans="1:6" x14ac:dyDescent="0.45">
      <c r="A23">
        <f>Sheet2!H24</f>
        <v>0</v>
      </c>
      <c r="B23">
        <f>Sheet2!I24</f>
        <v>0</v>
      </c>
      <c r="C23">
        <f>Sheet2!J24</f>
        <v>0</v>
      </c>
      <c r="D23">
        <f>Sheet2!K24</f>
        <v>0</v>
      </c>
      <c r="E23" t="str">
        <f>Sheet2!L10</f>
        <v xml:space="preserve"> ((u(t))[3]^2)*(u(t))[1]</v>
      </c>
      <c r="F23">
        <f>Sheet2!M10</f>
        <v>9.4975713796582645E-4</v>
      </c>
    </row>
    <row r="24" spans="1:6" x14ac:dyDescent="0.45">
      <c r="A24">
        <f>Sheet2!H25</f>
        <v>0</v>
      </c>
      <c r="B24">
        <f>Sheet2!I25</f>
        <v>0</v>
      </c>
      <c r="C24">
        <f>Sheet2!J25</f>
        <v>0</v>
      </c>
      <c r="D24">
        <f>Sheet2!K25</f>
        <v>0</v>
      </c>
      <c r="E24" t="str">
        <f>Sheet2!L6</f>
        <v xml:space="preserve"> ((u(t))[2]^2)*(u(t))[1]</v>
      </c>
      <c r="F24">
        <f>Sheet2!M6</f>
        <v>9.0441397342658984E-4</v>
      </c>
    </row>
  </sheetData>
  <sortState xmlns:xlrd2="http://schemas.microsoft.com/office/spreadsheetml/2017/richdata2" ref="E2:F24">
    <sortCondition descending="1" ref="F2:F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Yang, Xiaokai</cp:lastModifiedBy>
  <dcterms:created xsi:type="dcterms:W3CDTF">2023-07-13T09:00:53Z</dcterms:created>
  <dcterms:modified xsi:type="dcterms:W3CDTF">2023-09-25T05:26:10Z</dcterms:modified>
</cp:coreProperties>
</file>