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현재_통합_문�B___" defaultThemeVersion="202300"/>
  <mc:AlternateContent xmlns:mc="http://schemas.openxmlformats.org/markup-compatibility/2006">
    <mc:Choice Requires="x15">
      <x15ac:absPath xmlns:x15ac="http://schemas.microsoft.com/office/spreadsheetml/2010/11/ac" url="C:\Users\원영이\Desktop\올스타리그 자동화\"/>
    </mc:Choice>
  </mc:AlternateContent>
  <xr:revisionPtr revIDLastSave="0" documentId="13_ncr:1_{F5404C2C-6425-442A-91AD-2A484232951B}" xr6:coauthVersionLast="47" xr6:coauthVersionMax="47" xr10:uidLastSave="{00000000-0000-0000-0000-000000000000}"/>
  <bookViews>
    <workbookView xWindow="-114" yWindow="-114" windowWidth="36727" windowHeight="20317" activeTab="3" xr2:uid="{CB381866-4039-47E8-A3A8-D6310E71B569}"/>
  </bookViews>
  <sheets>
    <sheet name="1부리그" sheetId="18" r:id="rId1"/>
    <sheet name="2부리그" sheetId="20" r:id="rId2"/>
    <sheet name="UCL조별" sheetId="22" r:id="rId3"/>
    <sheet name="FA컵" sheetId="21" r:id="rId4"/>
    <sheet name="FA컵 디자인" sheetId="24" r:id="rId5"/>
    <sheet name="UCL 디자인" sheetId="26" r:id="rId6"/>
    <sheet name="리그테이블DB" sheetId="13" r:id="rId7"/>
    <sheet name="득점왕DB" sheetId="2" r:id="rId8"/>
    <sheet name="LOGO_DB" sheetId="17" r:id="rId9"/>
  </sheets>
  <definedNames>
    <definedName name="ExternalData_1" localSheetId="7" hidden="1">득점왕DB!$A$1:$D$255</definedName>
    <definedName name="ExternalData_4" localSheetId="6" hidden="1">리그테이블DB!$A$1:$J$71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K2" i="17" l="1"/>
  <c r="K3" i="17"/>
  <c r="K4" i="17"/>
  <c r="K5" i="17"/>
  <c r="K6" i="17"/>
  <c r="K7" i="17"/>
  <c r="K8" i="17"/>
  <c r="K9" i="17"/>
  <c r="K10" i="17"/>
  <c r="K11" i="17"/>
  <c r="K12" i="17"/>
  <c r="K13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6" i="17"/>
  <c r="K27" i="17"/>
  <c r="K28" i="17"/>
  <c r="K29" i="17"/>
  <c r="K30" i="17"/>
  <c r="K31" i="17"/>
  <c r="K32" i="17"/>
  <c r="K33" i="17"/>
  <c r="K34" i="17"/>
  <c r="K35" i="17"/>
  <c r="K36" i="17"/>
  <c r="K37" i="17"/>
  <c r="K38" i="17"/>
  <c r="K39" i="17"/>
  <c r="K40" i="17"/>
  <c r="K41" i="17"/>
  <c r="K42" i="17"/>
  <c r="K43" i="17"/>
  <c r="K44" i="17"/>
  <c r="K45" i="17"/>
  <c r="K46" i="17"/>
  <c r="K47" i="17"/>
  <c r="K48" i="17"/>
  <c r="K49" i="17"/>
  <c r="K50" i="17"/>
  <c r="K51" i="17"/>
  <c r="K52" i="17"/>
  <c r="K53" i="17"/>
  <c r="K54" i="17"/>
  <c r="K55" i="17"/>
  <c r="K56" i="17"/>
  <c r="K57" i="17"/>
  <c r="K58" i="17"/>
  <c r="K59" i="17"/>
  <c r="K60" i="17"/>
  <c r="K61" i="17"/>
  <c r="K62" i="17"/>
  <c r="K63" i="17"/>
  <c r="K64" i="17"/>
  <c r="K65" i="17"/>
  <c r="K66" i="17"/>
  <c r="K67" i="17"/>
  <c r="K68" i="17"/>
  <c r="K69" i="17"/>
  <c r="K70" i="17"/>
  <c r="K71" i="17"/>
  <c r="K72" i="17"/>
  <c r="K73" i="17"/>
  <c r="K74" i="17"/>
  <c r="K75" i="17"/>
  <c r="K76" i="17"/>
  <c r="K77" i="17"/>
  <c r="K78" i="17"/>
  <c r="K79" i="17"/>
  <c r="K80" i="17"/>
  <c r="K81" i="17"/>
  <c r="K82" i="17"/>
  <c r="K83" i="17"/>
  <c r="K84" i="17"/>
  <c r="K85" i="17"/>
  <c r="K86" i="17"/>
  <c r="K87" i="17"/>
  <c r="K88" i="17"/>
  <c r="K89" i="17"/>
  <c r="K90" i="17"/>
  <c r="K91" i="17"/>
  <c r="K92" i="17"/>
  <c r="K93" i="17"/>
  <c r="K94" i="17"/>
  <c r="K95" i="17"/>
  <c r="K96" i="17"/>
  <c r="K97" i="17"/>
  <c r="AM25" i="21"/>
  <c r="AW25" i="21"/>
  <c r="AD15" i="21"/>
  <c r="AD39" i="21"/>
  <c r="BI15" i="21"/>
  <c r="BI39" i="21"/>
  <c r="T9" i="21"/>
  <c r="T21" i="21"/>
  <c r="T33" i="21"/>
  <c r="T45" i="21"/>
  <c r="BS9" i="21"/>
  <c r="BS21" i="21"/>
  <c r="BS33" i="21"/>
  <c r="BS45" i="21"/>
  <c r="L36" i="24" a="1"/>
  <c r="L36" i="24" s="1"/>
  <c r="L43" i="24" a="1"/>
  <c r="L43" i="24" s="1"/>
  <c r="CF47" i="21"/>
  <c r="E47" i="21"/>
  <c r="CF41" i="21"/>
  <c r="E41" i="21"/>
  <c r="CF35" i="21"/>
  <c r="E35" i="21"/>
  <c r="CF29" i="21"/>
  <c r="E29" i="21"/>
  <c r="CF23" i="21"/>
  <c r="E23" i="21"/>
  <c r="CF17" i="21"/>
  <c r="E17" i="21"/>
  <c r="CF11" i="21"/>
  <c r="E11" i="21"/>
  <c r="CF5" i="21"/>
  <c r="E5" i="21"/>
  <c r="J2" i="17"/>
  <c r="J3" i="17"/>
  <c r="J4" i="17"/>
  <c r="J5" i="17"/>
  <c r="J6" i="17"/>
  <c r="J7" i="17"/>
  <c r="J8" i="17"/>
  <c r="J9" i="17"/>
  <c r="J10" i="17"/>
  <c r="J11" i="17"/>
  <c r="J12" i="17"/>
  <c r="J13" i="17"/>
  <c r="J14" i="17"/>
  <c r="J15" i="17"/>
  <c r="J16" i="17"/>
  <c r="J17" i="17"/>
  <c r="J18" i="17"/>
  <c r="J19" i="17"/>
  <c r="J20" i="17"/>
  <c r="J21" i="17"/>
  <c r="J22" i="17"/>
  <c r="J23" i="17"/>
  <c r="J24" i="17"/>
  <c r="J25" i="17"/>
  <c r="J26" i="17"/>
  <c r="J27" i="17"/>
  <c r="J28" i="17"/>
  <c r="J29" i="17"/>
  <c r="J30" i="17"/>
  <c r="J31" i="17"/>
  <c r="J32" i="17"/>
  <c r="J33" i="17"/>
  <c r="J34" i="17"/>
  <c r="J35" i="17"/>
  <c r="J36" i="17"/>
  <c r="J37" i="17"/>
  <c r="J38" i="17"/>
  <c r="J39" i="17"/>
  <c r="J40" i="17"/>
  <c r="J41" i="17"/>
  <c r="J42" i="17"/>
  <c r="J43" i="17"/>
  <c r="J44" i="17"/>
  <c r="J45" i="17"/>
  <c r="J46" i="17"/>
  <c r="J47" i="17"/>
  <c r="J48" i="17"/>
  <c r="J49" i="17"/>
  <c r="J50" i="17"/>
  <c r="J51" i="17"/>
  <c r="J52" i="17"/>
  <c r="J53" i="17"/>
  <c r="J54" i="17"/>
  <c r="J55" i="17"/>
  <c r="J56" i="17"/>
  <c r="J57" i="17"/>
  <c r="J58" i="17"/>
  <c r="J59" i="17"/>
  <c r="J60" i="17"/>
  <c r="J61" i="17"/>
  <c r="J62" i="17"/>
  <c r="J63" i="17"/>
  <c r="J64" i="17"/>
  <c r="J65" i="17"/>
  <c r="J66" i="17"/>
  <c r="J67" i="17"/>
  <c r="J68" i="17"/>
  <c r="J69" i="17"/>
  <c r="J70" i="17"/>
  <c r="J71" i="17"/>
  <c r="J72" i="17"/>
  <c r="J73" i="17"/>
  <c r="J74" i="17"/>
  <c r="J75" i="17"/>
  <c r="J76" i="17"/>
  <c r="J77" i="17"/>
  <c r="J78" i="17"/>
  <c r="J79" i="17"/>
  <c r="J80" i="17"/>
  <c r="J81" i="17"/>
  <c r="J82" i="17"/>
  <c r="J83" i="17"/>
  <c r="J84" i="17"/>
  <c r="J85" i="17"/>
  <c r="J86" i="17"/>
  <c r="J87" i="17"/>
  <c r="J88" i="17"/>
  <c r="J89" i="17"/>
  <c r="J90" i="17"/>
  <c r="J91" i="17"/>
  <c r="J92" i="17"/>
  <c r="J93" i="17"/>
  <c r="J94" i="17"/>
  <c r="J95" i="17"/>
  <c r="J96" i="17"/>
  <c r="J97" i="17"/>
  <c r="F36" i="26"/>
  <c r="F35" i="26"/>
  <c r="F34" i="26"/>
  <c r="F33" i="26"/>
  <c r="F32" i="26"/>
  <c r="F31" i="26"/>
  <c r="F30" i="26"/>
  <c r="F29" i="26"/>
  <c r="F28" i="26"/>
  <c r="F27" i="26"/>
  <c r="F26" i="26"/>
  <c r="F25" i="26"/>
  <c r="F24" i="26"/>
  <c r="F23" i="26"/>
  <c r="F22" i="26"/>
  <c r="E36" i="26"/>
  <c r="E35" i="26"/>
  <c r="E34" i="26"/>
  <c r="E33" i="26"/>
  <c r="E32" i="26"/>
  <c r="E31" i="26"/>
  <c r="E30" i="26"/>
  <c r="E28" i="26"/>
  <c r="E27" i="26"/>
  <c r="E26" i="26"/>
  <c r="E25" i="26"/>
  <c r="E24" i="26"/>
  <c r="E23" i="26"/>
  <c r="E22" i="26"/>
  <c r="D36" i="26"/>
  <c r="D35" i="26"/>
  <c r="D34" i="26"/>
  <c r="D32" i="26"/>
  <c r="D31" i="26"/>
  <c r="D30" i="26"/>
  <c r="D28" i="26"/>
  <c r="D27" i="26"/>
  <c r="D26" i="26"/>
  <c r="D24" i="26"/>
  <c r="D23" i="26"/>
  <c r="D22" i="26"/>
  <c r="B36" i="26"/>
  <c r="B34" i="26"/>
  <c r="B32" i="26"/>
  <c r="B30" i="26"/>
  <c r="B28" i="26"/>
  <c r="B26" i="26"/>
  <c r="B24" i="26"/>
  <c r="B22" i="26"/>
  <c r="H27" i="26" a="1"/>
  <c r="H27" i="26" s="1"/>
  <c r="H34" i="26" a="1"/>
  <c r="H34" i="26" s="1"/>
  <c r="H41" i="26" a="1"/>
  <c r="H41" i="26" s="1"/>
  <c r="H47" i="26" a="1"/>
  <c r="H47" i="26" s="1"/>
  <c r="H9" i="26" a="1"/>
  <c r="H9" i="26" s="1"/>
  <c r="H4" i="26" a="1"/>
  <c r="H4" i="26" s="1"/>
  <c r="H16" i="26" a="1"/>
  <c r="H16" i="26" s="1"/>
  <c r="C11" i="26"/>
  <c r="C3" i="26"/>
  <c r="D15" i="24"/>
  <c r="BW8" i="21" s="1"/>
  <c r="D7" i="24"/>
  <c r="N8" i="21" s="1"/>
  <c r="W7" i="22" a="1"/>
  <c r="W7" i="22" s="1"/>
  <c r="N6" i="2" a="1"/>
  <c r="N6" i="2" s="1"/>
  <c r="D27" i="22" a="1"/>
  <c r="D27" i="22" s="1"/>
  <c r="X27" i="22" a="1"/>
  <c r="X27" i="22" s="1"/>
  <c r="C30" i="22"/>
  <c r="V30" i="22"/>
  <c r="D17" i="22" a="1"/>
  <c r="D17" i="22" s="1"/>
  <c r="X17" i="22" a="1"/>
  <c r="X17" i="22" s="1"/>
  <c r="L39" i="13" a="1"/>
  <c r="L39" i="13" s="1"/>
  <c r="L28" i="13" a="1"/>
  <c r="L28" i="13" s="1"/>
  <c r="L20" i="13" a="1"/>
  <c r="L20" i="13" s="1"/>
  <c r="L12" i="13" a="1"/>
  <c r="L12" i="13" s="1"/>
  <c r="L4" i="13" a="1"/>
  <c r="L4" i="13" s="1"/>
  <c r="L25" i="24" a="1"/>
  <c r="L25" i="24" s="1"/>
  <c r="L9" i="24" a="1"/>
  <c r="L9" i="24" s="1"/>
  <c r="D9" i="24" s="1"/>
  <c r="N20" i="21" s="1"/>
  <c r="G6" i="20" a="1"/>
  <c r="G6" i="20" s="1"/>
  <c r="G6" i="18" a="1"/>
  <c r="G6" i="18" s="1"/>
  <c r="X2" i="13" a="1"/>
  <c r="X2" i="13" s="1"/>
  <c r="I11" i="24" l="1"/>
  <c r="I19" i="24"/>
  <c r="C10" i="24"/>
  <c r="K24" i="21" s="1"/>
  <c r="C22" i="24"/>
  <c r="CB48" i="21" s="1"/>
  <c r="C11" i="24"/>
  <c r="K30" i="21" s="1"/>
  <c r="E8" i="24"/>
  <c r="G16" i="24"/>
  <c r="I20" i="24"/>
  <c r="C12" i="24"/>
  <c r="K36" i="21" s="1"/>
  <c r="E10" i="24"/>
  <c r="G18" i="24"/>
  <c r="I22" i="24"/>
  <c r="C13" i="24"/>
  <c r="K42" i="21" s="1"/>
  <c r="E12" i="24"/>
  <c r="G20" i="24"/>
  <c r="G22" i="24"/>
  <c r="C14" i="24"/>
  <c r="K48" i="21" s="1"/>
  <c r="C15" i="24"/>
  <c r="CB6" i="21" s="1"/>
  <c r="E16" i="24"/>
  <c r="I8" i="24"/>
  <c r="C16" i="24"/>
  <c r="CB12" i="21" s="1"/>
  <c r="E18" i="24"/>
  <c r="I10" i="24"/>
  <c r="E14" i="24"/>
  <c r="C17" i="24"/>
  <c r="CB18" i="21" s="1"/>
  <c r="E20" i="24"/>
  <c r="C18" i="24"/>
  <c r="CB24" i="21" s="1"/>
  <c r="E22" i="24"/>
  <c r="I12" i="24"/>
  <c r="C7" i="24"/>
  <c r="K6" i="21" s="1"/>
  <c r="C19" i="24"/>
  <c r="CB30" i="21" s="1"/>
  <c r="G8" i="24"/>
  <c r="I14" i="24"/>
  <c r="C20" i="24"/>
  <c r="CB36" i="21" s="1"/>
  <c r="G10" i="24"/>
  <c r="C8" i="24"/>
  <c r="K12" i="21" s="1"/>
  <c r="I16" i="24"/>
  <c r="C9" i="24"/>
  <c r="K18" i="21" s="1"/>
  <c r="C21" i="24"/>
  <c r="CB42" i="21" s="1"/>
  <c r="G12" i="24"/>
  <c r="I18" i="24"/>
  <c r="G14" i="24"/>
  <c r="G9" i="24"/>
  <c r="G17" i="24"/>
  <c r="E9" i="24"/>
  <c r="I13" i="24"/>
  <c r="E7" i="24"/>
  <c r="I21" i="24"/>
  <c r="G13" i="24"/>
  <c r="I9" i="24"/>
  <c r="I17" i="24"/>
  <c r="E15" i="24"/>
  <c r="G21" i="24"/>
  <c r="C9" i="26"/>
  <c r="C7" i="26"/>
  <c r="C17" i="26"/>
  <c r="C5" i="26"/>
  <c r="D3" i="26" s="1"/>
  <c r="C15" i="26"/>
  <c r="D15" i="26" s="1"/>
  <c r="C13" i="26"/>
  <c r="D11" i="26" s="1"/>
  <c r="F7" i="24"/>
  <c r="D11" i="24"/>
  <c r="E11" i="24" s="1"/>
  <c r="D19" i="24"/>
  <c r="BW32" i="21" s="1"/>
  <c r="D21" i="24"/>
  <c r="BW44" i="21" s="1"/>
  <c r="D13" i="24"/>
  <c r="N44" i="21" s="1"/>
  <c r="D17" i="24"/>
  <c r="E17" i="24" s="1"/>
  <c r="R6" i="2" a="1"/>
  <c r="R6" i="2" s="1"/>
  <c r="J6" i="2" a="1"/>
  <c r="J6" i="2" s="1"/>
  <c r="F6" i="2" a="1"/>
  <c r="F6" i="2" s="1"/>
  <c r="V6" i="20" a="1"/>
  <c r="V6" i="20" s="1"/>
  <c r="V6" i="18" a="1"/>
  <c r="V6" i="18" s="1"/>
  <c r="E21" i="24" l="1"/>
  <c r="E13" i="24"/>
  <c r="E19" i="24"/>
  <c r="V13" i="21"/>
  <c r="G7" i="24"/>
  <c r="F15" i="24"/>
  <c r="BW20" i="21"/>
  <c r="F11" i="24"/>
  <c r="H7" i="24" s="1"/>
  <c r="I7" i="24" s="1"/>
  <c r="N32" i="21"/>
  <c r="E11" i="26"/>
  <c r="D7" i="26"/>
  <c r="E3" i="26" s="1"/>
  <c r="F19" i="24"/>
  <c r="G19" i="24" s="1"/>
  <c r="B97" i="17"/>
  <c r="C97" i="17" s="1"/>
  <c r="I97" i="17" s="1"/>
  <c r="B96" i="17"/>
  <c r="C96" i="17" s="1"/>
  <c r="I96" i="17" s="1"/>
  <c r="B95" i="17"/>
  <c r="C95" i="17" s="1"/>
  <c r="I95" i="17" s="1"/>
  <c r="B94" i="17"/>
  <c r="C94" i="17" s="1"/>
  <c r="I94" i="17" s="1"/>
  <c r="B93" i="17"/>
  <c r="C93" i="17" s="1"/>
  <c r="I93" i="17" s="1"/>
  <c r="B92" i="17"/>
  <c r="C92" i="17" s="1"/>
  <c r="I92" i="17" s="1"/>
  <c r="B91" i="17"/>
  <c r="C91" i="17" s="1"/>
  <c r="I91" i="17" s="1"/>
  <c r="B90" i="17"/>
  <c r="C90" i="17" s="1"/>
  <c r="I90" i="17" s="1"/>
  <c r="B89" i="17"/>
  <c r="C89" i="17" s="1"/>
  <c r="I89" i="17" s="1"/>
  <c r="B88" i="17"/>
  <c r="C88" i="17" s="1"/>
  <c r="I88" i="17" s="1"/>
  <c r="B87" i="17"/>
  <c r="C87" i="17" s="1"/>
  <c r="I87" i="17" s="1"/>
  <c r="B86" i="17"/>
  <c r="C86" i="17" s="1"/>
  <c r="I86" i="17" s="1"/>
  <c r="B85" i="17"/>
  <c r="C85" i="17" s="1"/>
  <c r="I85" i="17" s="1"/>
  <c r="B84" i="17"/>
  <c r="C84" i="17" s="1"/>
  <c r="I84" i="17" s="1"/>
  <c r="B83" i="17"/>
  <c r="C83" i="17" s="1"/>
  <c r="I83" i="17" s="1"/>
  <c r="B82" i="17"/>
  <c r="C82" i="17" s="1"/>
  <c r="I82" i="17" s="1"/>
  <c r="B81" i="17"/>
  <c r="C81" i="17" s="1"/>
  <c r="I81" i="17" s="1"/>
  <c r="B80" i="17"/>
  <c r="C80" i="17" s="1"/>
  <c r="I80" i="17" s="1"/>
  <c r="B79" i="17"/>
  <c r="C79" i="17" s="1"/>
  <c r="I79" i="17" s="1"/>
  <c r="B78" i="17"/>
  <c r="C78" i="17" s="1"/>
  <c r="I78" i="17" s="1"/>
  <c r="B77" i="17"/>
  <c r="C77" i="17" s="1"/>
  <c r="I77" i="17" s="1"/>
  <c r="B76" i="17"/>
  <c r="C76" i="17" s="1"/>
  <c r="I76" i="17" s="1"/>
  <c r="B75" i="17"/>
  <c r="C75" i="17" s="1"/>
  <c r="I75" i="17" s="1"/>
  <c r="B74" i="17"/>
  <c r="C74" i="17" s="1"/>
  <c r="I74" i="17" s="1"/>
  <c r="B73" i="17"/>
  <c r="C73" i="17" s="1"/>
  <c r="I73" i="17" s="1"/>
  <c r="B72" i="17"/>
  <c r="C72" i="17" s="1"/>
  <c r="I72" i="17" s="1"/>
  <c r="B71" i="17"/>
  <c r="C71" i="17" s="1"/>
  <c r="I71" i="17" s="1"/>
  <c r="B70" i="17"/>
  <c r="C70" i="17" s="1"/>
  <c r="I70" i="17" s="1"/>
  <c r="B69" i="17"/>
  <c r="C69" i="17" s="1"/>
  <c r="I69" i="17" s="1"/>
  <c r="B68" i="17"/>
  <c r="C68" i="17" s="1"/>
  <c r="I68" i="17" s="1"/>
  <c r="B67" i="17"/>
  <c r="C67" i="17" s="1"/>
  <c r="I67" i="17" s="1"/>
  <c r="B66" i="17"/>
  <c r="C66" i="17" s="1"/>
  <c r="I66" i="17" s="1"/>
  <c r="B65" i="17"/>
  <c r="C65" i="17" s="1"/>
  <c r="I65" i="17" s="1"/>
  <c r="B64" i="17"/>
  <c r="C64" i="17" s="1"/>
  <c r="I64" i="17" s="1"/>
  <c r="B63" i="17"/>
  <c r="C63" i="17" s="1"/>
  <c r="I63" i="17" s="1"/>
  <c r="B62" i="17"/>
  <c r="C62" i="17" s="1"/>
  <c r="I62" i="17" s="1"/>
  <c r="B61" i="17"/>
  <c r="C61" i="17" s="1"/>
  <c r="I61" i="17" s="1"/>
  <c r="B60" i="17"/>
  <c r="C60" i="17" s="1"/>
  <c r="I60" i="17" s="1"/>
  <c r="B59" i="17"/>
  <c r="C59" i="17" s="1"/>
  <c r="I59" i="17" s="1"/>
  <c r="B58" i="17"/>
  <c r="C58" i="17" s="1"/>
  <c r="I58" i="17" s="1"/>
  <c r="B57" i="17"/>
  <c r="C57" i="17" s="1"/>
  <c r="I57" i="17" s="1"/>
  <c r="B56" i="17"/>
  <c r="C56" i="17" s="1"/>
  <c r="I56" i="17" s="1"/>
  <c r="B55" i="17"/>
  <c r="C55" i="17" s="1"/>
  <c r="I55" i="17" s="1"/>
  <c r="B54" i="17"/>
  <c r="C54" i="17" s="1"/>
  <c r="I54" i="17" s="1"/>
  <c r="B53" i="17"/>
  <c r="C53" i="17" s="1"/>
  <c r="I53" i="17" s="1"/>
  <c r="B52" i="17"/>
  <c r="C52" i="17" s="1"/>
  <c r="I52" i="17" s="1"/>
  <c r="B51" i="17"/>
  <c r="C51" i="17" s="1"/>
  <c r="I51" i="17" s="1"/>
  <c r="B50" i="17"/>
  <c r="C50" i="17" s="1"/>
  <c r="I50" i="17" s="1"/>
  <c r="B49" i="17"/>
  <c r="C49" i="17" s="1"/>
  <c r="I49" i="17" s="1"/>
  <c r="B48" i="17"/>
  <c r="C48" i="17" s="1"/>
  <c r="I48" i="17" s="1"/>
  <c r="B47" i="17"/>
  <c r="C47" i="17" s="1"/>
  <c r="I47" i="17" s="1"/>
  <c r="B46" i="17"/>
  <c r="C46" i="17" s="1"/>
  <c r="I46" i="17" s="1"/>
  <c r="B45" i="17"/>
  <c r="C45" i="17" s="1"/>
  <c r="I45" i="17" s="1"/>
  <c r="B44" i="17"/>
  <c r="C44" i="17" s="1"/>
  <c r="I44" i="17" s="1"/>
  <c r="B43" i="17"/>
  <c r="C43" i="17" s="1"/>
  <c r="I43" i="17" s="1"/>
  <c r="B42" i="17"/>
  <c r="C42" i="17" s="1"/>
  <c r="I42" i="17" s="1"/>
  <c r="B41" i="17"/>
  <c r="C41" i="17" s="1"/>
  <c r="I41" i="17" s="1"/>
  <c r="B40" i="17"/>
  <c r="C40" i="17" s="1"/>
  <c r="I40" i="17" s="1"/>
  <c r="B39" i="17"/>
  <c r="C39" i="17" s="1"/>
  <c r="I39" i="17" s="1"/>
  <c r="B38" i="17"/>
  <c r="C38" i="17" s="1"/>
  <c r="I38" i="17" s="1"/>
  <c r="B37" i="17"/>
  <c r="C37" i="17" s="1"/>
  <c r="I37" i="17" s="1"/>
  <c r="B36" i="17"/>
  <c r="C36" i="17" s="1"/>
  <c r="I36" i="17" s="1"/>
  <c r="B35" i="17"/>
  <c r="C35" i="17" s="1"/>
  <c r="I35" i="17" s="1"/>
  <c r="B34" i="17"/>
  <c r="C34" i="17" s="1"/>
  <c r="I34" i="17" s="1"/>
  <c r="B33" i="17"/>
  <c r="C33" i="17" s="1"/>
  <c r="I33" i="17" s="1"/>
  <c r="B32" i="17"/>
  <c r="C32" i="17" s="1"/>
  <c r="I32" i="17" s="1"/>
  <c r="B31" i="17"/>
  <c r="C31" i="17" s="1"/>
  <c r="I31" i="17" s="1"/>
  <c r="B30" i="17"/>
  <c r="C30" i="17" s="1"/>
  <c r="I30" i="17" s="1"/>
  <c r="B29" i="17"/>
  <c r="C29" i="17" s="1"/>
  <c r="I29" i="17" s="1"/>
  <c r="B28" i="17"/>
  <c r="C28" i="17" s="1"/>
  <c r="I28" i="17" s="1"/>
  <c r="B27" i="17"/>
  <c r="C27" i="17" s="1"/>
  <c r="I27" i="17" s="1"/>
  <c r="B26" i="17"/>
  <c r="C26" i="17" s="1"/>
  <c r="I26" i="17" s="1"/>
  <c r="B25" i="17"/>
  <c r="C25" i="17" s="1"/>
  <c r="I25" i="17" s="1"/>
  <c r="B24" i="17"/>
  <c r="C24" i="17" s="1"/>
  <c r="I24" i="17" s="1"/>
  <c r="B23" i="17"/>
  <c r="C23" i="17" s="1"/>
  <c r="I23" i="17" s="1"/>
  <c r="B22" i="17"/>
  <c r="C22" i="17" s="1"/>
  <c r="I22" i="17" s="1"/>
  <c r="B21" i="17"/>
  <c r="C21" i="17" s="1"/>
  <c r="I21" i="17" s="1"/>
  <c r="B20" i="17"/>
  <c r="C20" i="17" s="1"/>
  <c r="I20" i="17" s="1"/>
  <c r="B19" i="17"/>
  <c r="C19" i="17" s="1"/>
  <c r="I19" i="17" s="1"/>
  <c r="B18" i="17"/>
  <c r="C18" i="17" s="1"/>
  <c r="I18" i="17" s="1"/>
  <c r="B17" i="17"/>
  <c r="C17" i="17" s="1"/>
  <c r="I17" i="17" s="1"/>
  <c r="B16" i="17"/>
  <c r="C16" i="17" s="1"/>
  <c r="I16" i="17" s="1"/>
  <c r="B15" i="17"/>
  <c r="C15" i="17" s="1"/>
  <c r="I15" i="17" s="1"/>
  <c r="B14" i="17"/>
  <c r="C14" i="17" s="1"/>
  <c r="I14" i="17" s="1"/>
  <c r="B13" i="17"/>
  <c r="C13" i="17" s="1"/>
  <c r="I13" i="17" s="1"/>
  <c r="B12" i="17"/>
  <c r="C12" i="17" s="1"/>
  <c r="I12" i="17" s="1"/>
  <c r="B11" i="17"/>
  <c r="C11" i="17" s="1"/>
  <c r="I11" i="17" s="1"/>
  <c r="B10" i="17"/>
  <c r="C10" i="17" s="1"/>
  <c r="I10" i="17" s="1"/>
  <c r="B9" i="17"/>
  <c r="C9" i="17" s="1"/>
  <c r="I9" i="17" s="1"/>
  <c r="B8" i="17"/>
  <c r="C8" i="17" s="1"/>
  <c r="I8" i="17" s="1"/>
  <c r="R8" i="17"/>
  <c r="B7" i="17"/>
  <c r="C7" i="17" s="1"/>
  <c r="I7" i="17" s="1"/>
  <c r="R7" i="17"/>
  <c r="B6" i="17"/>
  <c r="C6" i="17" s="1"/>
  <c r="I6" i="17" s="1"/>
  <c r="B5" i="17"/>
  <c r="C5" i="17" s="1"/>
  <c r="I5" i="17" s="1"/>
  <c r="R5" i="17"/>
  <c r="B4" i="17"/>
  <c r="C4" i="17" s="1"/>
  <c r="I4" i="17" s="1"/>
  <c r="R4" i="17"/>
  <c r="B3" i="17"/>
  <c r="C3" i="17" s="1"/>
  <c r="I3" i="17" s="1"/>
  <c r="R3" i="17"/>
  <c r="B2" i="17"/>
  <c r="C2" i="17" s="1"/>
  <c r="I2" i="17" s="1"/>
  <c r="V37" i="21" l="1"/>
  <c r="G11" i="24"/>
  <c r="BM13" i="21"/>
  <c r="G15" i="24"/>
  <c r="H15" i="24"/>
  <c r="BM37" i="21"/>
  <c r="AG25" i="21"/>
  <c r="G33" i="17"/>
  <c r="H33" i="17"/>
  <c r="G7" i="17"/>
  <c r="H7" i="17"/>
  <c r="G18" i="17"/>
  <c r="H18" i="17"/>
  <c r="G30" i="17"/>
  <c r="H30" i="17"/>
  <c r="G42" i="17"/>
  <c r="H42" i="17"/>
  <c r="G54" i="17"/>
  <c r="H54" i="17"/>
  <c r="G66" i="17"/>
  <c r="H66" i="17"/>
  <c r="G78" i="17"/>
  <c r="H78" i="17"/>
  <c r="G90" i="17"/>
  <c r="H90" i="17"/>
  <c r="G3" i="17"/>
  <c r="H3" i="17"/>
  <c r="G19" i="17"/>
  <c r="H19" i="17"/>
  <c r="G31" i="17"/>
  <c r="H31" i="17"/>
  <c r="G43" i="17"/>
  <c r="H43" i="17"/>
  <c r="G55" i="17"/>
  <c r="H55" i="17"/>
  <c r="G67" i="17"/>
  <c r="H67" i="17"/>
  <c r="G79" i="17"/>
  <c r="H79" i="17"/>
  <c r="G91" i="17"/>
  <c r="H91" i="17"/>
  <c r="G57" i="17"/>
  <c r="H57" i="17"/>
  <c r="G8" i="17"/>
  <c r="V29" i="22" s="1"/>
  <c r="H8" i="17"/>
  <c r="G20" i="17"/>
  <c r="H20" i="17"/>
  <c r="G32" i="17"/>
  <c r="H32" i="17"/>
  <c r="G44" i="17"/>
  <c r="H44" i="17"/>
  <c r="G56" i="17"/>
  <c r="H56" i="17"/>
  <c r="G68" i="17"/>
  <c r="H68" i="17"/>
  <c r="G80" i="17"/>
  <c r="H80" i="17"/>
  <c r="G92" i="17"/>
  <c r="H92" i="17"/>
  <c r="G45" i="17"/>
  <c r="H45" i="17"/>
  <c r="G10" i="17"/>
  <c r="H10" i="17"/>
  <c r="G22" i="17"/>
  <c r="H22" i="17"/>
  <c r="G34" i="17"/>
  <c r="H34" i="17"/>
  <c r="G46" i="17"/>
  <c r="H46" i="17"/>
  <c r="G58" i="17"/>
  <c r="H58" i="17"/>
  <c r="G70" i="17"/>
  <c r="H70" i="17"/>
  <c r="G82" i="17"/>
  <c r="H82" i="17"/>
  <c r="G94" i="17"/>
  <c r="H94" i="17"/>
  <c r="G11" i="17"/>
  <c r="C17" i="22" s="1"/>
  <c r="H11" i="17"/>
  <c r="G23" i="17"/>
  <c r="H23" i="17"/>
  <c r="G35" i="17"/>
  <c r="H35" i="17"/>
  <c r="G47" i="17"/>
  <c r="H47" i="17"/>
  <c r="G59" i="17"/>
  <c r="H59" i="17"/>
  <c r="G71" i="17"/>
  <c r="H71" i="17"/>
  <c r="G83" i="17"/>
  <c r="H83" i="17"/>
  <c r="G95" i="17"/>
  <c r="H95" i="17"/>
  <c r="G9" i="17"/>
  <c r="H9" i="17"/>
  <c r="G12" i="17"/>
  <c r="H12" i="17"/>
  <c r="G24" i="17"/>
  <c r="H24" i="17"/>
  <c r="G36" i="17"/>
  <c r="H36" i="17"/>
  <c r="G48" i="17"/>
  <c r="H48" i="17"/>
  <c r="G60" i="17"/>
  <c r="H60" i="17"/>
  <c r="G72" i="17"/>
  <c r="H72" i="17"/>
  <c r="G84" i="17"/>
  <c r="H84" i="17"/>
  <c r="G96" i="17"/>
  <c r="H96" i="17"/>
  <c r="G21" i="17"/>
  <c r="H21" i="17"/>
  <c r="G4" i="17"/>
  <c r="B35" i="26" s="1"/>
  <c r="C35" i="26" s="1"/>
  <c r="H4" i="17"/>
  <c r="G25" i="17"/>
  <c r="H25" i="17"/>
  <c r="G37" i="17"/>
  <c r="H37" i="17"/>
  <c r="G49" i="17"/>
  <c r="H49" i="17"/>
  <c r="G61" i="17"/>
  <c r="H61" i="17"/>
  <c r="G73" i="17"/>
  <c r="H73" i="17"/>
  <c r="G85" i="17"/>
  <c r="H85" i="17"/>
  <c r="G97" i="17"/>
  <c r="H97" i="17"/>
  <c r="G81" i="17"/>
  <c r="H81" i="17"/>
  <c r="G14" i="17"/>
  <c r="H14" i="17"/>
  <c r="G26" i="17"/>
  <c r="V20" i="22" s="1"/>
  <c r="H26" i="17"/>
  <c r="G38" i="17"/>
  <c r="H38" i="17"/>
  <c r="G50" i="17"/>
  <c r="H50" i="17"/>
  <c r="G62" i="17"/>
  <c r="H62" i="17"/>
  <c r="G74" i="17"/>
  <c r="H74" i="17"/>
  <c r="G86" i="17"/>
  <c r="H86" i="17"/>
  <c r="G69" i="17"/>
  <c r="H69" i="17"/>
  <c r="G5" i="17"/>
  <c r="B25" i="26" s="1"/>
  <c r="C25" i="26" s="1"/>
  <c r="H5" i="17"/>
  <c r="G15" i="17"/>
  <c r="H15" i="17"/>
  <c r="G27" i="17"/>
  <c r="H27" i="17"/>
  <c r="G39" i="17"/>
  <c r="H39" i="17"/>
  <c r="G51" i="17"/>
  <c r="H51" i="17"/>
  <c r="G63" i="17"/>
  <c r="H63" i="17"/>
  <c r="G75" i="17"/>
  <c r="H75" i="17"/>
  <c r="G87" i="17"/>
  <c r="H87" i="17"/>
  <c r="G93" i="17"/>
  <c r="H93" i="17"/>
  <c r="G6" i="17"/>
  <c r="H6" i="17"/>
  <c r="G16" i="17"/>
  <c r="H16" i="17"/>
  <c r="G28" i="17"/>
  <c r="H28" i="17"/>
  <c r="G40" i="17"/>
  <c r="H40" i="17"/>
  <c r="G52" i="17"/>
  <c r="H52" i="17"/>
  <c r="G64" i="17"/>
  <c r="H64" i="17"/>
  <c r="G76" i="17"/>
  <c r="H76" i="17"/>
  <c r="G88" i="17"/>
  <c r="H88" i="17"/>
  <c r="G2" i="17"/>
  <c r="D33" i="26" s="1"/>
  <c r="H2" i="17"/>
  <c r="G13" i="17"/>
  <c r="H13" i="17"/>
  <c r="G17" i="17"/>
  <c r="H17" i="17"/>
  <c r="G29" i="17"/>
  <c r="H29" i="17"/>
  <c r="G41" i="17"/>
  <c r="H41" i="17"/>
  <c r="G53" i="17"/>
  <c r="H53" i="17"/>
  <c r="G65" i="17"/>
  <c r="H65" i="17"/>
  <c r="G77" i="17"/>
  <c r="H77" i="17"/>
  <c r="G89" i="17"/>
  <c r="H89" i="17"/>
  <c r="C29" i="22"/>
  <c r="B29" i="26"/>
  <c r="C29" i="26" s="1"/>
  <c r="C18" i="22"/>
  <c r="B31" i="26"/>
  <c r="C31" i="26" s="1"/>
  <c r="D29" i="26"/>
  <c r="C20" i="22"/>
  <c r="B21" i="26"/>
  <c r="C21" i="26" s="1"/>
  <c r="C19" i="22"/>
  <c r="V18" i="22"/>
  <c r="D25" i="26"/>
  <c r="B27" i="26"/>
  <c r="C27" i="26" s="1"/>
  <c r="C28" i="22"/>
  <c r="F3" i="26"/>
  <c r="F27" i="17"/>
  <c r="F75" i="17"/>
  <c r="F87" i="17"/>
  <c r="F6" i="17"/>
  <c r="P9" i="17" s="1"/>
  <c r="F16" i="17"/>
  <c r="P11" i="17" s="1"/>
  <c r="F28" i="17"/>
  <c r="F40" i="17"/>
  <c r="F52" i="17"/>
  <c r="F64" i="17"/>
  <c r="F76" i="17"/>
  <c r="F88" i="17"/>
  <c r="F17" i="17"/>
  <c r="P18" i="17" s="1"/>
  <c r="F89" i="17"/>
  <c r="F78" i="17"/>
  <c r="F90" i="17"/>
  <c r="F19" i="17"/>
  <c r="P12" i="17" s="1"/>
  <c r="F31" i="17"/>
  <c r="F43" i="17"/>
  <c r="F55" i="17"/>
  <c r="F67" i="17"/>
  <c r="F79" i="17"/>
  <c r="F91" i="17"/>
  <c r="F15" i="17"/>
  <c r="F77" i="17"/>
  <c r="F54" i="17"/>
  <c r="F8" i="17"/>
  <c r="P17" i="17" s="1"/>
  <c r="F20" i="17"/>
  <c r="P8" i="17" s="1"/>
  <c r="F32" i="17"/>
  <c r="F44" i="17"/>
  <c r="F56" i="17"/>
  <c r="F68" i="17"/>
  <c r="F80" i="17"/>
  <c r="F92" i="17"/>
  <c r="F39" i="17"/>
  <c r="F53" i="17"/>
  <c r="F66" i="17"/>
  <c r="F2" i="17"/>
  <c r="U7" i="18" s="1"/>
  <c r="F9" i="17"/>
  <c r="P16" i="17" s="1"/>
  <c r="F21" i="17"/>
  <c r="F33" i="17"/>
  <c r="F45" i="17"/>
  <c r="F57" i="17"/>
  <c r="F69" i="17"/>
  <c r="F81" i="17"/>
  <c r="F93" i="17"/>
  <c r="F41" i="17"/>
  <c r="F7" i="17"/>
  <c r="F10" i="17"/>
  <c r="P13" i="17" s="1"/>
  <c r="F22" i="17"/>
  <c r="F34" i="17"/>
  <c r="F46" i="17"/>
  <c r="F58" i="17"/>
  <c r="F70" i="17"/>
  <c r="F82" i="17"/>
  <c r="F94" i="17"/>
  <c r="F65" i="17"/>
  <c r="F3" i="17"/>
  <c r="V11" i="22" s="1"/>
  <c r="F11" i="17"/>
  <c r="P7" i="17" s="1"/>
  <c r="F23" i="17"/>
  <c r="P10" i="17" s="1"/>
  <c r="F35" i="17"/>
  <c r="F47" i="17"/>
  <c r="F59" i="17"/>
  <c r="F71" i="17"/>
  <c r="F83" i="17"/>
  <c r="F95" i="17"/>
  <c r="F51" i="17"/>
  <c r="F42" i="17"/>
  <c r="F12" i="17"/>
  <c r="P6" i="17" s="1"/>
  <c r="F24" i="17"/>
  <c r="P14" i="17" s="1"/>
  <c r="F36" i="17"/>
  <c r="F48" i="17"/>
  <c r="F60" i="17"/>
  <c r="F72" i="17"/>
  <c r="F84" i="17"/>
  <c r="F96" i="17"/>
  <c r="F5" i="17"/>
  <c r="U9" i="18" s="1"/>
  <c r="F29" i="17"/>
  <c r="F30" i="17"/>
  <c r="F4" i="17"/>
  <c r="U13" i="18" s="1"/>
  <c r="F25" i="17"/>
  <c r="P15" i="17" s="1"/>
  <c r="F37" i="17"/>
  <c r="F49" i="17"/>
  <c r="F61" i="17"/>
  <c r="F73" i="17"/>
  <c r="F85" i="17"/>
  <c r="F97" i="17"/>
  <c r="F63" i="17"/>
  <c r="F18" i="17"/>
  <c r="F13" i="17"/>
  <c r="F14" i="17"/>
  <c r="F26" i="17"/>
  <c r="F38" i="17"/>
  <c r="F50" i="17"/>
  <c r="F62" i="17"/>
  <c r="F74" i="17"/>
  <c r="F86" i="17"/>
  <c r="U12" i="20"/>
  <c r="U13" i="20"/>
  <c r="BB25" i="21" l="1"/>
  <c r="I15" i="24"/>
  <c r="J7" i="24"/>
  <c r="C27" i="22"/>
  <c r="F21" i="26"/>
  <c r="D21" i="26"/>
  <c r="E21" i="26"/>
  <c r="V28" i="22"/>
  <c r="U8" i="18"/>
  <c r="V17" i="22"/>
  <c r="V19" i="22"/>
  <c r="U10" i="18"/>
  <c r="U14" i="18"/>
  <c r="B33" i="26"/>
  <c r="C33" i="26" s="1"/>
  <c r="U6" i="18"/>
  <c r="B23" i="26"/>
  <c r="C23" i="26" s="1"/>
  <c r="U9" i="20"/>
  <c r="E29" i="26"/>
  <c r="V27" i="22"/>
  <c r="U15" i="18"/>
  <c r="U14" i="20"/>
  <c r="U10" i="20"/>
  <c r="U8" i="20"/>
  <c r="V8" i="22"/>
  <c r="P4" i="17"/>
  <c r="U6" i="20"/>
  <c r="F11" i="18"/>
  <c r="P5" i="17"/>
  <c r="U7" i="20"/>
  <c r="U12" i="18"/>
  <c r="U11" i="18"/>
  <c r="V7" i="22"/>
  <c r="V10" i="22"/>
  <c r="V9" i="22"/>
  <c r="U11" i="20"/>
  <c r="U15" i="20"/>
  <c r="F13" i="20"/>
  <c r="F8" i="20"/>
  <c r="F12" i="20"/>
  <c r="F7" i="20"/>
  <c r="F10" i="20"/>
  <c r="F9" i="20"/>
  <c r="F6" i="20"/>
  <c r="F11" i="20"/>
  <c r="AN12" i="21" l="1"/>
  <c r="F9" i="18"/>
  <c r="F10" i="18"/>
  <c r="F8" i="18"/>
  <c r="F7" i="18"/>
  <c r="F6" i="1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501E70B-A3DD-42CF-B369-E025665BA319}" keepAlive="1" name="쿼리 - ★득점순위 계산" description="통합 문서의 '★득점순위 계산' 쿼리에 대한 연결입니다." type="5" refreshedVersion="8" background="1" saveData="1">
    <dbPr connection="Provider=Microsoft.Mashup.OleDb.1;Data Source=$Workbook$;Location=&quot;★득점순위 계산&quot;;Extended Properties=&quot;&quot;" command="SELECT * FROM [★득점순위 계산]"/>
  </connection>
  <connection id="2" xr16:uid="{9A8AF983-E59C-4A97-A7B5-BE1396C18C10}" keepAlive="1" name="쿼리 - ★최종리그데이터" description="통합 문서의 '★최종리그데이터' 쿼리에 대한 연결입니다." type="5" refreshedVersion="8" background="1" saveData="1">
    <dbPr connection="Provider=Microsoft.Mashup.OleDb.1;Data Source=$Workbook$;Location=★최종리그데이터;Extended Properties=&quot;&quot;" command="SELECT * FROM [★최종리그데이터]"/>
  </connection>
  <connection id="3" xr16:uid="{6B12278E-5797-4027-A1EA-ADE9B6B01EE5}" keepAlive="1" name="쿼리 - 팀순위표 계산" description="통합 문서의 '팀순위표 계산' 쿼리에 대한 연결입니다." type="5" refreshedVersion="0" background="1">
    <dbPr connection="Provider=Microsoft.Mashup.OleDb.1;Data Source=$Workbook$;Location=&quot;팀순위표 계산&quot;;Extended Properties=&quot;&quot;" command="SELECT * FROM [팀순위표 계산]"/>
  </connection>
  <connection id="4" xr16:uid="{322C5FBE-7575-4F87-B01E-F4586EA1A16B}" keepAlive="1" name="쿼리 - 팀순위표 계산 (A승점,승무패)" description="통합 문서의 '팀순위표 계산 (A승점,승무패)' 쿼리에 대한 연결입니다." type="5" refreshedVersion="8" background="1" saveData="1">
    <dbPr connection="Provider=Microsoft.Mashup.OleDb.1;Data Source=$Workbook$;Location=&quot;팀순위표 계산 (A승점,승무패)&quot;;Extended Properties=&quot;&quot;" command="SELECT * FROM [팀순위표 계산 (A승점,승무패)]"/>
  </connection>
  <connection id="5" xr16:uid="{6F125567-6ED0-495E-AE13-9940E3FA4696}" keepAlive="1" name="쿼리 - 팀순위표 계산 (H승점,승무패)" description="통합 문서의 '팀순위표 계산 (H승점,승무패)' 쿼리에 대한 연결입니다." type="5" refreshedVersion="8" background="1" saveData="1">
    <dbPr connection="Provider=Microsoft.Mashup.OleDb.1;Data Source=$Workbook$;Location=&quot;팀순위표 계산 (H승점,승무패)&quot;;Extended Properties=&quot;&quot;" command="SELECT * FROM [팀순위표 계산 (H승점,승무패)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0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</futureMetadata>
  <cellMetadata count="1">
    <bk>
      <rc t="1" v="0"/>
    </bk>
  </cellMetadata>
  <valueMetadata count="206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  <bk>
      <rc t="2" v="128"/>
    </bk>
    <bk>
      <rc t="2" v="129"/>
    </bk>
    <bk>
      <rc t="2" v="130"/>
    </bk>
    <bk>
      <rc t="2" v="131"/>
    </bk>
    <bk>
      <rc t="2" v="132"/>
    </bk>
    <bk>
      <rc t="2" v="133"/>
    </bk>
    <bk>
      <rc t="2" v="134"/>
    </bk>
    <bk>
      <rc t="2" v="135"/>
    </bk>
    <bk>
      <rc t="2" v="136"/>
    </bk>
    <bk>
      <rc t="2" v="137"/>
    </bk>
    <bk>
      <rc t="2" v="138"/>
    </bk>
    <bk>
      <rc t="2" v="139"/>
    </bk>
    <bk>
      <rc t="2" v="140"/>
    </bk>
    <bk>
      <rc t="2" v="141"/>
    </bk>
    <bk>
      <rc t="2" v="142"/>
    </bk>
    <bk>
      <rc t="2" v="143"/>
    </bk>
    <bk>
      <rc t="2" v="144"/>
    </bk>
    <bk>
      <rc t="2" v="145"/>
    </bk>
    <bk>
      <rc t="2" v="146"/>
    </bk>
    <bk>
      <rc t="2" v="147"/>
    </bk>
    <bk>
      <rc t="2" v="148"/>
    </bk>
    <bk>
      <rc t="2" v="149"/>
    </bk>
    <bk>
      <rc t="2" v="150"/>
    </bk>
    <bk>
      <rc t="2" v="151"/>
    </bk>
    <bk>
      <rc t="2" v="152"/>
    </bk>
    <bk>
      <rc t="2" v="153"/>
    </bk>
    <bk>
      <rc t="2" v="154"/>
    </bk>
    <bk>
      <rc t="2" v="155"/>
    </bk>
    <bk>
      <rc t="2" v="156"/>
    </bk>
    <bk>
      <rc t="2" v="157"/>
    </bk>
    <bk>
      <rc t="2" v="158"/>
    </bk>
    <bk>
      <rc t="2" v="159"/>
    </bk>
    <bk>
      <rc t="2" v="160"/>
    </bk>
    <bk>
      <rc t="2" v="161"/>
    </bk>
    <bk>
      <rc t="2" v="162"/>
    </bk>
    <bk>
      <rc t="2" v="163"/>
    </bk>
    <bk>
      <rc t="2" v="164"/>
    </bk>
    <bk>
      <rc t="2" v="165"/>
    </bk>
    <bk>
      <rc t="2" v="166"/>
    </bk>
    <bk>
      <rc t="2" v="167"/>
    </bk>
    <bk>
      <rc t="2" v="168"/>
    </bk>
    <bk>
      <rc t="2" v="169"/>
    </bk>
    <bk>
      <rc t="2" v="170"/>
    </bk>
    <bk>
      <rc t="2" v="171"/>
    </bk>
    <bk>
      <rc t="2" v="172"/>
    </bk>
    <bk>
      <rc t="2" v="173"/>
    </bk>
    <bk>
      <rc t="2" v="174"/>
    </bk>
    <bk>
      <rc t="2" v="175"/>
    </bk>
    <bk>
      <rc t="2" v="176"/>
    </bk>
    <bk>
      <rc t="2" v="177"/>
    </bk>
    <bk>
      <rc t="2" v="178"/>
    </bk>
    <bk>
      <rc t="2" v="179"/>
    </bk>
    <bk>
      <rc t="2" v="180"/>
    </bk>
    <bk>
      <rc t="2" v="181"/>
    </bk>
    <bk>
      <rc t="2" v="182"/>
    </bk>
    <bk>
      <rc t="2" v="183"/>
    </bk>
    <bk>
      <rc t="2" v="184"/>
    </bk>
    <bk>
      <rc t="2" v="185"/>
    </bk>
    <bk>
      <rc t="2" v="186"/>
    </bk>
    <bk>
      <rc t="2" v="187"/>
    </bk>
    <bk>
      <rc t="2" v="188"/>
    </bk>
    <bk>
      <rc t="2" v="189"/>
    </bk>
    <bk>
      <rc t="2" v="190"/>
    </bk>
    <bk>
      <rc t="2" v="191"/>
    </bk>
    <bk>
      <rc t="2" v="192"/>
    </bk>
    <bk>
      <rc t="2" v="193"/>
    </bk>
    <bk>
      <rc t="2" v="194"/>
    </bk>
    <bk>
      <rc t="2" v="195"/>
    </bk>
    <bk>
      <rc t="2" v="196"/>
    </bk>
    <bk>
      <rc t="2" v="197"/>
    </bk>
    <bk>
      <rc t="2" v="198"/>
    </bk>
    <bk>
      <rc t="2" v="199"/>
    </bk>
    <bk>
      <rc t="2" v="200"/>
    </bk>
    <bk>
      <rc t="2" v="201"/>
    </bk>
    <bk>
      <rc t="2" v="202"/>
    </bk>
    <bk>
      <rc t="2" v="203"/>
    </bk>
    <bk>
      <rc t="2" v="204"/>
    </bk>
    <bk>
      <rc t="2" v="205"/>
    </bk>
  </valueMetadata>
</metadata>
</file>

<file path=xl/sharedStrings.xml><?xml version="1.0" encoding="utf-8"?>
<sst xmlns="http://schemas.openxmlformats.org/spreadsheetml/2006/main" count="1309" uniqueCount="309">
  <si>
    <t>열1</t>
  </si>
  <si>
    <t>대회 종류</t>
  </si>
  <si>
    <t>1부리그</t>
  </si>
  <si>
    <t>인테르</t>
  </si>
  <si>
    <t>도르트문트</t>
  </si>
  <si>
    <t>팀명</t>
  </si>
  <si>
    <t>득점</t>
  </si>
  <si>
    <t>실점</t>
  </si>
  <si>
    <t>승점</t>
  </si>
  <si>
    <t>승</t>
  </si>
  <si>
    <t>무</t>
  </si>
  <si>
    <t>패</t>
  </si>
  <si>
    <t>득실</t>
  </si>
  <si>
    <t>경기</t>
    <phoneticPr fontId="1" type="noConversion"/>
  </si>
  <si>
    <t>득실</t>
    <phoneticPr fontId="1" type="noConversion"/>
  </si>
  <si>
    <t>파일ID</t>
  </si>
  <si>
    <t>함수용주소를 DIRECT주소로 변경</t>
    <phoneticPr fontId="5" type="noConversion"/>
  </si>
  <si>
    <t>INT</t>
    <phoneticPr fontId="5" type="noConversion"/>
  </si>
  <si>
    <t>https://drive.google.com/file/d/1Oe0BhCDjicyhK-IVGrtw6-ZPssH0P_fL/view?usp=drive_link</t>
    <phoneticPr fontId="5" type="noConversion"/>
  </si>
  <si>
    <t>MUN</t>
    <phoneticPr fontId="5" type="noConversion"/>
  </si>
  <si>
    <t>VIL</t>
    <phoneticPr fontId="5" type="noConversion"/>
  </si>
  <si>
    <t>https://drive.google.com/file/d/1HwPb8ze_CzGsa3OAt7rTCJvx3M1XEcXy/view?usp=drive_link</t>
    <phoneticPr fontId="5" type="noConversion"/>
  </si>
  <si>
    <t>BVB</t>
    <phoneticPr fontId="5" type="noConversion"/>
  </si>
  <si>
    <t>https://drive.google.com/file/d/1519utytmvRS4xl2zaPa2g8Q1QmuqB8-6/view?usp=drive_link</t>
    <phoneticPr fontId="5" type="noConversion"/>
  </si>
  <si>
    <t>FCB</t>
    <phoneticPr fontId="5" type="noConversion"/>
  </si>
  <si>
    <t>https://drive.google.com/file/d/1iFd6qnPGwIhKzVqy65GosRyat5ly6Sh7/view?usp=drive_link</t>
    <phoneticPr fontId="5" type="noConversion"/>
  </si>
  <si>
    <t>NEW</t>
    <phoneticPr fontId="5" type="noConversion"/>
  </si>
  <si>
    <t>ALL-STAR LEAGUE - NATIONS 1ST</t>
    <phoneticPr fontId="1" type="noConversion"/>
  </si>
  <si>
    <t>POS</t>
    <phoneticPr fontId="1" type="noConversion"/>
  </si>
  <si>
    <t>TEAM</t>
    <phoneticPr fontId="1" type="noConversion"/>
  </si>
  <si>
    <t>P</t>
    <phoneticPr fontId="1" type="noConversion"/>
  </si>
  <si>
    <t>W</t>
    <phoneticPr fontId="1" type="noConversion"/>
  </si>
  <si>
    <t>D</t>
    <phoneticPr fontId="1" type="noConversion"/>
  </si>
  <si>
    <t>L</t>
    <phoneticPr fontId="1" type="noConversion"/>
  </si>
  <si>
    <t>GD</t>
    <phoneticPr fontId="1" type="noConversion"/>
  </si>
  <si>
    <t>PTS</t>
    <phoneticPr fontId="1" type="noConversion"/>
  </si>
  <si>
    <t>승점</t>
    <phoneticPr fontId="1" type="noConversion"/>
  </si>
  <si>
    <t>G</t>
    <phoneticPr fontId="1" type="noConversion"/>
  </si>
  <si>
    <t>LEAGUE TABLE</t>
    <phoneticPr fontId="1" type="noConversion"/>
  </si>
  <si>
    <t>맨체스터 유나이티드</t>
  </si>
  <si>
    <t>바이에른 뮌헨</t>
  </si>
  <si>
    <t>유벤투스</t>
  </si>
  <si>
    <t>아틀레티코 마드리드</t>
  </si>
  <si>
    <t>프랑크푸르트</t>
  </si>
  <si>
    <t>레알 마드리드</t>
  </si>
  <si>
    <t>레버쿠젠</t>
  </si>
  <si>
    <t>JUV</t>
    <phoneticPr fontId="1" type="noConversion"/>
  </si>
  <si>
    <t>ATM</t>
    <phoneticPr fontId="1" type="noConversion"/>
  </si>
  <si>
    <t>FRA</t>
    <phoneticPr fontId="1" type="noConversion"/>
  </si>
  <si>
    <t>RMA</t>
    <phoneticPr fontId="1" type="noConversion"/>
  </si>
  <si>
    <t>LEV</t>
    <phoneticPr fontId="1" type="noConversion"/>
  </si>
  <si>
    <t>https://drive.google.com/file/d/1SKe5OyMGBddKNxXQwIfpEz-m5Sugr9Wf/view?usp=drive_link</t>
    <phoneticPr fontId="1" type="noConversion"/>
  </si>
  <si>
    <t>https://drive.google.com/file/d/11c6WyuJLUdxz7mxUlQhrs7DgvFSWT0qP/view?usp=drive_link</t>
    <phoneticPr fontId="1" type="noConversion"/>
  </si>
  <si>
    <t>https://drive.google.com/file/d/16Igzwna8V9A1zCIj2LH_SVzn_zyXUNou/view?usp=drive_link</t>
    <phoneticPr fontId="1" type="noConversion"/>
  </si>
  <si>
    <t>https://drive.google.com/file/d/1-xM88c12LfhN6A_Kx3bVzMUA12_zaPIB/view?usp=drive_link</t>
    <phoneticPr fontId="1" type="noConversion"/>
  </si>
  <si>
    <t>https://drive.google.com/file/d/1L7R-AGwnnP2FAQTYR8p5FhP8Q2LEuOii/view?usp=drive_link</t>
    <phoneticPr fontId="1" type="noConversion"/>
  </si>
  <si>
    <t>TOP SCORERS</t>
    <phoneticPr fontId="1" type="noConversion"/>
  </si>
  <si>
    <t>PLAYER</t>
    <phoneticPr fontId="1" type="noConversion"/>
  </si>
  <si>
    <t>2부리그</t>
  </si>
  <si>
    <t>PSV</t>
  </si>
  <si>
    <t>볼프스부르크</t>
  </si>
  <si>
    <t>나폴리</t>
  </si>
  <si>
    <t>마인츠</t>
  </si>
  <si>
    <t>첼시</t>
  </si>
  <si>
    <t>토트넘</t>
  </si>
  <si>
    <t>파리 생제르망</t>
  </si>
  <si>
    <t>1부리그</t>
    <phoneticPr fontId="1" type="noConversion"/>
  </si>
  <si>
    <t>2부리그</t>
    <phoneticPr fontId="1" type="noConversion"/>
  </si>
  <si>
    <t>MAI</t>
    <phoneticPr fontId="1" type="noConversion"/>
  </si>
  <si>
    <t>PSG</t>
    <phoneticPr fontId="1" type="noConversion"/>
  </si>
  <si>
    <t>PSV</t>
    <phoneticPr fontId="1" type="noConversion"/>
  </si>
  <si>
    <t>CHE</t>
  </si>
  <si>
    <t>CHE</t>
    <phoneticPr fontId="1" type="noConversion"/>
  </si>
  <si>
    <t>NAP</t>
    <phoneticPr fontId="1" type="noConversion"/>
  </si>
  <si>
    <t>WOB</t>
    <phoneticPr fontId="1" type="noConversion"/>
  </si>
  <si>
    <t>TOT</t>
  </si>
  <si>
    <t>TOT</t>
    <phoneticPr fontId="1" type="noConversion"/>
  </si>
  <si>
    <t>https://drive.google.com/file/d/1IUr8XVjhXjb8iRVpKQP5gbsU2h9bWVo-/view?usp=drive_link</t>
    <phoneticPr fontId="1" type="noConversion"/>
  </si>
  <si>
    <t>https://drive.google.com/file/d/1U2lyqdhQ8teY7GxDVjB4UxcoP8PlKZyL/view?usp=drive_link</t>
    <phoneticPr fontId="1" type="noConversion"/>
  </si>
  <si>
    <t>https://drive.google.com/file/d/1p7TESxzO9TenjDKWF0FyntQCIjhlXDqq/view?usp=drive_link</t>
  </si>
  <si>
    <t>https://drive.google.com/file/d/1AhfPLy_ylqn97PSBCvL9iCvaX24fE7-9/view?usp=sharing</t>
    <phoneticPr fontId="1" type="noConversion"/>
  </si>
  <si>
    <t>https://drive.google.com/file/d/1bi38oQzJZmM_zgV9xrx2IhY2jEEggOfr/view?usp=sharing</t>
    <phoneticPr fontId="1" type="noConversion"/>
  </si>
  <si>
    <t>https://drive.google.com/file/d/15Jk32I9lJNP8cC4KdRw58yytaI76oZE8/view?usp=sharing</t>
    <phoneticPr fontId="1" type="noConversion"/>
  </si>
  <si>
    <t>https://drive.google.com/file/d/1U2lyqdhQ8teY7GxDVjB4UxcoP8PlKZyL/view?usp=sharing</t>
    <phoneticPr fontId="1" type="noConversion"/>
  </si>
  <si>
    <t>토트넘</t>
    <phoneticPr fontId="1" type="noConversion"/>
  </si>
  <si>
    <t>맨체스터 시티</t>
  </si>
  <si>
    <t>빌바오</t>
  </si>
  <si>
    <t>아탈란타</t>
  </si>
  <si>
    <t>에버튼</t>
  </si>
  <si>
    <t>호펜하임</t>
  </si>
  <si>
    <t>AS로마</t>
  </si>
  <si>
    <t>MCI</t>
    <phoneticPr fontId="1" type="noConversion"/>
  </si>
  <si>
    <t>ATH</t>
    <phoneticPr fontId="1" type="noConversion"/>
  </si>
  <si>
    <t>ATA</t>
    <phoneticPr fontId="1" type="noConversion"/>
  </si>
  <si>
    <t>EVE</t>
    <phoneticPr fontId="1" type="noConversion"/>
  </si>
  <si>
    <t>TSG</t>
    <phoneticPr fontId="1" type="noConversion"/>
  </si>
  <si>
    <t>ROM</t>
    <phoneticPr fontId="1" type="noConversion"/>
  </si>
  <si>
    <t>https://drive.google.com/file/d/1l0Z5EmFT0dhYHqxr4i7onuYaYidbPYQ5/view?usp=sharing</t>
    <phoneticPr fontId="1" type="noConversion"/>
  </si>
  <si>
    <t>https://drive.google.com/file/d/1jaLYu2wYSxHrioIdJfhNpJhC3NHxooDD/view?usp=sharing</t>
    <phoneticPr fontId="1" type="noConversion"/>
  </si>
  <si>
    <t>https://drive.google.com/file/d/10nTzFsuuqP45hsk7Ru7EbXAGkwx1dWYV/view?usp=sharing</t>
    <phoneticPr fontId="1" type="noConversion"/>
  </si>
  <si>
    <t>https://drive.google.com/file/d/1SEQ-3xjDpyLjOCq14OvHaqkkehIcEIXQ/view?usp=sharing</t>
    <phoneticPr fontId="1" type="noConversion"/>
  </si>
  <si>
    <t>https://drive.google.com/file/d/1bvJGNIpwFr3OMgDX_ofijNsyhqsSff9T/view?usp=sharing</t>
    <phoneticPr fontId="1" type="noConversion"/>
  </si>
  <si>
    <t>https://drive.google.com/file/d/1wrCMhbnPK2EPBliqfhhsRcXBGpSnyqE7/view?usp=sharing</t>
    <phoneticPr fontId="1" type="noConversion"/>
  </si>
  <si>
    <t>https://drive.google.com/file/d/1M9fxr8vIra3-wxudAp0eIxc_vbVavLTI/view?usp=sharing</t>
    <phoneticPr fontId="5" type="noConversion"/>
  </si>
  <si>
    <t>대회종류</t>
  </si>
  <si>
    <t>팀약자</t>
  </si>
  <si>
    <t>INT</t>
  </si>
  <si>
    <t>세루 기라시</t>
  </si>
  <si>
    <t>BVB</t>
  </si>
  <si>
    <t>MUN</t>
  </si>
  <si>
    <t>해리 케인</t>
  </si>
  <si>
    <t>웨인 루니</t>
  </si>
  <si>
    <t>마르셀 자비처</t>
  </si>
  <si>
    <t>로타어 마테우스</t>
  </si>
  <si>
    <t>율리안 브란트</t>
  </si>
  <si>
    <t>솔 캠벨</t>
  </si>
  <si>
    <t>팀약자</t>
    <phoneticPr fontId="5" type="noConversion"/>
  </si>
  <si>
    <t>팀명</t>
    <phoneticPr fontId="1" type="noConversion"/>
  </si>
  <si>
    <t>ALL-STAR LEAGUE - DIVISION 2</t>
    <phoneticPr fontId="1" type="noConversion"/>
  </si>
  <si>
    <t>로빈 반페르시</t>
  </si>
  <si>
    <t>조지 베스트</t>
  </si>
  <si>
    <t>카를로스 테베스</t>
  </si>
  <si>
    <t>헨릭 라르손</t>
  </si>
  <si>
    <t>알렉시스 산체스</t>
  </si>
  <si>
    <t>LEV</t>
  </si>
  <si>
    <t>차범근</t>
  </si>
  <si>
    <t>손흥민</t>
  </si>
  <si>
    <t>플로리안 비르츠</t>
  </si>
  <si>
    <t>P.오바메양</t>
  </si>
  <si>
    <t>케빈 캄플</t>
  </si>
  <si>
    <t>A.크나우프</t>
  </si>
  <si>
    <t>ATM</t>
  </si>
  <si>
    <t>모라타</t>
  </si>
  <si>
    <t>앙투안 그리즈만</t>
  </si>
  <si>
    <t>마르코스 요렌테</t>
  </si>
  <si>
    <t>차을라르 쇠윈쥐</t>
  </si>
  <si>
    <t>디디에 드로그바</t>
  </si>
  <si>
    <t>프랭크 램파드</t>
  </si>
  <si>
    <t>M.카이세도</t>
  </si>
  <si>
    <t>베론</t>
  </si>
  <si>
    <t>사뮈엘 에토</t>
  </si>
  <si>
    <t>AUG</t>
  </si>
  <si>
    <t>안드레 한</t>
  </si>
  <si>
    <t>필리프 티츠</t>
  </si>
  <si>
    <t>구자철</t>
  </si>
  <si>
    <t>지동원</t>
  </si>
  <si>
    <t>아우크스부르크</t>
  </si>
  <si>
    <t>모하메드 쿠두스</t>
  </si>
  <si>
    <t>비야레알</t>
  </si>
  <si>
    <t>비야레알</t>
    <phoneticPr fontId="1" type="noConversion"/>
  </si>
  <si>
    <t>아우크스부르크</t>
    <phoneticPr fontId="1" type="noConversion"/>
  </si>
  <si>
    <t>UCL</t>
    <phoneticPr fontId="1" type="noConversion"/>
  </si>
  <si>
    <t>UCL_B조</t>
  </si>
  <si>
    <t>UCL_A조</t>
  </si>
  <si>
    <t>FA컵_16강</t>
  </si>
  <si>
    <t>UCL_C조</t>
  </si>
  <si>
    <t>FA컵_8강</t>
  </si>
  <si>
    <t>뉴캐슬 유나이티드</t>
  </si>
  <si>
    <t>UCL_D조</t>
  </si>
  <si>
    <t>FA컵_4강</t>
  </si>
  <si>
    <t>UCL_8강</t>
  </si>
  <si>
    <t>UCL_4강</t>
  </si>
  <si>
    <t>FA컵_결승전</t>
  </si>
  <si>
    <t>UCL_결승전</t>
  </si>
  <si>
    <t>승강PO</t>
  </si>
  <si>
    <t>득점선수</t>
  </si>
  <si>
    <t>총득점</t>
  </si>
  <si>
    <t>FCB</t>
  </si>
  <si>
    <t>토마스 뮐러</t>
  </si>
  <si>
    <t>티에르노 바리</t>
  </si>
  <si>
    <t>VIL</t>
  </si>
  <si>
    <t>살렘 알도사리</t>
  </si>
  <si>
    <t>요주아 키미히</t>
  </si>
  <si>
    <t>디에고 포를란</t>
  </si>
  <si>
    <t>B.슈바인슈타이커</t>
  </si>
  <si>
    <t>요안 위사</t>
  </si>
  <si>
    <t>NEW</t>
  </si>
  <si>
    <t>알렉산데르 이사크</t>
  </si>
  <si>
    <t>애슐리 영</t>
  </si>
  <si>
    <t>산드로 토날리</t>
  </si>
  <si>
    <t>프랑크 리베리</t>
  </si>
  <si>
    <t>김민재 (OG)</t>
  </si>
  <si>
    <t>베켄바워</t>
  </si>
  <si>
    <t>산티 카소를라</t>
  </si>
  <si>
    <t>구보 다케후사</t>
  </si>
  <si>
    <t>키어런 트리피어</t>
  </si>
  <si>
    <t>잠보 앙기사</t>
  </si>
  <si>
    <t>제이컵 머피</t>
  </si>
  <si>
    <t>안토니 엘랑가</t>
  </si>
  <si>
    <t>마이콘</t>
  </si>
  <si>
    <t>로베르토 바조</t>
  </si>
  <si>
    <t>알 도사리</t>
  </si>
  <si>
    <t>M.브로조비치</t>
  </si>
  <si>
    <t>에네스 위날</t>
  </si>
  <si>
    <t>앙헬 코레아</t>
  </si>
  <si>
    <t>이영표</t>
  </si>
  <si>
    <t>호나우두</t>
  </si>
  <si>
    <t>야프 스탐</t>
  </si>
  <si>
    <t>크리스티아누 호날두</t>
  </si>
  <si>
    <t>RMA</t>
  </si>
  <si>
    <t>루드 굴리트</t>
  </si>
  <si>
    <t>이반 페리시치</t>
  </si>
  <si>
    <t>코디 각포</t>
  </si>
  <si>
    <t>뤼트 반니스텔로이</t>
  </si>
  <si>
    <t>마이클 캐릭</t>
  </si>
  <si>
    <t>브레넌 존슨</t>
  </si>
  <si>
    <t>에덴 아자르</t>
  </si>
  <si>
    <t>박지성</t>
  </si>
  <si>
    <t>제이든 산초</t>
  </si>
  <si>
    <t>조르지뇨 베이날둠</t>
  </si>
  <si>
    <t>도안 리쓰</t>
  </si>
  <si>
    <t>그라니트 자카</t>
  </si>
  <si>
    <t>토니 크로스</t>
  </si>
  <si>
    <t>요나탄 타</t>
  </si>
  <si>
    <t>에드몽 탑소바</t>
  </si>
  <si>
    <t>지네딘 지단</t>
  </si>
  <si>
    <t>JUV</t>
  </si>
  <si>
    <t>파트리크 비에이라</t>
  </si>
  <si>
    <t>루이스 피구</t>
  </si>
  <si>
    <t>페데리코 발베르데</t>
  </si>
  <si>
    <t>올라 에이나 (OG)</t>
  </si>
  <si>
    <t>델피에로</t>
  </si>
  <si>
    <t>페드로 포로</t>
  </si>
  <si>
    <t>스테번 베르흐바인</t>
  </si>
  <si>
    <t>펠릭스 우두오카이</t>
  </si>
  <si>
    <t>가브리엘 파울리스타</t>
  </si>
  <si>
    <t>잔루카 비알리</t>
  </si>
  <si>
    <t>아데몰라 루크먼</t>
  </si>
  <si>
    <t>브레메르</t>
  </si>
  <si>
    <t>두샨 블라호비치</t>
  </si>
  <si>
    <t>페드로</t>
  </si>
  <si>
    <t>라니 케디라</t>
  </si>
  <si>
    <t>크리슬랑 마치마 (OG)</t>
  </si>
  <si>
    <t>앤서니 고든</t>
  </si>
  <si>
    <t>하칸 찰하놀루</t>
  </si>
  <si>
    <t>마르코 로이스</t>
  </si>
  <si>
    <t>주드 벨링엄</t>
  </si>
  <si>
    <t>T.알렉산더-아놀드</t>
  </si>
  <si>
    <t>로날트 쿠만</t>
  </si>
  <si>
    <t>루제리</t>
  </si>
  <si>
    <t>라울 벨라노바</t>
  </si>
  <si>
    <t>엠레 잔</t>
  </si>
  <si>
    <t>모하메드 살라</t>
  </si>
  <si>
    <t>미키 반더벤 (OG)</t>
  </si>
  <si>
    <t>얀 콜러</t>
  </si>
  <si>
    <t>리오 퍼디난드 (OG)</t>
  </si>
  <si>
    <t>네마냐 비디치</t>
  </si>
  <si>
    <t>도미닉 솔랑키</t>
  </si>
  <si>
    <t>P.호이비에르</t>
  </si>
  <si>
    <t>곤살루 게드스</t>
  </si>
  <si>
    <t>FA컵</t>
    <phoneticPr fontId="1" type="noConversion"/>
  </si>
  <si>
    <t>경기</t>
  </si>
  <si>
    <t>FA컵_16강</t>
    <phoneticPr fontId="1" type="noConversion"/>
  </si>
  <si>
    <t>FA컵_8강</t>
    <phoneticPr fontId="1" type="noConversion"/>
  </si>
  <si>
    <t>FA컵_4강</t>
    <phoneticPr fontId="1" type="noConversion"/>
  </si>
  <si>
    <t>FA컵_결승</t>
    <phoneticPr fontId="1" type="noConversion"/>
  </si>
  <si>
    <t>https://drive.google.com/file/d/1KLZCGTR_uos5J-wXFoJOfu1ITst6VVAU/view?usp=drive_link</t>
    <phoneticPr fontId="1" type="noConversion"/>
  </si>
  <si>
    <t>AUG</t>
    <phoneticPr fontId="1" type="noConversion"/>
  </si>
  <si>
    <t>뉴캐슬 유나이티드</t>
    <phoneticPr fontId="1" type="noConversion"/>
  </si>
  <si>
    <t>https://drive.google.com/file/d/1ge87Wvv_Pnf5ZYWaeXGWOYysw8FtjQ7u/view?usp=sharing</t>
    <phoneticPr fontId="5" type="noConversion"/>
  </si>
  <si>
    <t>POS</t>
  </si>
  <si>
    <t>TEAM</t>
  </si>
  <si>
    <t>P</t>
  </si>
  <si>
    <t>W</t>
  </si>
  <si>
    <t>D</t>
  </si>
  <si>
    <t>L</t>
  </si>
  <si>
    <t>G</t>
  </si>
  <si>
    <t>GD</t>
  </si>
  <si>
    <t>PTS</t>
  </si>
  <si>
    <t>All-Star CHAMPIONS LEAGUE</t>
    <phoneticPr fontId="1" type="noConversion"/>
  </si>
  <si>
    <t>[ GROUP STAGE ]</t>
    <phoneticPr fontId="1" type="noConversion"/>
  </si>
  <si>
    <t>GROUP A</t>
    <phoneticPr fontId="1" type="noConversion"/>
  </si>
  <si>
    <t>GROUP C</t>
    <phoneticPr fontId="1" type="noConversion"/>
  </si>
  <si>
    <t>GROUP D</t>
    <phoneticPr fontId="1" type="noConversion"/>
  </si>
  <si>
    <t>GROUP B</t>
    <phoneticPr fontId="1" type="noConversion"/>
  </si>
  <si>
    <t>TOP SCORER</t>
    <phoneticPr fontId="1" type="noConversion"/>
  </si>
  <si>
    <t>GOAL</t>
    <phoneticPr fontId="1" type="noConversion"/>
  </si>
  <si>
    <t>인테르</t>
    <phoneticPr fontId="1" type="noConversion"/>
  </si>
  <si>
    <t>레버쿠젠</t>
    <phoneticPr fontId="1" type="noConversion"/>
  </si>
  <si>
    <t>레알 마드리드</t>
    <phoneticPr fontId="1" type="noConversion"/>
  </si>
  <si>
    <t>맨체스터 시티</t>
    <phoneticPr fontId="1" type="noConversion"/>
  </si>
  <si>
    <t>바이에른 뮌헨</t>
    <phoneticPr fontId="1" type="noConversion"/>
  </si>
  <si>
    <t>에버튼</t>
    <phoneticPr fontId="1" type="noConversion"/>
  </si>
  <si>
    <t>첼시</t>
    <phoneticPr fontId="1" type="noConversion"/>
  </si>
  <si>
    <t>프랑크푸르트</t>
    <phoneticPr fontId="1" type="noConversion"/>
  </si>
  <si>
    <t>호펜하임</t>
    <phoneticPr fontId="1" type="noConversion"/>
  </si>
  <si>
    <t>AS로마</t>
    <phoneticPr fontId="1" type="noConversion"/>
  </si>
  <si>
    <t>아틀레티코 마드리드</t>
    <phoneticPr fontId="1" type="noConversion"/>
  </si>
  <si>
    <t>유벤투스</t>
    <phoneticPr fontId="1" type="noConversion"/>
  </si>
  <si>
    <t>16강</t>
    <phoneticPr fontId="1" type="noConversion"/>
  </si>
  <si>
    <t>8강</t>
    <phoneticPr fontId="1" type="noConversion"/>
  </si>
  <si>
    <t>4강</t>
    <phoneticPr fontId="1" type="noConversion"/>
  </si>
  <si>
    <t>결승</t>
    <phoneticPr fontId="1" type="noConversion"/>
  </si>
  <si>
    <t>부전승</t>
  </si>
  <si>
    <t>부전승</t>
    <phoneticPr fontId="1" type="noConversion"/>
  </si>
  <si>
    <t>맨체스터 유나이티드</t>
    <phoneticPr fontId="1" type="noConversion"/>
  </si>
  <si>
    <t>우승</t>
    <phoneticPr fontId="1" type="noConversion"/>
  </si>
  <si>
    <t>UCL_결승</t>
  </si>
  <si>
    <t>나폴리</t>
    <phoneticPr fontId="1" type="noConversion"/>
  </si>
  <si>
    <t>득점</t>
    <phoneticPr fontId="1" type="noConversion"/>
  </si>
  <si>
    <t>All-Star FA CUP</t>
    <phoneticPr fontId="1" type="noConversion"/>
  </si>
  <si>
    <t>All-Star FA CUP Tournament</t>
    <phoneticPr fontId="1" type="noConversion"/>
  </si>
  <si>
    <t>사이즈30</t>
    <phoneticPr fontId="5" type="noConversion"/>
  </si>
  <si>
    <t>사이즈35</t>
    <phoneticPr fontId="1" type="noConversion"/>
  </si>
  <si>
    <t>사이즈60</t>
    <phoneticPr fontId="1" type="noConversion"/>
  </si>
  <si>
    <t>사이즈75</t>
    <phoneticPr fontId="1" type="noConversion"/>
  </si>
  <si>
    <t>사이즈85</t>
    <phoneticPr fontId="1" type="noConversion"/>
  </si>
  <si>
    <t>사이즈125</t>
    <phoneticPr fontId="1" type="noConversion"/>
  </si>
  <si>
    <t>WINNER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</si>
</sst>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General&quot; cm&quot;"/>
    <numFmt numFmtId="177" formatCode="General\ &quot;픽&quot;&quot;셀&quot;"/>
    <numFmt numFmtId="178" formatCode="General&quot; 골&quot;"/>
    <numFmt numFmtId="179" formatCode="General&quot; G&quot;"/>
    <numFmt numFmtId="180" formatCode="&quot;WINNER&quot;\ General"/>
  </numFmts>
  <fonts count="5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charset val="129"/>
      <scheme val="minor"/>
    </font>
    <font>
      <sz val="11"/>
      <color rgb="FF000000"/>
      <name val="맑은 고딕"/>
      <family val="2"/>
      <charset val="129"/>
    </font>
    <font>
      <sz val="8"/>
      <name val="돋움체"/>
      <family val="3"/>
      <charset val="129"/>
    </font>
    <font>
      <b/>
      <sz val="11"/>
      <color rgb="FF000000"/>
      <name val="맑은 고딕"/>
      <family val="2"/>
      <charset val="129"/>
    </font>
    <font>
      <u/>
      <sz val="11"/>
      <color theme="10"/>
      <name val="맑은 고딕"/>
      <family val="2"/>
      <charset val="129"/>
    </font>
    <font>
      <sz val="11"/>
      <color theme="0"/>
      <name val="맑은 고딕"/>
      <family val="2"/>
      <charset val="129"/>
    </font>
    <font>
      <sz val="11"/>
      <color theme="0"/>
      <name val="맑은 고딕"/>
      <family val="2"/>
    </font>
    <font>
      <b/>
      <sz val="11"/>
      <color theme="0"/>
      <name val="맑은 고딕"/>
      <family val="2"/>
    </font>
    <font>
      <sz val="11"/>
      <color theme="1"/>
      <name val="Rix고딕 EB"/>
      <family val="1"/>
      <charset val="129"/>
    </font>
    <font>
      <sz val="26"/>
      <color theme="1"/>
      <name val="맑은 고딕"/>
      <family val="2"/>
      <charset val="129"/>
      <scheme val="minor"/>
    </font>
    <font>
      <sz val="26"/>
      <color theme="0"/>
      <name val="Rix고딕 EB"/>
      <family val="1"/>
      <charset val="129"/>
    </font>
    <font>
      <b/>
      <sz val="11"/>
      <color theme="1"/>
      <name val="Rix고딕 EB"/>
      <family val="1"/>
      <charset val="129"/>
    </font>
    <font>
      <b/>
      <sz val="26"/>
      <color rgb="FF3D195B"/>
      <name val="Rix고딕 EB"/>
      <family val="1"/>
      <charset val="129"/>
    </font>
    <font>
      <b/>
      <sz val="18"/>
      <color theme="0"/>
      <name val="Rix고딕 EB"/>
      <family val="1"/>
      <charset val="129"/>
    </font>
    <font>
      <b/>
      <sz val="11"/>
      <color theme="0"/>
      <name val="Rix고딕 EB"/>
      <family val="1"/>
      <charset val="129"/>
    </font>
    <font>
      <sz val="20"/>
      <color theme="0"/>
      <name val="Rix고딕 EB"/>
      <family val="1"/>
      <charset val="129"/>
    </font>
    <font>
      <sz val="13"/>
      <color rgb="FF333333"/>
      <name val="Rix고딕 EB"/>
      <family val="1"/>
      <charset val="129"/>
    </font>
    <font>
      <sz val="13"/>
      <color theme="1"/>
      <name val="Rix고딕 EB"/>
      <family val="1"/>
      <charset val="129"/>
    </font>
    <font>
      <b/>
      <sz val="26"/>
      <color rgb="FF2D6A4F"/>
      <name val="Rix고딕 EB"/>
      <family val="1"/>
      <charset val="129"/>
    </font>
    <font>
      <b/>
      <sz val="26"/>
      <color rgb="FF2D6A4F"/>
      <name val="Rix고딕 EB"/>
      <family val="1"/>
    </font>
    <font>
      <b/>
      <sz val="18"/>
      <color rgb="FFF8F9FA"/>
      <name val="Rix고딕 EB"/>
      <family val="1"/>
      <charset val="129"/>
    </font>
    <font>
      <b/>
      <sz val="18"/>
      <color rgb="FFF8F9FA"/>
      <name val="Rix고딕 EB"/>
      <family val="1"/>
    </font>
    <font>
      <b/>
      <sz val="11"/>
      <color theme="0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4"/>
      <color theme="0"/>
      <name val="Rix고딕 EB"/>
      <family val="1"/>
    </font>
    <font>
      <b/>
      <sz val="14"/>
      <color rgb="FFFAFF27"/>
      <name val="Rix고딕 EB"/>
      <family val="1"/>
    </font>
    <font>
      <sz val="13"/>
      <color theme="1"/>
      <name val="맑은 고딕"/>
      <family val="2"/>
      <charset val="129"/>
      <scheme val="minor"/>
    </font>
    <font>
      <sz val="14"/>
      <color theme="0"/>
      <name val="Rix고딕 EB"/>
      <family val="1"/>
    </font>
    <font>
      <sz val="28"/>
      <color theme="0"/>
      <name val="Rix고딕 EB"/>
      <family val="1"/>
    </font>
    <font>
      <sz val="22"/>
      <color theme="0"/>
      <name val="Rix고딕 EB"/>
      <family val="1"/>
    </font>
    <font>
      <sz val="13"/>
      <color theme="0"/>
      <name val="Rix고딕 EB"/>
      <family val="1"/>
    </font>
    <font>
      <b/>
      <sz val="22"/>
      <color theme="0"/>
      <name val="Rix고딕 EB"/>
      <family val="1"/>
      <charset val="129"/>
    </font>
    <font>
      <b/>
      <sz val="13"/>
      <color theme="0"/>
      <name val="Rix고딕 EB"/>
      <family val="1"/>
      <charset val="129"/>
    </font>
    <font>
      <sz val="22"/>
      <color theme="0"/>
      <name val="Rix고딕 EB"/>
      <family val="1"/>
      <charset val="129"/>
    </font>
    <font>
      <sz val="26"/>
      <color theme="0"/>
      <name val="Rix고딕 EB"/>
      <family val="1"/>
    </font>
    <font>
      <sz val="32"/>
      <color theme="0"/>
      <name val="Rix고딕 EB"/>
      <family val="1"/>
    </font>
    <font>
      <sz val="14"/>
      <color theme="0"/>
      <name val="Rix고딕 EB"/>
      <family val="1"/>
      <charset val="129"/>
    </font>
    <font>
      <b/>
      <sz val="11"/>
      <color theme="0"/>
      <name val="맑은 고딕"/>
      <family val="2"/>
      <scheme val="minor"/>
    </font>
    <font>
      <b/>
      <sz val="18"/>
      <color theme="0"/>
      <name val="Rix고딕 EB"/>
      <family val="1"/>
    </font>
    <font>
      <sz val="11"/>
      <name val="Rix고딕 EB"/>
      <family val="1"/>
      <charset val="129"/>
    </font>
    <font>
      <sz val="18"/>
      <color theme="1"/>
      <name val="Rix고딕 EB"/>
      <family val="1"/>
      <charset val="129"/>
    </font>
    <font>
      <b/>
      <sz val="18"/>
      <color theme="3"/>
      <name val="Rix고딕 EB"/>
      <family val="1"/>
    </font>
    <font>
      <b/>
      <sz val="20"/>
      <color theme="3"/>
      <name val="Rix고딕 EB"/>
      <family val="1"/>
    </font>
    <font>
      <b/>
      <sz val="6"/>
      <color theme="3"/>
      <name val="Rix고딕 EB"/>
      <family val="1"/>
      <charset val="129"/>
    </font>
    <font>
      <b/>
      <sz val="11"/>
      <color theme="3"/>
      <name val="Rix고딕 EB"/>
      <family val="1"/>
      <charset val="129"/>
    </font>
    <font>
      <b/>
      <sz val="26"/>
      <color theme="3"/>
      <name val="Rix고딕 EB"/>
      <family val="1"/>
      <charset val="129"/>
    </font>
    <font>
      <b/>
      <sz val="18"/>
      <color theme="3"/>
      <name val="Rix고딕 EB"/>
      <family val="1"/>
      <charset val="129"/>
    </font>
    <font>
      <b/>
      <sz val="28"/>
      <color theme="3"/>
      <name val="Rix고딕 EB"/>
      <family val="1"/>
    </font>
    <font>
      <b/>
      <sz val="11"/>
      <color theme="3"/>
      <name val="Rix고딕 EB"/>
      <family val="1"/>
    </font>
    <font>
      <b/>
      <sz val="26"/>
      <color theme="3"/>
      <name val="Rix고딕 EB"/>
      <family val="1"/>
    </font>
    <font>
      <b/>
      <sz val="48"/>
      <color theme="3"/>
      <name val="Rix고딕 EB"/>
      <family val="1"/>
    </font>
    <font>
      <b/>
      <sz val="6"/>
      <color theme="3"/>
      <name val="Rix고딕 EB"/>
      <family val="1"/>
    </font>
    <font>
      <b/>
      <sz val="22"/>
      <color theme="3"/>
      <name val="Rix고딕 EB"/>
      <family val="1"/>
    </font>
    <font>
      <b/>
      <sz val="9"/>
      <color theme="3"/>
      <name val="Rix고딕 EB"/>
      <family val="1"/>
    </font>
    <font>
      <b/>
      <sz val="22"/>
      <color theme="3"/>
      <name val="Rix고딕 EB"/>
      <family val="1"/>
      <charset val="129"/>
    </font>
    <font>
      <b/>
      <sz val="72"/>
      <color theme="3"/>
      <name val="Rix고딕 EB"/>
      <family val="1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4806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330339"/>
        <bgColor indexed="64"/>
      </patternFill>
    </fill>
    <fill>
      <patternFill patternType="solid">
        <fgColor rgb="FF28FE9E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2D6A4F"/>
        <bgColor indexed="64"/>
      </patternFill>
    </fill>
    <fill>
      <patternFill patternType="solid">
        <fgColor rgb="FF193B2C"/>
        <bgColor indexed="64"/>
      </patternFill>
    </fill>
    <fill>
      <patternFill patternType="solid">
        <fgColor rgb="FFFAFF27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14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0" borderId="0" xfId="2">
      <alignment vertical="center"/>
    </xf>
    <xf numFmtId="0" fontId="6" fillId="0" borderId="3" xfId="2" applyFont="1" applyBorder="1" applyAlignment="1">
      <alignment horizontal="center" vertical="center"/>
    </xf>
    <xf numFmtId="0" fontId="4" fillId="0" borderId="4" xfId="2" applyBorder="1" applyAlignment="1">
      <alignment horizontal="center" vertical="center"/>
    </xf>
    <xf numFmtId="176" fontId="4" fillId="0" borderId="0" xfId="2" applyNumberFormat="1">
      <alignment vertical="center"/>
    </xf>
    <xf numFmtId="177" fontId="4" fillId="0" borderId="0" xfId="2" applyNumberFormat="1">
      <alignment vertical="center"/>
    </xf>
    <xf numFmtId="0" fontId="7" fillId="0" borderId="0" xfId="3">
      <alignment vertical="center"/>
    </xf>
    <xf numFmtId="0" fontId="9" fillId="0" borderId="0" xfId="2" applyFont="1">
      <alignment vertical="center"/>
    </xf>
    <xf numFmtId="0" fontId="9" fillId="0" borderId="0" xfId="2" applyFont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0" fontId="9" fillId="0" borderId="2" xfId="2" applyFont="1" applyBorder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12" fillId="0" borderId="0" xfId="0" applyFont="1">
      <alignment vertical="center"/>
    </xf>
    <xf numFmtId="0" fontId="11" fillId="2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0" fillId="0" borderId="5" xfId="2" applyFont="1" applyBorder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0" fontId="16" fillId="5" borderId="0" xfId="0" applyFont="1" applyFill="1">
      <alignment vertical="center"/>
    </xf>
    <xf numFmtId="0" fontId="0" fillId="6" borderId="0" xfId="0" applyFill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6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3" fillId="0" borderId="0" xfId="1">
      <alignment vertical="center"/>
    </xf>
    <xf numFmtId="0" fontId="14" fillId="8" borderId="0" xfId="0" applyFont="1" applyFill="1" applyAlignment="1">
      <alignment horizontal="center" vertical="center"/>
    </xf>
    <xf numFmtId="0" fontId="18" fillId="5" borderId="0" xfId="0" applyFont="1" applyFill="1">
      <alignment vertical="center"/>
    </xf>
    <xf numFmtId="178" fontId="14" fillId="2" borderId="0" xfId="0" applyNumberFormat="1" applyFont="1" applyFill="1" applyAlignment="1">
      <alignment horizontal="center" vertical="center"/>
    </xf>
    <xf numFmtId="178" fontId="14" fillId="4" borderId="0" xfId="0" applyNumberFormat="1" applyFont="1" applyFill="1" applyAlignment="1">
      <alignment horizontal="center" vertical="center"/>
    </xf>
    <xf numFmtId="0" fontId="19" fillId="2" borderId="0" xfId="0" applyFont="1" applyFill="1" applyAlignment="1">
      <alignment horizontal="left" vertical="center" wrapText="1" indent="1"/>
    </xf>
    <xf numFmtId="0" fontId="20" fillId="4" borderId="0" xfId="0" applyFont="1" applyFill="1" applyAlignment="1">
      <alignment horizontal="left" vertical="center" indent="1"/>
    </xf>
    <xf numFmtId="0" fontId="20" fillId="2" borderId="0" xfId="0" applyFont="1" applyFill="1" applyAlignment="1">
      <alignment horizontal="left" vertical="center" indent="1"/>
    </xf>
    <xf numFmtId="0" fontId="17" fillId="10" borderId="0" xfId="0" applyFont="1" applyFill="1" applyAlignment="1">
      <alignment horizontal="center" vertical="center"/>
    </xf>
    <xf numFmtId="0" fontId="13" fillId="11" borderId="0" xfId="0" applyFont="1" applyFill="1" applyAlignment="1">
      <alignment horizontal="center" vertical="center"/>
    </xf>
    <xf numFmtId="0" fontId="18" fillId="11" borderId="0" xfId="0" applyFont="1" applyFill="1">
      <alignment vertical="center"/>
    </xf>
    <xf numFmtId="0" fontId="16" fillId="11" borderId="0" xfId="0" applyFont="1" applyFill="1">
      <alignment vertical="center"/>
    </xf>
    <xf numFmtId="0" fontId="0" fillId="12" borderId="0" xfId="0" applyFill="1" applyAlignment="1">
      <alignment horizontal="center" vertical="center"/>
    </xf>
    <xf numFmtId="0" fontId="14" fillId="1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5" fillId="13" borderId="7" xfId="0" applyFont="1" applyFill="1" applyBorder="1" applyAlignment="1">
      <alignment horizontal="center" vertical="center"/>
    </xf>
    <xf numFmtId="0" fontId="25" fillId="13" borderId="8" xfId="0" applyFont="1" applyFill="1" applyBorder="1" applyAlignment="1">
      <alignment horizontal="center" vertical="center"/>
    </xf>
    <xf numFmtId="0" fontId="25" fillId="13" borderId="12" xfId="0" applyFont="1" applyFill="1" applyBorder="1" applyAlignment="1">
      <alignment horizontal="center" vertical="center"/>
    </xf>
    <xf numFmtId="0" fontId="26" fillId="0" borderId="6" xfId="0" applyFont="1" applyBorder="1" applyAlignment="1">
      <alignment horizontal="center" vertical="center"/>
    </xf>
    <xf numFmtId="0" fontId="26" fillId="14" borderId="6" xfId="0" applyFont="1" applyFill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9" fillId="0" borderId="13" xfId="2" applyFont="1" applyBorder="1" applyAlignment="1">
      <alignment horizontal="center" vertical="center"/>
    </xf>
    <xf numFmtId="0" fontId="4" fillId="0" borderId="14" xfId="2" applyBorder="1" applyAlignment="1">
      <alignment horizontal="center" vertical="center"/>
    </xf>
    <xf numFmtId="0" fontId="4" fillId="0" borderId="15" xfId="2" applyBorder="1" applyAlignment="1">
      <alignment horizontal="center" vertical="center"/>
    </xf>
    <xf numFmtId="0" fontId="4" fillId="0" borderId="16" xfId="2" applyBorder="1" applyAlignment="1">
      <alignment horizontal="center" vertical="center"/>
    </xf>
    <xf numFmtId="0" fontId="29" fillId="0" borderId="0" xfId="0" applyFont="1">
      <alignment vertical="center"/>
    </xf>
    <xf numFmtId="0" fontId="30" fillId="0" borderId="0" xfId="0" applyFont="1" applyAlignment="1">
      <alignment horizontal="center" vertical="center"/>
    </xf>
    <xf numFmtId="0" fontId="30" fillId="2" borderId="0" xfId="0" applyFont="1" applyFill="1" applyAlignment="1">
      <alignment horizontal="center" vertical="center"/>
    </xf>
    <xf numFmtId="0" fontId="31" fillId="0" borderId="0" xfId="0" applyFont="1">
      <alignment vertical="center"/>
    </xf>
    <xf numFmtId="0" fontId="32" fillId="0" borderId="0" xfId="0" applyFont="1">
      <alignment vertic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3" fillId="2" borderId="0" xfId="0" applyFont="1" applyFill="1" applyAlignment="1">
      <alignment horizontal="center" vertical="center"/>
    </xf>
    <xf numFmtId="0" fontId="30" fillId="0" borderId="0" xfId="0" applyFont="1">
      <alignment vertical="center"/>
    </xf>
    <xf numFmtId="0" fontId="35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6" fillId="0" borderId="0" xfId="0" applyFont="1">
      <alignment vertical="center"/>
    </xf>
    <xf numFmtId="179" fontId="30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6" fillId="5" borderId="0" xfId="0" applyFont="1" applyFill="1">
      <alignment vertical="center"/>
    </xf>
    <xf numFmtId="0" fontId="17" fillId="3" borderId="0" xfId="0" applyFont="1" applyFill="1" applyAlignment="1">
      <alignment horizontal="left" vertical="center" indent="2"/>
    </xf>
    <xf numFmtId="0" fontId="21" fillId="9" borderId="0" xfId="0" applyFont="1" applyFill="1" applyAlignment="1">
      <alignment horizontal="center" vertical="center"/>
    </xf>
    <xf numFmtId="0" fontId="22" fillId="9" borderId="0" xfId="0" applyFont="1" applyFill="1" applyAlignment="1">
      <alignment horizontal="center" vertical="center"/>
    </xf>
    <xf numFmtId="0" fontId="23" fillId="11" borderId="0" xfId="0" applyFont="1" applyFill="1">
      <alignment vertical="center"/>
    </xf>
    <xf numFmtId="0" fontId="24" fillId="11" borderId="0" xfId="0" applyFont="1" applyFill="1">
      <alignment vertical="center"/>
    </xf>
    <xf numFmtId="0" fontId="17" fillId="10" borderId="0" xfId="0" applyFont="1" applyFill="1" applyAlignment="1">
      <alignment horizontal="left" vertical="center" indent="2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6" fillId="0" borderId="0" xfId="0" applyFont="1">
      <alignment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25" fillId="15" borderId="6" xfId="0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2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>
      <alignment vertical="center"/>
    </xf>
    <xf numFmtId="0" fontId="0" fillId="2" borderId="0" xfId="0" applyFill="1" applyBorder="1" applyAlignment="1">
      <alignment horizontal="center" vertical="center"/>
    </xf>
    <xf numFmtId="0" fontId="42" fillId="0" borderId="0" xfId="0" applyFont="1" applyFill="1">
      <alignment vertical="center"/>
    </xf>
    <xf numFmtId="0" fontId="0" fillId="0" borderId="5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0" xfId="0" applyFill="1">
      <alignment vertical="center"/>
    </xf>
    <xf numFmtId="0" fontId="0" fillId="0" borderId="0" xfId="0" applyFill="1" applyBorder="1">
      <alignment vertical="center"/>
    </xf>
    <xf numFmtId="0" fontId="43" fillId="0" borderId="0" xfId="0" applyFont="1" applyFill="1">
      <alignment vertical="center"/>
    </xf>
    <xf numFmtId="0" fontId="51" fillId="0" borderId="0" xfId="0" applyFont="1" applyFill="1" applyBorder="1" applyAlignment="1">
      <alignment horizontal="center" vertical="center"/>
    </xf>
    <xf numFmtId="0" fontId="51" fillId="0" borderId="0" xfId="0" applyFont="1" applyFill="1" applyBorder="1" applyAlignment="1">
      <alignment vertical="center"/>
    </xf>
    <xf numFmtId="0" fontId="51" fillId="0" borderId="0" xfId="0" applyFont="1" applyFill="1" applyBorder="1">
      <alignment vertical="center"/>
    </xf>
    <xf numFmtId="0" fontId="44" fillId="0" borderId="0" xfId="0" applyFont="1" applyFill="1" applyBorder="1">
      <alignment vertical="center"/>
    </xf>
    <xf numFmtId="0" fontId="51" fillId="0" borderId="0" xfId="0" applyFont="1" applyFill="1" applyBorder="1" applyAlignment="1">
      <alignment horizontal="center" vertical="center"/>
    </xf>
    <xf numFmtId="180" fontId="52" fillId="0" borderId="0" xfId="0" applyNumberFormat="1" applyFont="1" applyFill="1" applyBorder="1" applyAlignment="1">
      <alignment horizontal="center" vertical="center"/>
    </xf>
    <xf numFmtId="180" fontId="50" fillId="0" borderId="0" xfId="0" applyNumberFormat="1" applyFont="1" applyFill="1" applyBorder="1" applyAlignment="1">
      <alignment vertical="center"/>
    </xf>
    <xf numFmtId="0" fontId="54" fillId="0" borderId="0" xfId="0" applyFont="1" applyFill="1" applyBorder="1" applyAlignment="1">
      <alignment horizontal="center" vertical="center"/>
    </xf>
    <xf numFmtId="0" fontId="51" fillId="0" borderId="0" xfId="0" applyFont="1" applyBorder="1" applyAlignment="1">
      <alignment vertical="center"/>
    </xf>
    <xf numFmtId="0" fontId="50" fillId="0" borderId="0" xfId="0" applyFont="1" applyFill="1" applyBorder="1" applyAlignment="1">
      <alignment vertical="center"/>
    </xf>
    <xf numFmtId="0" fontId="55" fillId="0" borderId="0" xfId="0" applyFont="1" applyBorder="1" applyAlignment="1">
      <alignment horizontal="center" vertical="center"/>
    </xf>
    <xf numFmtId="0" fontId="50" fillId="0" borderId="0" xfId="0" applyFont="1" applyBorder="1" applyAlignment="1">
      <alignment horizontal="center" vertical="center"/>
    </xf>
    <xf numFmtId="0" fontId="46" fillId="0" borderId="0" xfId="0" applyFont="1" applyFill="1" applyBorder="1" applyAlignment="1">
      <alignment horizontal="center" vertical="center"/>
    </xf>
    <xf numFmtId="0" fontId="56" fillId="0" borderId="0" xfId="0" applyFont="1" applyFill="1" applyBorder="1" applyAlignment="1">
      <alignment horizontal="center" vertical="center"/>
    </xf>
    <xf numFmtId="0" fontId="47" fillId="0" borderId="0" xfId="0" applyFont="1" applyFill="1" applyBorder="1">
      <alignment vertical="center"/>
    </xf>
    <xf numFmtId="0" fontId="48" fillId="0" borderId="0" xfId="0" applyFont="1" applyFill="1" applyBorder="1">
      <alignment vertical="center"/>
    </xf>
    <xf numFmtId="0" fontId="49" fillId="0" borderId="0" xfId="0" applyFont="1" applyFill="1" applyBorder="1" applyAlignment="1">
      <alignment horizontal="center" vertical="center"/>
    </xf>
    <xf numFmtId="0" fontId="56" fillId="0" borderId="0" xfId="0" applyFont="1" applyFill="1" applyBorder="1" applyAlignment="1">
      <alignment vertical="center"/>
    </xf>
    <xf numFmtId="0" fontId="45" fillId="0" borderId="0" xfId="0" applyFont="1" applyFill="1" applyBorder="1" applyAlignment="1">
      <alignment vertical="center"/>
    </xf>
    <xf numFmtId="0" fontId="44" fillId="0" borderId="0" xfId="0" applyFont="1" applyFill="1" applyBorder="1" applyAlignment="1">
      <alignment horizontal="center" vertical="center"/>
    </xf>
    <xf numFmtId="0" fontId="56" fillId="0" borderId="0" xfId="0" applyFont="1" applyFill="1" applyBorder="1">
      <alignment vertical="center"/>
    </xf>
    <xf numFmtId="0" fontId="44" fillId="0" borderId="0" xfId="0" applyFont="1" applyFill="1" applyBorder="1" applyAlignment="1">
      <alignment vertical="center"/>
    </xf>
    <xf numFmtId="0" fontId="52" fillId="0" borderId="0" xfId="0" applyFont="1" applyFill="1" applyBorder="1">
      <alignment vertical="center"/>
    </xf>
    <xf numFmtId="0" fontId="45" fillId="0" borderId="0" xfId="0" applyFont="1" applyFill="1" applyBorder="1" applyAlignment="1">
      <alignment horizontal="center" vertical="center"/>
    </xf>
    <xf numFmtId="0" fontId="53" fillId="0" borderId="0" xfId="0" applyFont="1" applyFill="1" applyBorder="1" applyAlignment="1">
      <alignment horizontal="center" vertical="center"/>
    </xf>
    <xf numFmtId="0" fontId="57" fillId="0" borderId="0" xfId="0" applyFont="1" applyFill="1" applyBorder="1" applyAlignment="1">
      <alignment horizontal="center" vertical="center"/>
    </xf>
    <xf numFmtId="0" fontId="58" fillId="0" borderId="0" xfId="0" applyFont="1" applyBorder="1" applyAlignment="1">
      <alignment horizontal="center" vertical="center"/>
    </xf>
  </cellXfs>
  <cellStyles count="4">
    <cellStyle name="표준" xfId="0" builtinId="0"/>
    <cellStyle name="표준 2" xfId="2" xr:uid="{040FB46F-7101-4DD9-8D2E-E5FF1C3C6DF5}"/>
    <cellStyle name="하이퍼링크" xfId="1" builtinId="8"/>
    <cellStyle name="하이퍼링크 2" xfId="3" xr:uid="{27988750-BFC4-4874-88B5-735BDE3F8421}"/>
  </cellStyles>
  <dxfs count="29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center" textRotation="0" wrapText="0" indent="0" justifyLastLine="0" shrinkToFit="0" readingOrder="0"/>
      <border outline="0">
        <left style="medium">
          <color indexed="64"/>
        </left>
        <right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맑은 고딕"/>
        <family val="2"/>
        <charset val="129"/>
        <scheme val="none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0" formatCode="General"/>
    </dxf>
    <dxf>
      <font>
        <strike val="0"/>
        <outline val="0"/>
        <shadow val="0"/>
        <u val="none"/>
        <vertAlign val="baseline"/>
        <sz val="11"/>
        <color theme="0"/>
        <name val="맑은 고딕"/>
        <family val="2"/>
        <scheme val="none"/>
      </font>
    </dxf>
    <dxf>
      <numFmt numFmtId="0" formatCode="General"/>
    </dxf>
    <dxf>
      <numFmt numFmtId="0" formatCode="General"/>
    </dxf>
    <dxf>
      <numFmt numFmtId="0" formatCode="General"/>
      <alignment horizontal="center" vertical="center" textRotation="0" wrapText="0" indent="0" justifyLastLine="0" shrinkToFit="0" readingOrder="0"/>
    </dxf>
    <dxf>
      <border diagonalUp="0" diagonalDown="0">
        <top/>
        <bottom style="hair">
          <color auto="1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</border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8F9FA"/>
      <color rgb="FFBEBEBE"/>
      <color rgb="FFFAFF27"/>
      <color rgb="FF2D6A4F"/>
      <color rgb="FF193B2C"/>
      <color rgb="FF28FE9E"/>
      <color rgb="FF330339"/>
      <color rgb="FF2C313C"/>
      <color rgb="FF480650"/>
      <color rgb="FF3D195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microsoft.com/office/2017/06/relationships/rdRichValue" Target="richData/rdrichvalue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microsoft.com/office/2020/07/relationships/rdRichValueWebImage" Target="richData/rdRichValueWebImage.xml"/><Relationship Id="rId10" Type="http://schemas.openxmlformats.org/officeDocument/2006/relationships/theme" Target="theme/theme1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251920</xdr:colOff>
      <xdr:row>16</xdr:row>
      <xdr:rowOff>1</xdr:rowOff>
    </xdr:from>
    <xdr:to>
      <xdr:col>32</xdr:col>
      <xdr:colOff>0</xdr:colOff>
      <xdr:row>18</xdr:row>
      <xdr:rowOff>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E0875473-8A12-45F1-A007-AA97FE4586DC}"/>
            </a:ext>
          </a:extLst>
        </xdr:cNvPr>
        <xdr:cNvSpPr/>
      </xdr:nvSpPr>
      <xdr:spPr>
        <a:xfrm rot="5400000">
          <a:off x="11364066" y="1200568"/>
          <a:ext cx="724277" cy="6305938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2000">
              <a:schemeClr val="bg1">
                <a:alpha val="5000"/>
              </a:schemeClr>
            </a:gs>
            <a:gs pos="98000">
              <a:schemeClr val="bg1">
                <a:alpha val="5000"/>
              </a:schemeClr>
            </a:gs>
            <a:gs pos="100000">
              <a:schemeClr val="bg1"/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20</xdr:col>
      <xdr:colOff>0</xdr:colOff>
      <xdr:row>26</xdr:row>
      <xdr:rowOff>0</xdr:rowOff>
    </xdr:from>
    <xdr:to>
      <xdr:col>32</xdr:col>
      <xdr:colOff>2</xdr:colOff>
      <xdr:row>28</xdr:row>
      <xdr:rowOff>0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B9649D00-A57D-4027-B655-649104210D7A}"/>
            </a:ext>
          </a:extLst>
        </xdr:cNvPr>
        <xdr:cNvSpPr/>
      </xdr:nvSpPr>
      <xdr:spPr>
        <a:xfrm rot="5400000">
          <a:off x="11364068" y="3916607"/>
          <a:ext cx="724277" cy="6305938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2000">
              <a:schemeClr val="bg1">
                <a:alpha val="5000"/>
              </a:schemeClr>
            </a:gs>
            <a:gs pos="98000">
              <a:schemeClr val="bg1">
                <a:alpha val="5000"/>
              </a:schemeClr>
            </a:gs>
            <a:gs pos="100000">
              <a:schemeClr val="bg1"/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3</xdr:colOff>
      <xdr:row>28</xdr:row>
      <xdr:rowOff>0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7430B033-4E3F-4482-9238-91379F6EF114}"/>
            </a:ext>
          </a:extLst>
        </xdr:cNvPr>
        <xdr:cNvSpPr/>
      </xdr:nvSpPr>
      <xdr:spPr>
        <a:xfrm rot="5400000">
          <a:off x="3042753" y="3916607"/>
          <a:ext cx="724277" cy="6305938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2000">
              <a:schemeClr val="bg1">
                <a:alpha val="5000"/>
              </a:schemeClr>
            </a:gs>
            <a:gs pos="98000">
              <a:schemeClr val="bg1">
                <a:alpha val="5000"/>
              </a:schemeClr>
            </a:gs>
            <a:gs pos="100000">
              <a:schemeClr val="bg1"/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0</xdr:colOff>
      <xdr:row>16</xdr:row>
      <xdr:rowOff>1</xdr:rowOff>
    </xdr:from>
    <xdr:to>
      <xdr:col>12</xdr:col>
      <xdr:colOff>3</xdr:colOff>
      <xdr:row>18</xdr:row>
      <xdr:rowOff>0</xdr:rowOff>
    </xdr:to>
    <xdr:sp macro="" textlink="">
      <xdr:nvSpPr>
        <xdr:cNvPr id="29" name="직사각형 28">
          <a:extLst>
            <a:ext uri="{FF2B5EF4-FFF2-40B4-BE49-F238E27FC236}">
              <a16:creationId xmlns:a16="http://schemas.microsoft.com/office/drawing/2014/main" id="{83731A99-E9DC-42AE-90FE-371215BB5716}"/>
            </a:ext>
          </a:extLst>
        </xdr:cNvPr>
        <xdr:cNvSpPr/>
      </xdr:nvSpPr>
      <xdr:spPr>
        <a:xfrm rot="5400000">
          <a:off x="3042753" y="1200568"/>
          <a:ext cx="724277" cy="6305938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2000">
              <a:schemeClr val="bg1">
                <a:alpha val="5000"/>
              </a:schemeClr>
            </a:gs>
            <a:gs pos="98000">
              <a:schemeClr val="bg1">
                <a:alpha val="5000"/>
              </a:schemeClr>
            </a:gs>
            <a:gs pos="100000">
              <a:schemeClr val="bg1"/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0</xdr:colOff>
      <xdr:row>16</xdr:row>
      <xdr:rowOff>0</xdr:rowOff>
    </xdr:from>
    <xdr:to>
      <xdr:col>11</xdr:col>
      <xdr:colOff>669168</xdr:colOff>
      <xdr:row>18</xdr:row>
      <xdr:rowOff>0</xdr:rowOff>
    </xdr:to>
    <xdr:sp macro="" textlink="">
      <xdr:nvSpPr>
        <xdr:cNvPr id="32" name="직사각형 31">
          <a:extLst>
            <a:ext uri="{FF2B5EF4-FFF2-40B4-BE49-F238E27FC236}">
              <a16:creationId xmlns:a16="http://schemas.microsoft.com/office/drawing/2014/main" id="{2EC3EE5C-0F38-4F6D-BEB7-8410F48DE477}"/>
            </a:ext>
          </a:extLst>
        </xdr:cNvPr>
        <xdr:cNvSpPr/>
      </xdr:nvSpPr>
      <xdr:spPr>
        <a:xfrm>
          <a:off x="251923" y="3991397"/>
          <a:ext cx="6305934" cy="724278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10000">
              <a:schemeClr val="bg1">
                <a:alpha val="0"/>
              </a:schemeClr>
            </a:gs>
            <a:gs pos="90000">
              <a:schemeClr val="bg1">
                <a:alpha val="0"/>
              </a:schemeClr>
            </a:gs>
            <a:gs pos="100000">
              <a:schemeClr val="bg1"/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20</xdr:col>
      <xdr:colOff>0</xdr:colOff>
      <xdr:row>16</xdr:row>
      <xdr:rowOff>0</xdr:rowOff>
    </xdr:from>
    <xdr:to>
      <xdr:col>31</xdr:col>
      <xdr:colOff>669168</xdr:colOff>
      <xdr:row>18</xdr:row>
      <xdr:rowOff>0</xdr:rowOff>
    </xdr:to>
    <xdr:sp macro="" textlink="">
      <xdr:nvSpPr>
        <xdr:cNvPr id="33" name="직사각형 32">
          <a:extLst>
            <a:ext uri="{FF2B5EF4-FFF2-40B4-BE49-F238E27FC236}">
              <a16:creationId xmlns:a16="http://schemas.microsoft.com/office/drawing/2014/main" id="{4DED1919-94CE-4379-B179-704254577E50}"/>
            </a:ext>
          </a:extLst>
        </xdr:cNvPr>
        <xdr:cNvSpPr/>
      </xdr:nvSpPr>
      <xdr:spPr>
        <a:xfrm>
          <a:off x="8573238" y="3991397"/>
          <a:ext cx="6305934" cy="724278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10000">
              <a:schemeClr val="bg1">
                <a:alpha val="0"/>
              </a:schemeClr>
            </a:gs>
            <a:gs pos="90000">
              <a:schemeClr val="bg1">
                <a:alpha val="0"/>
              </a:schemeClr>
            </a:gs>
            <a:gs pos="100000">
              <a:schemeClr val="bg1"/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20</xdr:col>
      <xdr:colOff>0</xdr:colOff>
      <xdr:row>26</xdr:row>
      <xdr:rowOff>0</xdr:rowOff>
    </xdr:from>
    <xdr:to>
      <xdr:col>31</xdr:col>
      <xdr:colOff>669168</xdr:colOff>
      <xdr:row>28</xdr:row>
      <xdr:rowOff>1</xdr:rowOff>
    </xdr:to>
    <xdr:sp macro="" textlink="">
      <xdr:nvSpPr>
        <xdr:cNvPr id="34" name="직사각형 33">
          <a:extLst>
            <a:ext uri="{FF2B5EF4-FFF2-40B4-BE49-F238E27FC236}">
              <a16:creationId xmlns:a16="http://schemas.microsoft.com/office/drawing/2014/main" id="{8FC2AE64-B87B-4F46-8889-E6E5ABCE4149}"/>
            </a:ext>
          </a:extLst>
        </xdr:cNvPr>
        <xdr:cNvSpPr/>
      </xdr:nvSpPr>
      <xdr:spPr>
        <a:xfrm>
          <a:off x="8573238" y="6707437"/>
          <a:ext cx="6305934" cy="724278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10000">
              <a:schemeClr val="bg1">
                <a:alpha val="0"/>
              </a:schemeClr>
            </a:gs>
            <a:gs pos="90000">
              <a:schemeClr val="bg1">
                <a:alpha val="0"/>
              </a:schemeClr>
            </a:gs>
            <a:gs pos="100000">
              <a:schemeClr val="bg1"/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11</xdr:col>
      <xdr:colOff>669168</xdr:colOff>
      <xdr:row>28</xdr:row>
      <xdr:rowOff>1</xdr:rowOff>
    </xdr:to>
    <xdr:sp macro="" textlink="">
      <xdr:nvSpPr>
        <xdr:cNvPr id="35" name="직사각형 34">
          <a:extLst>
            <a:ext uri="{FF2B5EF4-FFF2-40B4-BE49-F238E27FC236}">
              <a16:creationId xmlns:a16="http://schemas.microsoft.com/office/drawing/2014/main" id="{95DB33A2-774A-4976-9019-6D7DB289E28E}"/>
            </a:ext>
          </a:extLst>
        </xdr:cNvPr>
        <xdr:cNvSpPr/>
      </xdr:nvSpPr>
      <xdr:spPr>
        <a:xfrm>
          <a:off x="251923" y="6707437"/>
          <a:ext cx="6305934" cy="724278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10000">
              <a:schemeClr val="bg1">
                <a:alpha val="0"/>
              </a:schemeClr>
            </a:gs>
            <a:gs pos="90000">
              <a:schemeClr val="bg1">
                <a:alpha val="0"/>
              </a:schemeClr>
            </a:gs>
            <a:gs pos="100000">
              <a:schemeClr val="bg1"/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0</xdr:colOff>
      <xdr:row>3</xdr:row>
      <xdr:rowOff>212560</xdr:rowOff>
    </xdr:from>
    <xdr:to>
      <xdr:col>13</xdr:col>
      <xdr:colOff>0</xdr:colOff>
      <xdr:row>9</xdr:row>
      <xdr:rowOff>55108</xdr:rowOff>
    </xdr:to>
    <xdr:grpSp>
      <xdr:nvGrpSpPr>
        <xdr:cNvPr id="38" name="그룹 37">
          <a:extLst>
            <a:ext uri="{FF2B5EF4-FFF2-40B4-BE49-F238E27FC236}">
              <a16:creationId xmlns:a16="http://schemas.microsoft.com/office/drawing/2014/main" id="{B5299626-C26E-4D5D-FDDA-277DF28B6D12}"/>
            </a:ext>
          </a:extLst>
        </xdr:cNvPr>
        <xdr:cNvGrpSpPr/>
      </xdr:nvGrpSpPr>
      <xdr:grpSpPr>
        <a:xfrm>
          <a:off x="732150" y="897474"/>
          <a:ext cx="6077631" cy="1558771"/>
          <a:chOff x="251921" y="227301"/>
          <a:chExt cx="6301247" cy="1856925"/>
        </a:xfrm>
      </xdr:grpSpPr>
      <xdr:sp macro="" textlink="">
        <xdr:nvSpPr>
          <xdr:cNvPr id="17" name="직사각형 16">
            <a:extLst>
              <a:ext uri="{FF2B5EF4-FFF2-40B4-BE49-F238E27FC236}">
                <a16:creationId xmlns:a16="http://schemas.microsoft.com/office/drawing/2014/main" id="{9C52895F-A64C-478A-B1E3-624C28808390}"/>
              </a:ext>
            </a:extLst>
          </xdr:cNvPr>
          <xdr:cNvSpPr/>
        </xdr:nvSpPr>
        <xdr:spPr>
          <a:xfrm rot="5400000">
            <a:off x="2473495" y="-1994273"/>
            <a:ext cx="1856924" cy="6300072"/>
          </a:xfrm>
          <a:prstGeom prst="rect">
            <a:avLst/>
          </a:prstGeom>
          <a:noFill/>
          <a:ln w="19050">
            <a:solidFill>
              <a:srgbClr val="BEBEBE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6" name="직사각형 35">
            <a:extLst>
              <a:ext uri="{FF2B5EF4-FFF2-40B4-BE49-F238E27FC236}">
                <a16:creationId xmlns:a16="http://schemas.microsoft.com/office/drawing/2014/main" id="{8D299B30-8B40-4818-BD55-3A9809BDBED1}"/>
              </a:ext>
            </a:extLst>
          </xdr:cNvPr>
          <xdr:cNvSpPr/>
        </xdr:nvSpPr>
        <xdr:spPr>
          <a:xfrm rot="5460000">
            <a:off x="2475256" y="-1993687"/>
            <a:ext cx="1856924" cy="6298900"/>
          </a:xfrm>
          <a:prstGeom prst="rect">
            <a:avLst/>
          </a:prstGeom>
          <a:noFill/>
          <a:ln w="19050">
            <a:solidFill>
              <a:srgbClr val="BEBEBE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7" name="직사각형 36">
            <a:extLst>
              <a:ext uri="{FF2B5EF4-FFF2-40B4-BE49-F238E27FC236}">
                <a16:creationId xmlns:a16="http://schemas.microsoft.com/office/drawing/2014/main" id="{3282DEB0-E04A-4D75-B0A1-C51B1760E137}"/>
              </a:ext>
            </a:extLst>
          </xdr:cNvPr>
          <xdr:cNvSpPr/>
        </xdr:nvSpPr>
        <xdr:spPr>
          <a:xfrm rot="5340000">
            <a:off x="2473496" y="-1994272"/>
            <a:ext cx="1856924" cy="6300072"/>
          </a:xfrm>
          <a:prstGeom prst="rect">
            <a:avLst/>
          </a:prstGeom>
          <a:noFill/>
          <a:ln w="19050">
            <a:solidFill>
              <a:srgbClr val="BEBEBE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56</xdr:col>
      <xdr:colOff>168866</xdr:colOff>
      <xdr:row>54</xdr:row>
      <xdr:rowOff>54717</xdr:rowOff>
    </xdr:from>
    <xdr:to>
      <xdr:col>126</xdr:col>
      <xdr:colOff>116465</xdr:colOff>
      <xdr:row>92</xdr:row>
      <xdr:rowOff>128976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C435DE5-CA9E-16EC-B3C7-A5E6C32123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97222" y="10402828"/>
          <a:ext cx="13256193" cy="7298924"/>
        </a:xfrm>
        <a:prstGeom prst="rect">
          <a:avLst/>
        </a:prstGeom>
        <a:ln w="57150" cap="rnd">
          <a:solidFill>
            <a:schemeClr val="tx1">
              <a:lumMod val="50000"/>
              <a:lumOff val="50000"/>
            </a:schemeClr>
          </a:solidFill>
        </a:ln>
      </xdr:spPr>
    </xdr:pic>
    <xdr:clientData/>
  </xdr:twoCellAnchor>
  <xdr:twoCellAnchor editAs="absolute">
    <xdr:from>
      <xdr:col>62</xdr:col>
      <xdr:colOff>0</xdr:colOff>
      <xdr:row>15</xdr:row>
      <xdr:rowOff>0</xdr:rowOff>
    </xdr:from>
    <xdr:to>
      <xdr:col>64</xdr:col>
      <xdr:colOff>0</xdr:colOff>
      <xdr:row>15</xdr:row>
      <xdr:rowOff>0</xdr:rowOff>
    </xdr:to>
    <xdr:cxnSp macro="">
      <xdr:nvCxnSpPr>
        <xdr:cNvPr id="46" name="직선 연결선 45">
          <a:extLst>
            <a:ext uri="{FF2B5EF4-FFF2-40B4-BE49-F238E27FC236}">
              <a16:creationId xmlns:a16="http://schemas.microsoft.com/office/drawing/2014/main" id="{9DDEADF7-37FD-4A15-A802-2009F93C16C8}"/>
            </a:ext>
          </a:extLst>
        </xdr:cNvPr>
        <xdr:cNvCxnSpPr>
          <a:cxnSpLocks noChangeAspect="1"/>
        </xdr:cNvCxnSpPr>
      </xdr:nvCxnSpPr>
      <xdr:spPr>
        <a:xfrm>
          <a:off x="11869093" y="2851842"/>
          <a:ext cx="380246" cy="0"/>
        </a:xfrm>
        <a:prstGeom prst="line">
          <a:avLst/>
        </a:prstGeom>
        <a:ln w="57150" cap="rnd">
          <a:solidFill>
            <a:schemeClr val="tx2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59</xdr:col>
      <xdr:colOff>0</xdr:colOff>
      <xdr:row>26</xdr:row>
      <xdr:rowOff>172016</xdr:rowOff>
    </xdr:from>
    <xdr:to>
      <xdr:col>62</xdr:col>
      <xdr:colOff>0</xdr:colOff>
      <xdr:row>26</xdr:row>
      <xdr:rowOff>172016</xdr:rowOff>
    </xdr:to>
    <xdr:cxnSp macro="">
      <xdr:nvCxnSpPr>
        <xdr:cNvPr id="48" name="직선 연결선 47">
          <a:extLst>
            <a:ext uri="{FF2B5EF4-FFF2-40B4-BE49-F238E27FC236}">
              <a16:creationId xmlns:a16="http://schemas.microsoft.com/office/drawing/2014/main" id="{158B4C43-7841-44F9-8F7C-6A7F7C1FECC1}"/>
            </a:ext>
          </a:extLst>
        </xdr:cNvPr>
        <xdr:cNvCxnSpPr>
          <a:cxnSpLocks noChangeAspect="1"/>
        </xdr:cNvCxnSpPr>
      </xdr:nvCxnSpPr>
      <xdr:spPr>
        <a:xfrm>
          <a:off x="11298725" y="5142368"/>
          <a:ext cx="570368" cy="0"/>
        </a:xfrm>
        <a:prstGeom prst="line">
          <a:avLst/>
        </a:prstGeom>
        <a:ln w="57150" cap="rnd">
          <a:solidFill>
            <a:schemeClr val="tx2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62</xdr:col>
      <xdr:colOff>0</xdr:colOff>
      <xdr:row>38</xdr:row>
      <xdr:rowOff>172016</xdr:rowOff>
    </xdr:from>
    <xdr:to>
      <xdr:col>63</xdr:col>
      <xdr:colOff>190122</xdr:colOff>
      <xdr:row>38</xdr:row>
      <xdr:rowOff>172016</xdr:rowOff>
    </xdr:to>
    <xdr:cxnSp macro="">
      <xdr:nvCxnSpPr>
        <xdr:cNvPr id="49" name="직선 연결선 48">
          <a:extLst>
            <a:ext uri="{FF2B5EF4-FFF2-40B4-BE49-F238E27FC236}">
              <a16:creationId xmlns:a16="http://schemas.microsoft.com/office/drawing/2014/main" id="{205AE081-A063-49D0-B400-7DCF44D5BD03}"/>
            </a:ext>
          </a:extLst>
        </xdr:cNvPr>
        <xdr:cNvCxnSpPr>
          <a:cxnSpLocks noChangeAspect="1"/>
        </xdr:cNvCxnSpPr>
      </xdr:nvCxnSpPr>
      <xdr:spPr>
        <a:xfrm>
          <a:off x="11869093" y="7423842"/>
          <a:ext cx="380245" cy="0"/>
        </a:xfrm>
        <a:prstGeom prst="line">
          <a:avLst/>
        </a:prstGeom>
        <a:ln w="57150" cap="rnd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62</xdr:col>
      <xdr:colOff>0</xdr:colOff>
      <xdr:row>26</xdr:row>
      <xdr:rowOff>162963</xdr:rowOff>
    </xdr:from>
    <xdr:to>
      <xdr:col>62</xdr:col>
      <xdr:colOff>0</xdr:colOff>
      <xdr:row>38</xdr:row>
      <xdr:rowOff>172016</xdr:rowOff>
    </xdr:to>
    <xdr:cxnSp macro="">
      <xdr:nvCxnSpPr>
        <xdr:cNvPr id="78" name="직선 연결선 77">
          <a:extLst>
            <a:ext uri="{FF2B5EF4-FFF2-40B4-BE49-F238E27FC236}">
              <a16:creationId xmlns:a16="http://schemas.microsoft.com/office/drawing/2014/main" id="{E91C564B-EE79-4442-8155-EFDD319C8F28}"/>
            </a:ext>
          </a:extLst>
        </xdr:cNvPr>
        <xdr:cNvCxnSpPr>
          <a:cxnSpLocks noChangeAspect="1"/>
        </xdr:cNvCxnSpPr>
      </xdr:nvCxnSpPr>
      <xdr:spPr>
        <a:xfrm>
          <a:off x="11869093" y="5133316"/>
          <a:ext cx="0" cy="2290526"/>
        </a:xfrm>
        <a:prstGeom prst="line">
          <a:avLst/>
        </a:prstGeom>
        <a:ln w="57150" cap="rnd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72</xdr:col>
      <xdr:colOff>0</xdr:colOff>
      <xdr:row>9</xdr:row>
      <xdr:rowOff>0</xdr:rowOff>
    </xdr:from>
    <xdr:to>
      <xdr:col>74</xdr:col>
      <xdr:colOff>0</xdr:colOff>
      <xdr:row>9</xdr:row>
      <xdr:rowOff>0</xdr:rowOff>
    </xdr:to>
    <xdr:cxnSp macro="">
      <xdr:nvCxnSpPr>
        <xdr:cNvPr id="34" name="직선 연결선 33">
          <a:extLst>
            <a:ext uri="{FF2B5EF4-FFF2-40B4-BE49-F238E27FC236}">
              <a16:creationId xmlns:a16="http://schemas.microsoft.com/office/drawing/2014/main" id="{B11F05CF-FACF-4D84-85C2-303ECC9F7231}"/>
            </a:ext>
          </a:extLst>
        </xdr:cNvPr>
        <xdr:cNvCxnSpPr>
          <a:cxnSpLocks noChangeAspect="1"/>
        </xdr:cNvCxnSpPr>
      </xdr:nvCxnSpPr>
      <xdr:spPr>
        <a:xfrm>
          <a:off x="13770321" y="1711105"/>
          <a:ext cx="380245" cy="0"/>
        </a:xfrm>
        <a:prstGeom prst="line">
          <a:avLst/>
        </a:prstGeom>
        <a:ln w="57150" cap="rnd">
          <a:solidFill>
            <a:schemeClr val="tx2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62</xdr:col>
      <xdr:colOff>0</xdr:colOff>
      <xdr:row>15</xdr:row>
      <xdr:rowOff>0</xdr:rowOff>
    </xdr:from>
    <xdr:to>
      <xdr:col>62</xdr:col>
      <xdr:colOff>0</xdr:colOff>
      <xdr:row>26</xdr:row>
      <xdr:rowOff>172016</xdr:rowOff>
    </xdr:to>
    <xdr:cxnSp macro="">
      <xdr:nvCxnSpPr>
        <xdr:cNvPr id="47" name="직선 연결선 46">
          <a:extLst>
            <a:ext uri="{FF2B5EF4-FFF2-40B4-BE49-F238E27FC236}">
              <a16:creationId xmlns:a16="http://schemas.microsoft.com/office/drawing/2014/main" id="{73D486A9-7E4F-473A-A4A8-A078BBE19DD6}"/>
            </a:ext>
          </a:extLst>
        </xdr:cNvPr>
        <xdr:cNvCxnSpPr>
          <a:cxnSpLocks noChangeAspect="1"/>
        </xdr:cNvCxnSpPr>
      </xdr:nvCxnSpPr>
      <xdr:spPr>
        <a:xfrm>
          <a:off x="11869093" y="2851842"/>
          <a:ext cx="0" cy="2290526"/>
        </a:xfrm>
        <a:prstGeom prst="line">
          <a:avLst/>
        </a:prstGeom>
        <a:ln w="57150" cap="rnd">
          <a:solidFill>
            <a:schemeClr val="tx2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70</xdr:col>
      <xdr:colOff>0</xdr:colOff>
      <xdr:row>14</xdr:row>
      <xdr:rowOff>188614</xdr:rowOff>
    </xdr:from>
    <xdr:to>
      <xdr:col>72</xdr:col>
      <xdr:colOff>0</xdr:colOff>
      <xdr:row>15</xdr:row>
      <xdr:rowOff>0</xdr:rowOff>
    </xdr:to>
    <xdr:cxnSp macro="">
      <xdr:nvCxnSpPr>
        <xdr:cNvPr id="39" name="직선 연결선 38">
          <a:extLst>
            <a:ext uri="{FF2B5EF4-FFF2-40B4-BE49-F238E27FC236}">
              <a16:creationId xmlns:a16="http://schemas.microsoft.com/office/drawing/2014/main" id="{F349CC5C-B972-4C65-A9B6-72D8AE1BA463}"/>
            </a:ext>
          </a:extLst>
        </xdr:cNvPr>
        <xdr:cNvCxnSpPr>
          <a:cxnSpLocks noChangeAspect="1"/>
        </xdr:cNvCxnSpPr>
      </xdr:nvCxnSpPr>
      <xdr:spPr>
        <a:xfrm>
          <a:off x="13390075" y="2850333"/>
          <a:ext cx="380246" cy="1509"/>
        </a:xfrm>
        <a:prstGeom prst="line">
          <a:avLst/>
        </a:prstGeom>
        <a:ln w="57150" cap="rnd">
          <a:solidFill>
            <a:schemeClr val="tx2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72</xdr:col>
      <xdr:colOff>0</xdr:colOff>
      <xdr:row>21</xdr:row>
      <xdr:rowOff>0</xdr:rowOff>
    </xdr:from>
    <xdr:to>
      <xdr:col>74</xdr:col>
      <xdr:colOff>0</xdr:colOff>
      <xdr:row>21</xdr:row>
      <xdr:rowOff>0</xdr:rowOff>
    </xdr:to>
    <xdr:cxnSp macro="">
      <xdr:nvCxnSpPr>
        <xdr:cNvPr id="40" name="직선 연결선 39">
          <a:extLst>
            <a:ext uri="{FF2B5EF4-FFF2-40B4-BE49-F238E27FC236}">
              <a16:creationId xmlns:a16="http://schemas.microsoft.com/office/drawing/2014/main" id="{9EA87AC8-A956-47EE-A3EE-DC18EF0C4782}"/>
            </a:ext>
          </a:extLst>
        </xdr:cNvPr>
        <xdr:cNvCxnSpPr>
          <a:cxnSpLocks noChangeAspect="1"/>
        </xdr:cNvCxnSpPr>
      </xdr:nvCxnSpPr>
      <xdr:spPr>
        <a:xfrm>
          <a:off x="13770321" y="4001632"/>
          <a:ext cx="380245" cy="0"/>
        </a:xfrm>
        <a:prstGeom prst="line">
          <a:avLst/>
        </a:prstGeom>
        <a:ln w="57150" cap="rnd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72</xdr:col>
      <xdr:colOff>0</xdr:colOff>
      <xdr:row>14</xdr:row>
      <xdr:rowOff>170507</xdr:rowOff>
    </xdr:from>
    <xdr:to>
      <xdr:col>72</xdr:col>
      <xdr:colOff>0</xdr:colOff>
      <xdr:row>21</xdr:row>
      <xdr:rowOff>0</xdr:rowOff>
    </xdr:to>
    <xdr:cxnSp macro="">
      <xdr:nvCxnSpPr>
        <xdr:cNvPr id="80" name="직선 연결선 79">
          <a:extLst>
            <a:ext uri="{FF2B5EF4-FFF2-40B4-BE49-F238E27FC236}">
              <a16:creationId xmlns:a16="http://schemas.microsoft.com/office/drawing/2014/main" id="{C1C5E2FF-2591-437E-887E-296757E0EFC2}"/>
            </a:ext>
          </a:extLst>
        </xdr:cNvPr>
        <xdr:cNvCxnSpPr>
          <a:cxnSpLocks noChangeAspect="1"/>
        </xdr:cNvCxnSpPr>
      </xdr:nvCxnSpPr>
      <xdr:spPr>
        <a:xfrm>
          <a:off x="13770321" y="2832226"/>
          <a:ext cx="0" cy="1169406"/>
        </a:xfrm>
        <a:prstGeom prst="line">
          <a:avLst/>
        </a:prstGeom>
        <a:ln w="57150" cap="rnd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72</xdr:col>
      <xdr:colOff>0</xdr:colOff>
      <xdr:row>9</xdr:row>
      <xdr:rowOff>0</xdr:rowOff>
    </xdr:from>
    <xdr:to>
      <xdr:col>72</xdr:col>
      <xdr:colOff>0</xdr:colOff>
      <xdr:row>15</xdr:row>
      <xdr:rowOff>0</xdr:rowOff>
    </xdr:to>
    <xdr:cxnSp macro="">
      <xdr:nvCxnSpPr>
        <xdr:cNvPr id="37" name="직선 연결선 36">
          <a:extLst>
            <a:ext uri="{FF2B5EF4-FFF2-40B4-BE49-F238E27FC236}">
              <a16:creationId xmlns:a16="http://schemas.microsoft.com/office/drawing/2014/main" id="{157651B6-54CD-AF05-1AE5-3DBBE9429B44}"/>
            </a:ext>
          </a:extLst>
        </xdr:cNvPr>
        <xdr:cNvCxnSpPr>
          <a:cxnSpLocks noChangeAspect="1"/>
        </xdr:cNvCxnSpPr>
      </xdr:nvCxnSpPr>
      <xdr:spPr>
        <a:xfrm>
          <a:off x="13770321" y="1711105"/>
          <a:ext cx="0" cy="1140737"/>
        </a:xfrm>
        <a:prstGeom prst="line">
          <a:avLst/>
        </a:prstGeom>
        <a:ln w="57150" cap="rnd">
          <a:solidFill>
            <a:schemeClr val="tx2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81</xdr:col>
      <xdr:colOff>0</xdr:colOff>
      <xdr:row>6</xdr:row>
      <xdr:rowOff>0</xdr:rowOff>
    </xdr:from>
    <xdr:to>
      <xdr:col>83</xdr:col>
      <xdr:colOff>0</xdr:colOff>
      <xdr:row>6</xdr:row>
      <xdr:rowOff>0</xdr:rowOff>
    </xdr:to>
    <xdr:cxnSp macro="">
      <xdr:nvCxnSpPr>
        <xdr:cNvPr id="5" name="직선 연결선 4">
          <a:extLst>
            <a:ext uri="{FF2B5EF4-FFF2-40B4-BE49-F238E27FC236}">
              <a16:creationId xmlns:a16="http://schemas.microsoft.com/office/drawing/2014/main" id="{85456D95-14BE-F256-2BF6-35CF391B44DB}"/>
            </a:ext>
          </a:extLst>
        </xdr:cNvPr>
        <xdr:cNvCxnSpPr>
          <a:cxnSpLocks noChangeAspect="1"/>
        </xdr:cNvCxnSpPr>
      </xdr:nvCxnSpPr>
      <xdr:spPr>
        <a:xfrm>
          <a:off x="15481426" y="1140737"/>
          <a:ext cx="380245" cy="0"/>
        </a:xfrm>
        <a:prstGeom prst="line">
          <a:avLst/>
        </a:prstGeom>
        <a:ln w="57150" cap="rnd">
          <a:solidFill>
            <a:schemeClr val="tx2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81</xdr:col>
      <xdr:colOff>0</xdr:colOff>
      <xdr:row>12</xdr:row>
      <xdr:rowOff>7545</xdr:rowOff>
    </xdr:from>
    <xdr:to>
      <xdr:col>83</xdr:col>
      <xdr:colOff>0</xdr:colOff>
      <xdr:row>12</xdr:row>
      <xdr:rowOff>7545</xdr:rowOff>
    </xdr:to>
    <xdr:cxnSp macro="">
      <xdr:nvCxnSpPr>
        <xdr:cNvPr id="6" name="직선 연결선 5">
          <a:extLst>
            <a:ext uri="{FF2B5EF4-FFF2-40B4-BE49-F238E27FC236}">
              <a16:creationId xmlns:a16="http://schemas.microsoft.com/office/drawing/2014/main" id="{BB37557F-EA13-46F0-9786-6E7123D1566B}"/>
            </a:ext>
          </a:extLst>
        </xdr:cNvPr>
        <xdr:cNvCxnSpPr>
          <a:cxnSpLocks noChangeAspect="1"/>
        </xdr:cNvCxnSpPr>
      </xdr:nvCxnSpPr>
      <xdr:spPr>
        <a:xfrm>
          <a:off x="15481426" y="2289018"/>
          <a:ext cx="380245" cy="0"/>
        </a:xfrm>
        <a:prstGeom prst="line">
          <a:avLst/>
        </a:prstGeom>
        <a:ln w="57150" cap="rnd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78</xdr:col>
      <xdr:colOff>0</xdr:colOff>
      <xdr:row>9</xdr:row>
      <xdr:rowOff>0</xdr:rowOff>
    </xdr:from>
    <xdr:to>
      <xdr:col>81</xdr:col>
      <xdr:colOff>0</xdr:colOff>
      <xdr:row>9</xdr:row>
      <xdr:rowOff>0</xdr:rowOff>
    </xdr:to>
    <xdr:cxnSp macro="">
      <xdr:nvCxnSpPr>
        <xdr:cNvPr id="32" name="직선 연결선 31">
          <a:extLst>
            <a:ext uri="{FF2B5EF4-FFF2-40B4-BE49-F238E27FC236}">
              <a16:creationId xmlns:a16="http://schemas.microsoft.com/office/drawing/2014/main" id="{CDF19ACE-0C64-AB44-FB15-94E00F9B1F6E}"/>
            </a:ext>
          </a:extLst>
        </xdr:cNvPr>
        <xdr:cNvCxnSpPr>
          <a:cxnSpLocks noChangeAspect="1"/>
        </xdr:cNvCxnSpPr>
      </xdr:nvCxnSpPr>
      <xdr:spPr>
        <a:xfrm>
          <a:off x="14911057" y="1711105"/>
          <a:ext cx="570369" cy="0"/>
        </a:xfrm>
        <a:prstGeom prst="line">
          <a:avLst/>
        </a:prstGeom>
        <a:ln w="57150" cap="rnd">
          <a:solidFill>
            <a:schemeClr val="tx2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81</xdr:col>
      <xdr:colOff>0</xdr:colOff>
      <xdr:row>8</xdr:row>
      <xdr:rowOff>188614</xdr:rowOff>
    </xdr:from>
    <xdr:to>
      <xdr:col>81</xdr:col>
      <xdr:colOff>0</xdr:colOff>
      <xdr:row>11</xdr:row>
      <xdr:rowOff>188614</xdr:rowOff>
    </xdr:to>
    <xdr:cxnSp macro="">
      <xdr:nvCxnSpPr>
        <xdr:cNvPr id="82" name="직선 연결선 81">
          <a:extLst>
            <a:ext uri="{FF2B5EF4-FFF2-40B4-BE49-F238E27FC236}">
              <a16:creationId xmlns:a16="http://schemas.microsoft.com/office/drawing/2014/main" id="{C2512DA3-FF16-4D99-A0A7-8FC0A9B73AFE}"/>
            </a:ext>
          </a:extLst>
        </xdr:cNvPr>
        <xdr:cNvCxnSpPr>
          <a:cxnSpLocks noChangeAspect="1"/>
        </xdr:cNvCxnSpPr>
      </xdr:nvCxnSpPr>
      <xdr:spPr>
        <a:xfrm>
          <a:off x="15481426" y="1709596"/>
          <a:ext cx="0" cy="570368"/>
        </a:xfrm>
        <a:prstGeom prst="line">
          <a:avLst/>
        </a:prstGeom>
        <a:ln w="57150" cap="rnd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81</xdr:col>
      <xdr:colOff>0</xdr:colOff>
      <xdr:row>18</xdr:row>
      <xdr:rowOff>0</xdr:rowOff>
    </xdr:from>
    <xdr:to>
      <xdr:col>83</xdr:col>
      <xdr:colOff>0</xdr:colOff>
      <xdr:row>18</xdr:row>
      <xdr:rowOff>0</xdr:rowOff>
    </xdr:to>
    <xdr:cxnSp macro="">
      <xdr:nvCxnSpPr>
        <xdr:cNvPr id="85" name="직선 연결선 84">
          <a:extLst>
            <a:ext uri="{FF2B5EF4-FFF2-40B4-BE49-F238E27FC236}">
              <a16:creationId xmlns:a16="http://schemas.microsoft.com/office/drawing/2014/main" id="{70966D7E-F0CF-F1F6-0606-081174575307}"/>
            </a:ext>
          </a:extLst>
        </xdr:cNvPr>
        <xdr:cNvCxnSpPr>
          <a:cxnSpLocks noChangeAspect="1"/>
        </xdr:cNvCxnSpPr>
      </xdr:nvCxnSpPr>
      <xdr:spPr>
        <a:xfrm>
          <a:off x="15481426" y="3431263"/>
          <a:ext cx="380245" cy="0"/>
        </a:xfrm>
        <a:prstGeom prst="line">
          <a:avLst/>
        </a:prstGeom>
        <a:ln w="57150" cap="rnd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81</xdr:col>
      <xdr:colOff>0</xdr:colOff>
      <xdr:row>6</xdr:row>
      <xdr:rowOff>0</xdr:rowOff>
    </xdr:from>
    <xdr:to>
      <xdr:col>81</xdr:col>
      <xdr:colOff>0</xdr:colOff>
      <xdr:row>9</xdr:row>
      <xdr:rowOff>0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F4E513EE-C522-8FEE-3901-9812E4D96E54}"/>
            </a:ext>
          </a:extLst>
        </xdr:cNvPr>
        <xdr:cNvCxnSpPr>
          <a:cxnSpLocks noChangeAspect="1"/>
        </xdr:cNvCxnSpPr>
      </xdr:nvCxnSpPr>
      <xdr:spPr>
        <a:xfrm>
          <a:off x="15481426" y="1140737"/>
          <a:ext cx="0" cy="570368"/>
        </a:xfrm>
        <a:prstGeom prst="line">
          <a:avLst/>
        </a:prstGeom>
        <a:ln w="57150" cap="rnd">
          <a:solidFill>
            <a:schemeClr val="tx2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81</xdr:col>
      <xdr:colOff>0</xdr:colOff>
      <xdr:row>18</xdr:row>
      <xdr:rowOff>0</xdr:rowOff>
    </xdr:from>
    <xdr:to>
      <xdr:col>81</xdr:col>
      <xdr:colOff>0</xdr:colOff>
      <xdr:row>20</xdr:row>
      <xdr:rowOff>190122</xdr:rowOff>
    </xdr:to>
    <xdr:cxnSp macro="">
      <xdr:nvCxnSpPr>
        <xdr:cNvPr id="87" name="직선 연결선 86">
          <a:extLst>
            <a:ext uri="{FF2B5EF4-FFF2-40B4-BE49-F238E27FC236}">
              <a16:creationId xmlns:a16="http://schemas.microsoft.com/office/drawing/2014/main" id="{A068FF38-A48E-15D7-549D-ADD4C9D6D507}"/>
            </a:ext>
          </a:extLst>
        </xdr:cNvPr>
        <xdr:cNvCxnSpPr>
          <a:cxnSpLocks noChangeAspect="1"/>
        </xdr:cNvCxnSpPr>
      </xdr:nvCxnSpPr>
      <xdr:spPr>
        <a:xfrm>
          <a:off x="15481426" y="3431263"/>
          <a:ext cx="0" cy="570368"/>
        </a:xfrm>
        <a:prstGeom prst="line">
          <a:avLst/>
        </a:prstGeom>
        <a:ln w="57150" cap="rnd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81</xdr:col>
      <xdr:colOff>0</xdr:colOff>
      <xdr:row>29</xdr:row>
      <xdr:rowOff>162963</xdr:rowOff>
    </xdr:from>
    <xdr:to>
      <xdr:col>83</xdr:col>
      <xdr:colOff>0</xdr:colOff>
      <xdr:row>29</xdr:row>
      <xdr:rowOff>162963</xdr:rowOff>
    </xdr:to>
    <xdr:cxnSp macro="">
      <xdr:nvCxnSpPr>
        <xdr:cNvPr id="91" name="직선 연결선 90">
          <a:extLst>
            <a:ext uri="{FF2B5EF4-FFF2-40B4-BE49-F238E27FC236}">
              <a16:creationId xmlns:a16="http://schemas.microsoft.com/office/drawing/2014/main" id="{04FF673D-0152-EAEF-ABEB-DA4F6566EB17}"/>
            </a:ext>
          </a:extLst>
        </xdr:cNvPr>
        <xdr:cNvCxnSpPr>
          <a:cxnSpLocks noChangeAspect="1"/>
        </xdr:cNvCxnSpPr>
      </xdr:nvCxnSpPr>
      <xdr:spPr>
        <a:xfrm>
          <a:off x="15481426" y="5712737"/>
          <a:ext cx="380245" cy="0"/>
        </a:xfrm>
        <a:prstGeom prst="line">
          <a:avLst/>
        </a:prstGeom>
        <a:ln w="57150" cap="rnd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81</xdr:col>
      <xdr:colOff>0</xdr:colOff>
      <xdr:row>29</xdr:row>
      <xdr:rowOff>162963</xdr:rowOff>
    </xdr:from>
    <xdr:to>
      <xdr:col>81</xdr:col>
      <xdr:colOff>0</xdr:colOff>
      <xdr:row>32</xdr:row>
      <xdr:rowOff>172016</xdr:rowOff>
    </xdr:to>
    <xdr:cxnSp macro="">
      <xdr:nvCxnSpPr>
        <xdr:cNvPr id="93" name="직선 연결선 92">
          <a:extLst>
            <a:ext uri="{FF2B5EF4-FFF2-40B4-BE49-F238E27FC236}">
              <a16:creationId xmlns:a16="http://schemas.microsoft.com/office/drawing/2014/main" id="{F20629C9-90D6-0A41-C0F2-E78858CB1C43}"/>
            </a:ext>
          </a:extLst>
        </xdr:cNvPr>
        <xdr:cNvCxnSpPr>
          <a:cxnSpLocks noChangeAspect="1"/>
        </xdr:cNvCxnSpPr>
      </xdr:nvCxnSpPr>
      <xdr:spPr>
        <a:xfrm>
          <a:off x="15481426" y="5712737"/>
          <a:ext cx="0" cy="570368"/>
        </a:xfrm>
        <a:prstGeom prst="line">
          <a:avLst/>
        </a:prstGeom>
        <a:ln w="57150" cap="rnd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81</xdr:col>
      <xdr:colOff>0</xdr:colOff>
      <xdr:row>41</xdr:row>
      <xdr:rowOff>172016</xdr:rowOff>
    </xdr:from>
    <xdr:to>
      <xdr:col>83</xdr:col>
      <xdr:colOff>0</xdr:colOff>
      <xdr:row>41</xdr:row>
      <xdr:rowOff>172016</xdr:rowOff>
    </xdr:to>
    <xdr:cxnSp macro="">
      <xdr:nvCxnSpPr>
        <xdr:cNvPr id="97" name="직선 연결선 96">
          <a:extLst>
            <a:ext uri="{FF2B5EF4-FFF2-40B4-BE49-F238E27FC236}">
              <a16:creationId xmlns:a16="http://schemas.microsoft.com/office/drawing/2014/main" id="{664AB407-990E-63CE-3CAE-23FAA1F75691}"/>
            </a:ext>
          </a:extLst>
        </xdr:cNvPr>
        <xdr:cNvCxnSpPr>
          <a:cxnSpLocks noChangeAspect="1"/>
        </xdr:cNvCxnSpPr>
      </xdr:nvCxnSpPr>
      <xdr:spPr>
        <a:xfrm>
          <a:off x="15481426" y="7994210"/>
          <a:ext cx="380245" cy="0"/>
        </a:xfrm>
        <a:prstGeom prst="line">
          <a:avLst/>
        </a:prstGeom>
        <a:ln w="57150" cap="rnd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81</xdr:col>
      <xdr:colOff>0</xdr:colOff>
      <xdr:row>47</xdr:row>
      <xdr:rowOff>179560</xdr:rowOff>
    </xdr:from>
    <xdr:to>
      <xdr:col>83</xdr:col>
      <xdr:colOff>0</xdr:colOff>
      <xdr:row>47</xdr:row>
      <xdr:rowOff>179560</xdr:rowOff>
    </xdr:to>
    <xdr:cxnSp macro="">
      <xdr:nvCxnSpPr>
        <xdr:cNvPr id="98" name="직선 연결선 97">
          <a:extLst>
            <a:ext uri="{FF2B5EF4-FFF2-40B4-BE49-F238E27FC236}">
              <a16:creationId xmlns:a16="http://schemas.microsoft.com/office/drawing/2014/main" id="{A36247D8-6D4A-A93F-64B1-CEC1354597DA}"/>
            </a:ext>
          </a:extLst>
        </xdr:cNvPr>
        <xdr:cNvCxnSpPr>
          <a:cxnSpLocks noChangeAspect="1"/>
        </xdr:cNvCxnSpPr>
      </xdr:nvCxnSpPr>
      <xdr:spPr>
        <a:xfrm>
          <a:off x="15481426" y="9142491"/>
          <a:ext cx="380245" cy="0"/>
        </a:xfrm>
        <a:prstGeom prst="line">
          <a:avLst/>
        </a:prstGeom>
        <a:ln w="57150" cap="rnd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81</xdr:col>
      <xdr:colOff>0</xdr:colOff>
      <xdr:row>41</xdr:row>
      <xdr:rowOff>172016</xdr:rowOff>
    </xdr:from>
    <xdr:to>
      <xdr:col>81</xdr:col>
      <xdr:colOff>0</xdr:colOff>
      <xdr:row>44</xdr:row>
      <xdr:rowOff>172016</xdr:rowOff>
    </xdr:to>
    <xdr:cxnSp macro="">
      <xdr:nvCxnSpPr>
        <xdr:cNvPr id="99" name="직선 연결선 98">
          <a:extLst>
            <a:ext uri="{FF2B5EF4-FFF2-40B4-BE49-F238E27FC236}">
              <a16:creationId xmlns:a16="http://schemas.microsoft.com/office/drawing/2014/main" id="{1F1111CF-3DF0-24A3-D61A-C9ABF3155C13}"/>
            </a:ext>
          </a:extLst>
        </xdr:cNvPr>
        <xdr:cNvCxnSpPr>
          <a:cxnSpLocks noChangeAspect="1"/>
        </xdr:cNvCxnSpPr>
      </xdr:nvCxnSpPr>
      <xdr:spPr>
        <a:xfrm>
          <a:off x="15481426" y="7994210"/>
          <a:ext cx="0" cy="570368"/>
        </a:xfrm>
        <a:prstGeom prst="line">
          <a:avLst/>
        </a:prstGeom>
        <a:ln w="57150" cap="rnd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78</xdr:col>
      <xdr:colOff>0</xdr:colOff>
      <xdr:row>44</xdr:row>
      <xdr:rowOff>172016</xdr:rowOff>
    </xdr:from>
    <xdr:to>
      <xdr:col>81</xdr:col>
      <xdr:colOff>0</xdr:colOff>
      <xdr:row>44</xdr:row>
      <xdr:rowOff>172016</xdr:rowOff>
    </xdr:to>
    <xdr:cxnSp macro="">
      <xdr:nvCxnSpPr>
        <xdr:cNvPr id="100" name="직선 연결선 99">
          <a:extLst>
            <a:ext uri="{FF2B5EF4-FFF2-40B4-BE49-F238E27FC236}">
              <a16:creationId xmlns:a16="http://schemas.microsoft.com/office/drawing/2014/main" id="{4DCE6FF5-235D-378B-FE9E-4145D03703D2}"/>
            </a:ext>
          </a:extLst>
        </xdr:cNvPr>
        <xdr:cNvCxnSpPr>
          <a:cxnSpLocks noChangeAspect="1"/>
        </xdr:cNvCxnSpPr>
      </xdr:nvCxnSpPr>
      <xdr:spPr>
        <a:xfrm>
          <a:off x="14911057" y="8564578"/>
          <a:ext cx="570369" cy="0"/>
        </a:xfrm>
        <a:prstGeom prst="line">
          <a:avLst/>
        </a:prstGeom>
        <a:ln w="57150" cap="rnd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81</xdr:col>
      <xdr:colOff>0</xdr:colOff>
      <xdr:row>44</xdr:row>
      <xdr:rowOff>170508</xdr:rowOff>
    </xdr:from>
    <xdr:to>
      <xdr:col>81</xdr:col>
      <xdr:colOff>0</xdr:colOff>
      <xdr:row>47</xdr:row>
      <xdr:rowOff>170506</xdr:rowOff>
    </xdr:to>
    <xdr:cxnSp macro="">
      <xdr:nvCxnSpPr>
        <xdr:cNvPr id="101" name="직선 연결선 100">
          <a:extLst>
            <a:ext uri="{FF2B5EF4-FFF2-40B4-BE49-F238E27FC236}">
              <a16:creationId xmlns:a16="http://schemas.microsoft.com/office/drawing/2014/main" id="{899D9D70-2B5E-F05A-84F3-731A73AE7C7C}"/>
            </a:ext>
          </a:extLst>
        </xdr:cNvPr>
        <xdr:cNvCxnSpPr>
          <a:cxnSpLocks noChangeAspect="1"/>
        </xdr:cNvCxnSpPr>
      </xdr:nvCxnSpPr>
      <xdr:spPr>
        <a:xfrm>
          <a:off x="15481426" y="8563069"/>
          <a:ext cx="0" cy="570368"/>
        </a:xfrm>
        <a:prstGeom prst="line">
          <a:avLst/>
        </a:prstGeom>
        <a:ln w="57150" cap="rnd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81</xdr:col>
      <xdr:colOff>0</xdr:colOff>
      <xdr:row>24</xdr:row>
      <xdr:rowOff>7544</xdr:rowOff>
    </xdr:from>
    <xdr:to>
      <xdr:col>83</xdr:col>
      <xdr:colOff>0</xdr:colOff>
      <xdr:row>24</xdr:row>
      <xdr:rowOff>7544</xdr:rowOff>
    </xdr:to>
    <xdr:cxnSp macro="">
      <xdr:nvCxnSpPr>
        <xdr:cNvPr id="86" name="직선 연결선 85">
          <a:extLst>
            <a:ext uri="{FF2B5EF4-FFF2-40B4-BE49-F238E27FC236}">
              <a16:creationId xmlns:a16="http://schemas.microsoft.com/office/drawing/2014/main" id="{7A60F57F-EA62-33EA-94C3-F10DF6D1950C}"/>
            </a:ext>
          </a:extLst>
        </xdr:cNvPr>
        <xdr:cNvCxnSpPr>
          <a:cxnSpLocks noChangeAspect="1"/>
        </xdr:cNvCxnSpPr>
      </xdr:nvCxnSpPr>
      <xdr:spPr>
        <a:xfrm>
          <a:off x="15481426" y="4579544"/>
          <a:ext cx="380245" cy="0"/>
        </a:xfrm>
        <a:prstGeom prst="line">
          <a:avLst/>
        </a:prstGeom>
        <a:ln w="57150" cap="rnd">
          <a:solidFill>
            <a:schemeClr val="tx2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72</xdr:col>
      <xdr:colOff>0</xdr:colOff>
      <xdr:row>44</xdr:row>
      <xdr:rowOff>181070</xdr:rowOff>
    </xdr:from>
    <xdr:to>
      <xdr:col>74</xdr:col>
      <xdr:colOff>0</xdr:colOff>
      <xdr:row>44</xdr:row>
      <xdr:rowOff>181070</xdr:rowOff>
    </xdr:to>
    <xdr:cxnSp macro="">
      <xdr:nvCxnSpPr>
        <xdr:cNvPr id="109" name="직선 연결선 108">
          <a:extLst>
            <a:ext uri="{FF2B5EF4-FFF2-40B4-BE49-F238E27FC236}">
              <a16:creationId xmlns:a16="http://schemas.microsoft.com/office/drawing/2014/main" id="{45E7CF13-150A-7C10-5EDE-AD1120E57592}"/>
            </a:ext>
          </a:extLst>
        </xdr:cNvPr>
        <xdr:cNvCxnSpPr>
          <a:cxnSpLocks noChangeAspect="1"/>
        </xdr:cNvCxnSpPr>
      </xdr:nvCxnSpPr>
      <xdr:spPr>
        <a:xfrm>
          <a:off x="13770321" y="8573632"/>
          <a:ext cx="380245" cy="0"/>
        </a:xfrm>
        <a:prstGeom prst="line">
          <a:avLst/>
        </a:prstGeom>
        <a:ln w="57150" cap="rnd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78</xdr:col>
      <xdr:colOff>0</xdr:colOff>
      <xdr:row>20</xdr:row>
      <xdr:rowOff>190122</xdr:rowOff>
    </xdr:from>
    <xdr:to>
      <xdr:col>81</xdr:col>
      <xdr:colOff>0</xdr:colOff>
      <xdr:row>20</xdr:row>
      <xdr:rowOff>190122</xdr:rowOff>
    </xdr:to>
    <xdr:cxnSp macro="">
      <xdr:nvCxnSpPr>
        <xdr:cNvPr id="88" name="직선 연결선 87">
          <a:extLst>
            <a:ext uri="{FF2B5EF4-FFF2-40B4-BE49-F238E27FC236}">
              <a16:creationId xmlns:a16="http://schemas.microsoft.com/office/drawing/2014/main" id="{C89CEEF4-E0F1-3E46-49B9-8F7343275991}"/>
            </a:ext>
          </a:extLst>
        </xdr:cNvPr>
        <xdr:cNvCxnSpPr>
          <a:cxnSpLocks noChangeAspect="1"/>
        </xdr:cNvCxnSpPr>
      </xdr:nvCxnSpPr>
      <xdr:spPr>
        <a:xfrm>
          <a:off x="14911057" y="4001631"/>
          <a:ext cx="570369" cy="0"/>
        </a:xfrm>
        <a:prstGeom prst="line">
          <a:avLst/>
        </a:prstGeom>
        <a:ln w="57150" cap="rnd">
          <a:solidFill>
            <a:schemeClr val="tx2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81</xdr:col>
      <xdr:colOff>0</xdr:colOff>
      <xdr:row>20</xdr:row>
      <xdr:rowOff>188613</xdr:rowOff>
    </xdr:from>
    <xdr:to>
      <xdr:col>81</xdr:col>
      <xdr:colOff>0</xdr:colOff>
      <xdr:row>23</xdr:row>
      <xdr:rowOff>188613</xdr:rowOff>
    </xdr:to>
    <xdr:cxnSp macro="">
      <xdr:nvCxnSpPr>
        <xdr:cNvPr id="89" name="직선 연결선 88">
          <a:extLst>
            <a:ext uri="{FF2B5EF4-FFF2-40B4-BE49-F238E27FC236}">
              <a16:creationId xmlns:a16="http://schemas.microsoft.com/office/drawing/2014/main" id="{131215DC-6604-3BA9-4DFF-7B061D1EA517}"/>
            </a:ext>
          </a:extLst>
        </xdr:cNvPr>
        <xdr:cNvCxnSpPr>
          <a:cxnSpLocks noChangeAspect="1"/>
        </xdr:cNvCxnSpPr>
      </xdr:nvCxnSpPr>
      <xdr:spPr>
        <a:xfrm>
          <a:off x="15481426" y="4000122"/>
          <a:ext cx="0" cy="570368"/>
        </a:xfrm>
        <a:prstGeom prst="line">
          <a:avLst/>
        </a:prstGeom>
        <a:ln w="57150" cap="rnd">
          <a:solidFill>
            <a:schemeClr val="tx2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72</xdr:col>
      <xdr:colOff>0</xdr:colOff>
      <xdr:row>38</xdr:row>
      <xdr:rowOff>152400</xdr:rowOff>
    </xdr:from>
    <xdr:to>
      <xdr:col>72</xdr:col>
      <xdr:colOff>0</xdr:colOff>
      <xdr:row>44</xdr:row>
      <xdr:rowOff>181070</xdr:rowOff>
    </xdr:to>
    <xdr:cxnSp macro="">
      <xdr:nvCxnSpPr>
        <xdr:cNvPr id="110" name="직선 연결선 109">
          <a:extLst>
            <a:ext uri="{FF2B5EF4-FFF2-40B4-BE49-F238E27FC236}">
              <a16:creationId xmlns:a16="http://schemas.microsoft.com/office/drawing/2014/main" id="{8295DF8D-1559-4431-684F-F74448A24039}"/>
            </a:ext>
          </a:extLst>
        </xdr:cNvPr>
        <xdr:cNvCxnSpPr>
          <a:cxnSpLocks noChangeAspect="1"/>
        </xdr:cNvCxnSpPr>
      </xdr:nvCxnSpPr>
      <xdr:spPr>
        <a:xfrm>
          <a:off x="13770321" y="7404226"/>
          <a:ext cx="0" cy="1169406"/>
        </a:xfrm>
        <a:prstGeom prst="line">
          <a:avLst/>
        </a:prstGeom>
        <a:ln w="57150" cap="rnd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81</xdr:col>
      <xdr:colOff>0</xdr:colOff>
      <xdr:row>35</xdr:row>
      <xdr:rowOff>179561</xdr:rowOff>
    </xdr:from>
    <xdr:to>
      <xdr:col>83</xdr:col>
      <xdr:colOff>0</xdr:colOff>
      <xdr:row>35</xdr:row>
      <xdr:rowOff>179561</xdr:rowOff>
    </xdr:to>
    <xdr:cxnSp macro="">
      <xdr:nvCxnSpPr>
        <xdr:cNvPr id="92" name="직선 연결선 91">
          <a:extLst>
            <a:ext uri="{FF2B5EF4-FFF2-40B4-BE49-F238E27FC236}">
              <a16:creationId xmlns:a16="http://schemas.microsoft.com/office/drawing/2014/main" id="{8F6BA800-1585-D7FC-FA34-52BCC7A66409}"/>
            </a:ext>
          </a:extLst>
        </xdr:cNvPr>
        <xdr:cNvCxnSpPr>
          <a:cxnSpLocks noChangeAspect="1"/>
        </xdr:cNvCxnSpPr>
      </xdr:nvCxnSpPr>
      <xdr:spPr>
        <a:xfrm>
          <a:off x="15481426" y="6861018"/>
          <a:ext cx="380245" cy="0"/>
        </a:xfrm>
        <a:prstGeom prst="line">
          <a:avLst/>
        </a:prstGeom>
        <a:ln w="57150" cap="rnd">
          <a:solidFill>
            <a:schemeClr val="tx2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78</xdr:col>
      <xdr:colOff>0</xdr:colOff>
      <xdr:row>32</xdr:row>
      <xdr:rowOff>172016</xdr:rowOff>
    </xdr:from>
    <xdr:to>
      <xdr:col>81</xdr:col>
      <xdr:colOff>0</xdr:colOff>
      <xdr:row>32</xdr:row>
      <xdr:rowOff>172016</xdr:rowOff>
    </xdr:to>
    <xdr:cxnSp macro="">
      <xdr:nvCxnSpPr>
        <xdr:cNvPr id="94" name="직선 연결선 93">
          <a:extLst>
            <a:ext uri="{FF2B5EF4-FFF2-40B4-BE49-F238E27FC236}">
              <a16:creationId xmlns:a16="http://schemas.microsoft.com/office/drawing/2014/main" id="{61C1E85A-B86B-22B8-57BA-77BDAA338D68}"/>
            </a:ext>
          </a:extLst>
        </xdr:cNvPr>
        <xdr:cNvCxnSpPr>
          <a:cxnSpLocks noChangeAspect="1"/>
        </xdr:cNvCxnSpPr>
      </xdr:nvCxnSpPr>
      <xdr:spPr>
        <a:xfrm>
          <a:off x="14911057" y="6283105"/>
          <a:ext cx="570369" cy="0"/>
        </a:xfrm>
        <a:prstGeom prst="line">
          <a:avLst/>
        </a:prstGeom>
        <a:ln w="57150" cap="rnd">
          <a:solidFill>
            <a:schemeClr val="tx2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81</xdr:col>
      <xdr:colOff>0</xdr:colOff>
      <xdr:row>32</xdr:row>
      <xdr:rowOff>170507</xdr:rowOff>
    </xdr:from>
    <xdr:to>
      <xdr:col>81</xdr:col>
      <xdr:colOff>0</xdr:colOff>
      <xdr:row>35</xdr:row>
      <xdr:rowOff>170508</xdr:rowOff>
    </xdr:to>
    <xdr:cxnSp macro="">
      <xdr:nvCxnSpPr>
        <xdr:cNvPr id="95" name="직선 연결선 94">
          <a:extLst>
            <a:ext uri="{FF2B5EF4-FFF2-40B4-BE49-F238E27FC236}">
              <a16:creationId xmlns:a16="http://schemas.microsoft.com/office/drawing/2014/main" id="{6766DFA0-547C-C854-B414-6E93D0264D18}"/>
            </a:ext>
          </a:extLst>
        </xdr:cNvPr>
        <xdr:cNvCxnSpPr>
          <a:cxnSpLocks noChangeAspect="1"/>
        </xdr:cNvCxnSpPr>
      </xdr:nvCxnSpPr>
      <xdr:spPr>
        <a:xfrm>
          <a:off x="15481426" y="6281596"/>
          <a:ext cx="0" cy="570368"/>
        </a:xfrm>
        <a:prstGeom prst="line">
          <a:avLst/>
        </a:prstGeom>
        <a:ln w="57150" cap="rnd">
          <a:solidFill>
            <a:schemeClr val="tx2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29</xdr:col>
      <xdr:colOff>0</xdr:colOff>
      <xdr:row>26</xdr:row>
      <xdr:rowOff>172016</xdr:rowOff>
    </xdr:from>
    <xdr:to>
      <xdr:col>32</xdr:col>
      <xdr:colOff>0</xdr:colOff>
      <xdr:row>26</xdr:row>
      <xdr:rowOff>172016</xdr:rowOff>
    </xdr:to>
    <xdr:cxnSp macro="">
      <xdr:nvCxnSpPr>
        <xdr:cNvPr id="115" name="직선 연결선 114">
          <a:extLst>
            <a:ext uri="{FF2B5EF4-FFF2-40B4-BE49-F238E27FC236}">
              <a16:creationId xmlns:a16="http://schemas.microsoft.com/office/drawing/2014/main" id="{3DE0036C-19F2-83E9-4063-726518579EDB}"/>
            </a:ext>
          </a:extLst>
        </xdr:cNvPr>
        <xdr:cNvCxnSpPr>
          <a:cxnSpLocks noChangeAspect="1"/>
        </xdr:cNvCxnSpPr>
      </xdr:nvCxnSpPr>
      <xdr:spPr>
        <a:xfrm rot="10800000">
          <a:off x="5595042" y="5142368"/>
          <a:ext cx="570368" cy="0"/>
        </a:xfrm>
        <a:prstGeom prst="line">
          <a:avLst/>
        </a:prstGeom>
        <a:ln w="57150" cap="rnd">
          <a:solidFill>
            <a:schemeClr val="tx2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27</xdr:col>
      <xdr:colOff>1</xdr:colOff>
      <xdr:row>15</xdr:row>
      <xdr:rowOff>9054</xdr:rowOff>
    </xdr:from>
    <xdr:to>
      <xdr:col>29</xdr:col>
      <xdr:colOff>0</xdr:colOff>
      <xdr:row>15</xdr:row>
      <xdr:rowOff>9054</xdr:rowOff>
    </xdr:to>
    <xdr:cxnSp macro="">
      <xdr:nvCxnSpPr>
        <xdr:cNvPr id="116" name="직선 연결선 115">
          <a:extLst>
            <a:ext uri="{FF2B5EF4-FFF2-40B4-BE49-F238E27FC236}">
              <a16:creationId xmlns:a16="http://schemas.microsoft.com/office/drawing/2014/main" id="{04F199AA-4A8E-D229-798D-490C00C0409F}"/>
            </a:ext>
          </a:extLst>
        </xdr:cNvPr>
        <xdr:cNvCxnSpPr>
          <a:cxnSpLocks noChangeAspect="1"/>
        </xdr:cNvCxnSpPr>
      </xdr:nvCxnSpPr>
      <xdr:spPr>
        <a:xfrm rot="10800000">
          <a:off x="5214797" y="2860896"/>
          <a:ext cx="380245" cy="0"/>
        </a:xfrm>
        <a:prstGeom prst="line">
          <a:avLst/>
        </a:prstGeom>
        <a:ln w="57150" cap="rnd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29</xdr:col>
      <xdr:colOff>0</xdr:colOff>
      <xdr:row>15</xdr:row>
      <xdr:rowOff>0</xdr:rowOff>
    </xdr:from>
    <xdr:to>
      <xdr:col>29</xdr:col>
      <xdr:colOff>0</xdr:colOff>
      <xdr:row>26</xdr:row>
      <xdr:rowOff>172016</xdr:rowOff>
    </xdr:to>
    <xdr:cxnSp macro="">
      <xdr:nvCxnSpPr>
        <xdr:cNvPr id="117" name="직선 연결선 116">
          <a:extLst>
            <a:ext uri="{FF2B5EF4-FFF2-40B4-BE49-F238E27FC236}">
              <a16:creationId xmlns:a16="http://schemas.microsoft.com/office/drawing/2014/main" id="{E4CC4A14-4AC3-9BB2-0E4F-8CCA78AED2E4}"/>
            </a:ext>
          </a:extLst>
        </xdr:cNvPr>
        <xdr:cNvCxnSpPr>
          <a:cxnSpLocks noChangeAspect="1"/>
        </xdr:cNvCxnSpPr>
      </xdr:nvCxnSpPr>
      <xdr:spPr>
        <a:xfrm rot="10800000">
          <a:off x="5595042" y="2851842"/>
          <a:ext cx="0" cy="2290526"/>
        </a:xfrm>
        <a:prstGeom prst="line">
          <a:avLst/>
        </a:prstGeom>
        <a:ln w="57150" cap="rnd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17</xdr:col>
      <xdr:colOff>18107</xdr:colOff>
      <xdr:row>44</xdr:row>
      <xdr:rowOff>181070</xdr:rowOff>
    </xdr:from>
    <xdr:to>
      <xdr:col>19</xdr:col>
      <xdr:colOff>18106</xdr:colOff>
      <xdr:row>44</xdr:row>
      <xdr:rowOff>181070</xdr:rowOff>
    </xdr:to>
    <xdr:cxnSp macro="">
      <xdr:nvCxnSpPr>
        <xdr:cNvPr id="149" name="직선 연결선 148">
          <a:extLst>
            <a:ext uri="{FF2B5EF4-FFF2-40B4-BE49-F238E27FC236}">
              <a16:creationId xmlns:a16="http://schemas.microsoft.com/office/drawing/2014/main" id="{8ECD8ADB-F8E2-0E3C-F435-20FCE4F5A577}"/>
            </a:ext>
          </a:extLst>
        </xdr:cNvPr>
        <xdr:cNvCxnSpPr>
          <a:cxnSpLocks noChangeAspect="1"/>
        </xdr:cNvCxnSpPr>
      </xdr:nvCxnSpPr>
      <xdr:spPr>
        <a:xfrm rot="10800000">
          <a:off x="3295461" y="8573632"/>
          <a:ext cx="380245" cy="0"/>
        </a:xfrm>
        <a:prstGeom prst="line">
          <a:avLst/>
        </a:prstGeom>
        <a:ln w="57150" cap="rnd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72</xdr:col>
      <xdr:colOff>0</xdr:colOff>
      <xdr:row>32</xdr:row>
      <xdr:rowOff>172016</xdr:rowOff>
    </xdr:from>
    <xdr:to>
      <xdr:col>74</xdr:col>
      <xdr:colOff>0</xdr:colOff>
      <xdr:row>32</xdr:row>
      <xdr:rowOff>172016</xdr:rowOff>
    </xdr:to>
    <xdr:cxnSp macro="">
      <xdr:nvCxnSpPr>
        <xdr:cNvPr id="106" name="직선 연결선 105">
          <a:extLst>
            <a:ext uri="{FF2B5EF4-FFF2-40B4-BE49-F238E27FC236}">
              <a16:creationId xmlns:a16="http://schemas.microsoft.com/office/drawing/2014/main" id="{4BCE674E-8E69-97A0-80FE-72F3DA8564D0}"/>
            </a:ext>
          </a:extLst>
        </xdr:cNvPr>
        <xdr:cNvCxnSpPr>
          <a:cxnSpLocks noChangeAspect="1"/>
        </xdr:cNvCxnSpPr>
      </xdr:nvCxnSpPr>
      <xdr:spPr>
        <a:xfrm>
          <a:off x="13770321" y="6283105"/>
          <a:ext cx="380245" cy="0"/>
        </a:xfrm>
        <a:prstGeom prst="line">
          <a:avLst/>
        </a:prstGeom>
        <a:ln w="57150" cap="rnd">
          <a:solidFill>
            <a:schemeClr val="tx2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72</xdr:col>
      <xdr:colOff>0</xdr:colOff>
      <xdr:row>32</xdr:row>
      <xdr:rowOff>172016</xdr:rowOff>
    </xdr:from>
    <xdr:to>
      <xdr:col>72</xdr:col>
      <xdr:colOff>0</xdr:colOff>
      <xdr:row>38</xdr:row>
      <xdr:rowOff>172016</xdr:rowOff>
    </xdr:to>
    <xdr:cxnSp macro="">
      <xdr:nvCxnSpPr>
        <xdr:cNvPr id="107" name="직선 연결선 106">
          <a:extLst>
            <a:ext uri="{FF2B5EF4-FFF2-40B4-BE49-F238E27FC236}">
              <a16:creationId xmlns:a16="http://schemas.microsoft.com/office/drawing/2014/main" id="{8E4388B3-AE74-A6FC-60E2-F2EC6583598F}"/>
            </a:ext>
          </a:extLst>
        </xdr:cNvPr>
        <xdr:cNvCxnSpPr>
          <a:cxnSpLocks noChangeAspect="1"/>
        </xdr:cNvCxnSpPr>
      </xdr:nvCxnSpPr>
      <xdr:spPr>
        <a:xfrm>
          <a:off x="13770321" y="6283105"/>
          <a:ext cx="0" cy="1140737"/>
        </a:xfrm>
        <a:prstGeom prst="line">
          <a:avLst/>
        </a:prstGeom>
        <a:ln w="57150" cap="rnd">
          <a:solidFill>
            <a:schemeClr val="tx2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70</xdr:col>
      <xdr:colOff>0</xdr:colOff>
      <xdr:row>38</xdr:row>
      <xdr:rowOff>170507</xdr:rowOff>
    </xdr:from>
    <xdr:to>
      <xdr:col>72</xdr:col>
      <xdr:colOff>0</xdr:colOff>
      <xdr:row>38</xdr:row>
      <xdr:rowOff>172016</xdr:rowOff>
    </xdr:to>
    <xdr:cxnSp macro="">
      <xdr:nvCxnSpPr>
        <xdr:cNvPr id="108" name="직선 연결선 107">
          <a:extLst>
            <a:ext uri="{FF2B5EF4-FFF2-40B4-BE49-F238E27FC236}">
              <a16:creationId xmlns:a16="http://schemas.microsoft.com/office/drawing/2014/main" id="{00BD9B31-C886-2B52-9F54-0F834A954888}"/>
            </a:ext>
          </a:extLst>
        </xdr:cNvPr>
        <xdr:cNvCxnSpPr>
          <a:cxnSpLocks noChangeAspect="1"/>
        </xdr:cNvCxnSpPr>
      </xdr:nvCxnSpPr>
      <xdr:spPr>
        <a:xfrm>
          <a:off x="13390075" y="7422333"/>
          <a:ext cx="380246" cy="1509"/>
        </a:xfrm>
        <a:prstGeom prst="line">
          <a:avLst/>
        </a:prstGeom>
        <a:ln w="57150" cap="rnd">
          <a:solidFill>
            <a:schemeClr val="tx2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19</xdr:col>
      <xdr:colOff>18106</xdr:colOff>
      <xdr:row>38</xdr:row>
      <xdr:rowOff>181069</xdr:rowOff>
    </xdr:from>
    <xdr:to>
      <xdr:col>19</xdr:col>
      <xdr:colOff>18106</xdr:colOff>
      <xdr:row>44</xdr:row>
      <xdr:rowOff>181070</xdr:rowOff>
    </xdr:to>
    <xdr:cxnSp macro="">
      <xdr:nvCxnSpPr>
        <xdr:cNvPr id="150" name="직선 연결선 149">
          <a:extLst>
            <a:ext uri="{FF2B5EF4-FFF2-40B4-BE49-F238E27FC236}">
              <a16:creationId xmlns:a16="http://schemas.microsoft.com/office/drawing/2014/main" id="{A17D1375-1ADA-E45A-0946-5D6215DDDFB5}"/>
            </a:ext>
          </a:extLst>
        </xdr:cNvPr>
        <xdr:cNvCxnSpPr>
          <a:cxnSpLocks noChangeAspect="1"/>
        </xdr:cNvCxnSpPr>
      </xdr:nvCxnSpPr>
      <xdr:spPr>
        <a:xfrm rot="10800000">
          <a:off x="3675706" y="7432895"/>
          <a:ext cx="0" cy="1140737"/>
        </a:xfrm>
        <a:prstGeom prst="line">
          <a:avLst/>
        </a:prstGeom>
        <a:ln w="57150" cap="rnd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8</xdr:col>
      <xdr:colOff>0</xdr:colOff>
      <xdr:row>47</xdr:row>
      <xdr:rowOff>179560</xdr:rowOff>
    </xdr:from>
    <xdr:to>
      <xdr:col>10</xdr:col>
      <xdr:colOff>0</xdr:colOff>
      <xdr:row>47</xdr:row>
      <xdr:rowOff>179560</xdr:rowOff>
    </xdr:to>
    <xdr:cxnSp macro="">
      <xdr:nvCxnSpPr>
        <xdr:cNvPr id="144" name="직선 연결선 143">
          <a:extLst>
            <a:ext uri="{FF2B5EF4-FFF2-40B4-BE49-F238E27FC236}">
              <a16:creationId xmlns:a16="http://schemas.microsoft.com/office/drawing/2014/main" id="{DFDA4AC3-CC95-B33C-891D-A8FE43467D92}"/>
            </a:ext>
          </a:extLst>
        </xdr:cNvPr>
        <xdr:cNvCxnSpPr>
          <a:cxnSpLocks noChangeAspect="1"/>
        </xdr:cNvCxnSpPr>
      </xdr:nvCxnSpPr>
      <xdr:spPr>
        <a:xfrm rot="10800000">
          <a:off x="1566250" y="9142491"/>
          <a:ext cx="380245" cy="0"/>
        </a:xfrm>
        <a:prstGeom prst="line">
          <a:avLst/>
        </a:prstGeom>
        <a:ln w="57150" cap="rnd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27</xdr:col>
      <xdr:colOff>0</xdr:colOff>
      <xdr:row>38</xdr:row>
      <xdr:rowOff>181070</xdr:rowOff>
    </xdr:from>
    <xdr:to>
      <xdr:col>29</xdr:col>
      <xdr:colOff>0</xdr:colOff>
      <xdr:row>38</xdr:row>
      <xdr:rowOff>181070</xdr:rowOff>
    </xdr:to>
    <xdr:cxnSp macro="">
      <xdr:nvCxnSpPr>
        <xdr:cNvPr id="113" name="직선 연결선 112">
          <a:extLst>
            <a:ext uri="{FF2B5EF4-FFF2-40B4-BE49-F238E27FC236}">
              <a16:creationId xmlns:a16="http://schemas.microsoft.com/office/drawing/2014/main" id="{DFE4B733-E89A-9BF9-C6D1-98A83FECC838}"/>
            </a:ext>
          </a:extLst>
        </xdr:cNvPr>
        <xdr:cNvCxnSpPr>
          <a:cxnSpLocks noChangeAspect="1"/>
        </xdr:cNvCxnSpPr>
      </xdr:nvCxnSpPr>
      <xdr:spPr>
        <a:xfrm rot="10800000">
          <a:off x="5214796" y="7432896"/>
          <a:ext cx="380246" cy="0"/>
        </a:xfrm>
        <a:prstGeom prst="line">
          <a:avLst/>
        </a:prstGeom>
        <a:ln w="57150" cap="rnd">
          <a:solidFill>
            <a:schemeClr val="tx2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0</xdr:colOff>
      <xdr:row>44</xdr:row>
      <xdr:rowOff>179561</xdr:rowOff>
    </xdr:from>
    <xdr:to>
      <xdr:col>10</xdr:col>
      <xdr:colOff>0</xdr:colOff>
      <xdr:row>47</xdr:row>
      <xdr:rowOff>179560</xdr:rowOff>
    </xdr:to>
    <xdr:cxnSp macro="">
      <xdr:nvCxnSpPr>
        <xdr:cNvPr id="146" name="직선 연결선 145">
          <a:extLst>
            <a:ext uri="{FF2B5EF4-FFF2-40B4-BE49-F238E27FC236}">
              <a16:creationId xmlns:a16="http://schemas.microsoft.com/office/drawing/2014/main" id="{FA0F01C2-974C-53A5-58E4-E6A5D70FF68B}"/>
            </a:ext>
          </a:extLst>
        </xdr:cNvPr>
        <xdr:cNvCxnSpPr>
          <a:cxnSpLocks noChangeAspect="1"/>
        </xdr:cNvCxnSpPr>
      </xdr:nvCxnSpPr>
      <xdr:spPr>
        <a:xfrm rot="10800000">
          <a:off x="1946495" y="8572123"/>
          <a:ext cx="0" cy="570368"/>
        </a:xfrm>
        <a:prstGeom prst="line">
          <a:avLst/>
        </a:prstGeom>
        <a:ln w="57150" cap="rnd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7</xdr:col>
      <xdr:colOff>190122</xdr:colOff>
      <xdr:row>29</xdr:row>
      <xdr:rowOff>162963</xdr:rowOff>
    </xdr:from>
    <xdr:to>
      <xdr:col>9</xdr:col>
      <xdr:colOff>190122</xdr:colOff>
      <xdr:row>29</xdr:row>
      <xdr:rowOff>162963</xdr:rowOff>
    </xdr:to>
    <xdr:cxnSp macro="">
      <xdr:nvCxnSpPr>
        <xdr:cNvPr id="140" name="직선 연결선 139">
          <a:extLst>
            <a:ext uri="{FF2B5EF4-FFF2-40B4-BE49-F238E27FC236}">
              <a16:creationId xmlns:a16="http://schemas.microsoft.com/office/drawing/2014/main" id="{51FE608A-09FD-D119-A65F-F6A9711A3687}"/>
            </a:ext>
          </a:extLst>
        </xdr:cNvPr>
        <xdr:cNvCxnSpPr>
          <a:cxnSpLocks noChangeAspect="1"/>
        </xdr:cNvCxnSpPr>
      </xdr:nvCxnSpPr>
      <xdr:spPr>
        <a:xfrm rot="10800000">
          <a:off x="1566249" y="5712737"/>
          <a:ext cx="380245" cy="0"/>
        </a:xfrm>
        <a:prstGeom prst="line">
          <a:avLst/>
        </a:prstGeom>
        <a:ln w="57150" cap="rnd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29</xdr:col>
      <xdr:colOff>0</xdr:colOff>
      <xdr:row>26</xdr:row>
      <xdr:rowOff>162963</xdr:rowOff>
    </xdr:from>
    <xdr:to>
      <xdr:col>29</xdr:col>
      <xdr:colOff>0</xdr:colOff>
      <xdr:row>38</xdr:row>
      <xdr:rowOff>172016</xdr:rowOff>
    </xdr:to>
    <xdr:cxnSp macro="">
      <xdr:nvCxnSpPr>
        <xdr:cNvPr id="114" name="직선 연결선 113">
          <a:extLst>
            <a:ext uri="{FF2B5EF4-FFF2-40B4-BE49-F238E27FC236}">
              <a16:creationId xmlns:a16="http://schemas.microsoft.com/office/drawing/2014/main" id="{2B977417-6E1F-265D-30AA-F74C3E2C435F}"/>
            </a:ext>
          </a:extLst>
        </xdr:cNvPr>
        <xdr:cNvCxnSpPr>
          <a:cxnSpLocks noChangeAspect="1"/>
        </xdr:cNvCxnSpPr>
      </xdr:nvCxnSpPr>
      <xdr:spPr>
        <a:xfrm rot="10800000">
          <a:off x="5595042" y="5133316"/>
          <a:ext cx="0" cy="2290526"/>
        </a:xfrm>
        <a:prstGeom prst="line">
          <a:avLst/>
        </a:prstGeom>
        <a:ln w="57150" cap="rnd">
          <a:solidFill>
            <a:schemeClr val="tx2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190122</xdr:colOff>
      <xdr:row>29</xdr:row>
      <xdr:rowOff>172017</xdr:rowOff>
    </xdr:from>
    <xdr:to>
      <xdr:col>9</xdr:col>
      <xdr:colOff>190122</xdr:colOff>
      <xdr:row>32</xdr:row>
      <xdr:rowOff>181070</xdr:rowOff>
    </xdr:to>
    <xdr:cxnSp macro="">
      <xdr:nvCxnSpPr>
        <xdr:cNvPr id="143" name="직선 연결선 142">
          <a:extLst>
            <a:ext uri="{FF2B5EF4-FFF2-40B4-BE49-F238E27FC236}">
              <a16:creationId xmlns:a16="http://schemas.microsoft.com/office/drawing/2014/main" id="{7BF5B35F-D630-4231-8810-2D00AB5D6428}"/>
            </a:ext>
          </a:extLst>
        </xdr:cNvPr>
        <xdr:cNvCxnSpPr>
          <a:cxnSpLocks noChangeAspect="1"/>
        </xdr:cNvCxnSpPr>
      </xdr:nvCxnSpPr>
      <xdr:spPr>
        <a:xfrm rot="10800000">
          <a:off x="1946494" y="5721791"/>
          <a:ext cx="0" cy="570368"/>
        </a:xfrm>
        <a:prstGeom prst="line">
          <a:avLst/>
        </a:prstGeom>
        <a:ln w="57150" cap="rnd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8</xdr:col>
      <xdr:colOff>0</xdr:colOff>
      <xdr:row>24</xdr:row>
      <xdr:rowOff>0</xdr:rowOff>
    </xdr:from>
    <xdr:to>
      <xdr:col>10</xdr:col>
      <xdr:colOff>0</xdr:colOff>
      <xdr:row>24</xdr:row>
      <xdr:rowOff>0</xdr:rowOff>
    </xdr:to>
    <xdr:cxnSp macro="">
      <xdr:nvCxnSpPr>
        <xdr:cNvPr id="134" name="직선 연결선 133">
          <a:extLst>
            <a:ext uri="{FF2B5EF4-FFF2-40B4-BE49-F238E27FC236}">
              <a16:creationId xmlns:a16="http://schemas.microsoft.com/office/drawing/2014/main" id="{F5AC8E51-26D6-1A54-DCB2-00D394644F38}"/>
            </a:ext>
          </a:extLst>
        </xdr:cNvPr>
        <xdr:cNvCxnSpPr>
          <a:cxnSpLocks noChangeAspect="1"/>
        </xdr:cNvCxnSpPr>
      </xdr:nvCxnSpPr>
      <xdr:spPr>
        <a:xfrm rot="10800000">
          <a:off x="1566250" y="4572000"/>
          <a:ext cx="380245" cy="0"/>
        </a:xfrm>
        <a:prstGeom prst="line">
          <a:avLst/>
        </a:prstGeom>
        <a:ln w="57150" cap="rnd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0</xdr:colOff>
      <xdr:row>21</xdr:row>
      <xdr:rowOff>0</xdr:rowOff>
    </xdr:from>
    <xdr:to>
      <xdr:col>10</xdr:col>
      <xdr:colOff>0</xdr:colOff>
      <xdr:row>24</xdr:row>
      <xdr:rowOff>0</xdr:rowOff>
    </xdr:to>
    <xdr:cxnSp macro="">
      <xdr:nvCxnSpPr>
        <xdr:cNvPr id="136" name="직선 연결선 135">
          <a:extLst>
            <a:ext uri="{FF2B5EF4-FFF2-40B4-BE49-F238E27FC236}">
              <a16:creationId xmlns:a16="http://schemas.microsoft.com/office/drawing/2014/main" id="{D2960523-77E7-0CDE-9AEF-24001A44E116}"/>
            </a:ext>
          </a:extLst>
        </xdr:cNvPr>
        <xdr:cNvCxnSpPr>
          <a:cxnSpLocks noChangeAspect="1"/>
        </xdr:cNvCxnSpPr>
      </xdr:nvCxnSpPr>
      <xdr:spPr>
        <a:xfrm rot="10800000">
          <a:off x="1946495" y="4001632"/>
          <a:ext cx="0" cy="570368"/>
        </a:xfrm>
        <a:prstGeom prst="line">
          <a:avLst/>
        </a:prstGeom>
        <a:ln w="57150" cap="rnd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7</xdr:col>
      <xdr:colOff>190122</xdr:colOff>
      <xdr:row>12</xdr:row>
      <xdr:rowOff>7545</xdr:rowOff>
    </xdr:from>
    <xdr:to>
      <xdr:col>9</xdr:col>
      <xdr:colOff>190122</xdr:colOff>
      <xdr:row>12</xdr:row>
      <xdr:rowOff>7545</xdr:rowOff>
    </xdr:to>
    <xdr:cxnSp macro="">
      <xdr:nvCxnSpPr>
        <xdr:cNvPr id="129" name="직선 연결선 128">
          <a:extLst>
            <a:ext uri="{FF2B5EF4-FFF2-40B4-BE49-F238E27FC236}">
              <a16:creationId xmlns:a16="http://schemas.microsoft.com/office/drawing/2014/main" id="{69478A2D-D530-5F0D-68A5-3111FC204E96}"/>
            </a:ext>
          </a:extLst>
        </xdr:cNvPr>
        <xdr:cNvCxnSpPr>
          <a:cxnSpLocks noChangeAspect="1"/>
        </xdr:cNvCxnSpPr>
      </xdr:nvCxnSpPr>
      <xdr:spPr>
        <a:xfrm rot="10800000">
          <a:off x="1566249" y="2289018"/>
          <a:ext cx="380245" cy="0"/>
        </a:xfrm>
        <a:prstGeom prst="line">
          <a:avLst/>
        </a:prstGeom>
        <a:ln w="57150" cap="rnd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190122</xdr:colOff>
      <xdr:row>9</xdr:row>
      <xdr:rowOff>7545</xdr:rowOff>
    </xdr:from>
    <xdr:to>
      <xdr:col>9</xdr:col>
      <xdr:colOff>190122</xdr:colOff>
      <xdr:row>12</xdr:row>
      <xdr:rowOff>7545</xdr:rowOff>
    </xdr:to>
    <xdr:cxnSp macro="">
      <xdr:nvCxnSpPr>
        <xdr:cNvPr id="131" name="직선 연결선 130">
          <a:extLst>
            <a:ext uri="{FF2B5EF4-FFF2-40B4-BE49-F238E27FC236}">
              <a16:creationId xmlns:a16="http://schemas.microsoft.com/office/drawing/2014/main" id="{5C9D36B4-E71A-E8B5-52D9-9FB44E2D8C27}"/>
            </a:ext>
          </a:extLst>
        </xdr:cNvPr>
        <xdr:cNvCxnSpPr>
          <a:cxnSpLocks noChangeAspect="1"/>
        </xdr:cNvCxnSpPr>
      </xdr:nvCxnSpPr>
      <xdr:spPr>
        <a:xfrm rot="10800000">
          <a:off x="1946494" y="1718650"/>
          <a:ext cx="0" cy="570368"/>
        </a:xfrm>
        <a:prstGeom prst="line">
          <a:avLst/>
        </a:prstGeom>
        <a:ln w="57150" cap="rnd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17</xdr:col>
      <xdr:colOff>0</xdr:colOff>
      <xdr:row>21</xdr:row>
      <xdr:rowOff>0</xdr:rowOff>
    </xdr:from>
    <xdr:to>
      <xdr:col>18</xdr:col>
      <xdr:colOff>190122</xdr:colOff>
      <xdr:row>21</xdr:row>
      <xdr:rowOff>0</xdr:rowOff>
    </xdr:to>
    <xdr:cxnSp macro="">
      <xdr:nvCxnSpPr>
        <xdr:cNvPr id="124" name="직선 연결선 123">
          <a:extLst>
            <a:ext uri="{FF2B5EF4-FFF2-40B4-BE49-F238E27FC236}">
              <a16:creationId xmlns:a16="http://schemas.microsoft.com/office/drawing/2014/main" id="{EA8056BB-E050-F76F-A49F-D2DCF1B7C8A6}"/>
            </a:ext>
          </a:extLst>
        </xdr:cNvPr>
        <xdr:cNvCxnSpPr>
          <a:cxnSpLocks noChangeAspect="1"/>
        </xdr:cNvCxnSpPr>
      </xdr:nvCxnSpPr>
      <xdr:spPr>
        <a:xfrm rot="10800000">
          <a:off x="3277354" y="4001632"/>
          <a:ext cx="380245" cy="0"/>
        </a:xfrm>
        <a:prstGeom prst="line">
          <a:avLst/>
        </a:prstGeom>
        <a:ln w="57150" cap="rnd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18</xdr:col>
      <xdr:colOff>190122</xdr:colOff>
      <xdr:row>15</xdr:row>
      <xdr:rowOff>9053</xdr:rowOff>
    </xdr:from>
    <xdr:to>
      <xdr:col>18</xdr:col>
      <xdr:colOff>190122</xdr:colOff>
      <xdr:row>21</xdr:row>
      <xdr:rowOff>0</xdr:rowOff>
    </xdr:to>
    <xdr:cxnSp macro="">
      <xdr:nvCxnSpPr>
        <xdr:cNvPr id="125" name="직선 연결선 124">
          <a:extLst>
            <a:ext uri="{FF2B5EF4-FFF2-40B4-BE49-F238E27FC236}">
              <a16:creationId xmlns:a16="http://schemas.microsoft.com/office/drawing/2014/main" id="{285C1066-679C-9111-A29E-0408DB50522F}"/>
            </a:ext>
          </a:extLst>
        </xdr:cNvPr>
        <xdr:cNvCxnSpPr>
          <a:cxnSpLocks noChangeAspect="1"/>
        </xdr:cNvCxnSpPr>
      </xdr:nvCxnSpPr>
      <xdr:spPr>
        <a:xfrm rot="10800000">
          <a:off x="3657599" y="2860895"/>
          <a:ext cx="0" cy="1140737"/>
        </a:xfrm>
        <a:prstGeom prst="line">
          <a:avLst/>
        </a:prstGeom>
        <a:ln w="57150" cap="rnd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19</xdr:col>
      <xdr:colOff>18106</xdr:colOff>
      <xdr:row>38</xdr:row>
      <xdr:rowOff>181069</xdr:rowOff>
    </xdr:from>
    <xdr:to>
      <xdr:col>21</xdr:col>
      <xdr:colOff>0</xdr:colOff>
      <xdr:row>38</xdr:row>
      <xdr:rowOff>182578</xdr:rowOff>
    </xdr:to>
    <xdr:cxnSp macro="">
      <xdr:nvCxnSpPr>
        <xdr:cNvPr id="151" name="직선 연결선 150">
          <a:extLst>
            <a:ext uri="{FF2B5EF4-FFF2-40B4-BE49-F238E27FC236}">
              <a16:creationId xmlns:a16="http://schemas.microsoft.com/office/drawing/2014/main" id="{BDCBDF33-030C-E8C3-FFA0-929A40586925}"/>
            </a:ext>
          </a:extLst>
        </xdr:cNvPr>
        <xdr:cNvCxnSpPr>
          <a:cxnSpLocks noChangeAspect="1"/>
        </xdr:cNvCxnSpPr>
      </xdr:nvCxnSpPr>
      <xdr:spPr>
        <a:xfrm rot="10800000">
          <a:off x="3675706" y="7432895"/>
          <a:ext cx="380246" cy="1509"/>
        </a:xfrm>
        <a:prstGeom prst="line">
          <a:avLst/>
        </a:prstGeom>
        <a:ln w="57150" cap="rnd">
          <a:solidFill>
            <a:schemeClr val="tx2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17</xdr:col>
      <xdr:colOff>18107</xdr:colOff>
      <xdr:row>32</xdr:row>
      <xdr:rowOff>172016</xdr:rowOff>
    </xdr:from>
    <xdr:to>
      <xdr:col>19</xdr:col>
      <xdr:colOff>18106</xdr:colOff>
      <xdr:row>32</xdr:row>
      <xdr:rowOff>172016</xdr:rowOff>
    </xdr:to>
    <xdr:cxnSp macro="">
      <xdr:nvCxnSpPr>
        <xdr:cNvPr id="152" name="직선 연결선 151">
          <a:extLst>
            <a:ext uri="{FF2B5EF4-FFF2-40B4-BE49-F238E27FC236}">
              <a16:creationId xmlns:a16="http://schemas.microsoft.com/office/drawing/2014/main" id="{3B44CC88-F59A-C722-2DBC-E3CC8A739237}"/>
            </a:ext>
          </a:extLst>
        </xdr:cNvPr>
        <xdr:cNvCxnSpPr>
          <a:cxnSpLocks noChangeAspect="1"/>
        </xdr:cNvCxnSpPr>
      </xdr:nvCxnSpPr>
      <xdr:spPr>
        <a:xfrm rot="10800000">
          <a:off x="3295461" y="6283105"/>
          <a:ext cx="380245" cy="0"/>
        </a:xfrm>
        <a:prstGeom prst="line">
          <a:avLst/>
        </a:prstGeom>
        <a:ln w="57150" cap="rnd">
          <a:solidFill>
            <a:schemeClr val="tx2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19</xdr:col>
      <xdr:colOff>18106</xdr:colOff>
      <xdr:row>32</xdr:row>
      <xdr:rowOff>172016</xdr:rowOff>
    </xdr:from>
    <xdr:to>
      <xdr:col>19</xdr:col>
      <xdr:colOff>18106</xdr:colOff>
      <xdr:row>39</xdr:row>
      <xdr:rowOff>10562</xdr:rowOff>
    </xdr:to>
    <xdr:cxnSp macro="">
      <xdr:nvCxnSpPr>
        <xdr:cNvPr id="153" name="직선 연결선 152">
          <a:extLst>
            <a:ext uri="{FF2B5EF4-FFF2-40B4-BE49-F238E27FC236}">
              <a16:creationId xmlns:a16="http://schemas.microsoft.com/office/drawing/2014/main" id="{203FBAF4-ACB5-753E-AB87-2C3C01B9E3E9}"/>
            </a:ext>
          </a:extLst>
        </xdr:cNvPr>
        <xdr:cNvCxnSpPr>
          <a:cxnSpLocks noChangeAspect="1"/>
        </xdr:cNvCxnSpPr>
      </xdr:nvCxnSpPr>
      <xdr:spPr>
        <a:xfrm rot="10800000">
          <a:off x="3675706" y="6283105"/>
          <a:ext cx="0" cy="1169406"/>
        </a:xfrm>
        <a:prstGeom prst="line">
          <a:avLst/>
        </a:prstGeom>
        <a:ln w="57150" cap="rnd">
          <a:solidFill>
            <a:schemeClr val="tx2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8</xdr:col>
      <xdr:colOff>0</xdr:colOff>
      <xdr:row>41</xdr:row>
      <xdr:rowOff>172016</xdr:rowOff>
    </xdr:from>
    <xdr:to>
      <xdr:col>10</xdr:col>
      <xdr:colOff>0</xdr:colOff>
      <xdr:row>41</xdr:row>
      <xdr:rowOff>172016</xdr:rowOff>
    </xdr:to>
    <xdr:cxnSp macro="">
      <xdr:nvCxnSpPr>
        <xdr:cNvPr id="145" name="직선 연결선 144">
          <a:extLst>
            <a:ext uri="{FF2B5EF4-FFF2-40B4-BE49-F238E27FC236}">
              <a16:creationId xmlns:a16="http://schemas.microsoft.com/office/drawing/2014/main" id="{1DD3023F-0B35-24B8-B798-70E10B74AA9E}"/>
            </a:ext>
          </a:extLst>
        </xdr:cNvPr>
        <xdr:cNvCxnSpPr>
          <a:cxnSpLocks noChangeAspect="1"/>
        </xdr:cNvCxnSpPr>
      </xdr:nvCxnSpPr>
      <xdr:spPr>
        <a:xfrm rot="10800000">
          <a:off x="1566250" y="7994210"/>
          <a:ext cx="380245" cy="0"/>
        </a:xfrm>
        <a:prstGeom prst="line">
          <a:avLst/>
        </a:prstGeom>
        <a:ln w="57150" cap="rnd">
          <a:solidFill>
            <a:schemeClr val="tx2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0</xdr:colOff>
      <xdr:row>44</xdr:row>
      <xdr:rowOff>179561</xdr:rowOff>
    </xdr:from>
    <xdr:to>
      <xdr:col>13</xdr:col>
      <xdr:colOff>1</xdr:colOff>
      <xdr:row>44</xdr:row>
      <xdr:rowOff>179561</xdr:rowOff>
    </xdr:to>
    <xdr:cxnSp macro="">
      <xdr:nvCxnSpPr>
        <xdr:cNvPr id="147" name="직선 연결선 146">
          <a:extLst>
            <a:ext uri="{FF2B5EF4-FFF2-40B4-BE49-F238E27FC236}">
              <a16:creationId xmlns:a16="http://schemas.microsoft.com/office/drawing/2014/main" id="{4A82A2DB-D9B9-C2E3-7C7B-36B86B4D93AD}"/>
            </a:ext>
          </a:extLst>
        </xdr:cNvPr>
        <xdr:cNvCxnSpPr>
          <a:cxnSpLocks noChangeAspect="1"/>
        </xdr:cNvCxnSpPr>
      </xdr:nvCxnSpPr>
      <xdr:spPr>
        <a:xfrm rot="10800000">
          <a:off x="1946495" y="8572123"/>
          <a:ext cx="570369" cy="0"/>
        </a:xfrm>
        <a:prstGeom prst="line">
          <a:avLst/>
        </a:prstGeom>
        <a:ln w="57150" cap="rnd">
          <a:solidFill>
            <a:schemeClr val="tx2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0</xdr:colOff>
      <xdr:row>41</xdr:row>
      <xdr:rowOff>181070</xdr:rowOff>
    </xdr:from>
    <xdr:to>
      <xdr:col>10</xdr:col>
      <xdr:colOff>0</xdr:colOff>
      <xdr:row>44</xdr:row>
      <xdr:rowOff>181070</xdr:rowOff>
    </xdr:to>
    <xdr:cxnSp macro="">
      <xdr:nvCxnSpPr>
        <xdr:cNvPr id="148" name="직선 연결선 147">
          <a:extLst>
            <a:ext uri="{FF2B5EF4-FFF2-40B4-BE49-F238E27FC236}">
              <a16:creationId xmlns:a16="http://schemas.microsoft.com/office/drawing/2014/main" id="{B09D3484-E06A-342C-AC92-BAD5FAD786EC}"/>
            </a:ext>
          </a:extLst>
        </xdr:cNvPr>
        <xdr:cNvCxnSpPr>
          <a:cxnSpLocks noChangeAspect="1"/>
        </xdr:cNvCxnSpPr>
      </xdr:nvCxnSpPr>
      <xdr:spPr>
        <a:xfrm rot="10800000">
          <a:off x="1946495" y="8003264"/>
          <a:ext cx="0" cy="570368"/>
        </a:xfrm>
        <a:prstGeom prst="line">
          <a:avLst/>
        </a:prstGeom>
        <a:ln w="57150" cap="rnd">
          <a:solidFill>
            <a:schemeClr val="tx2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7</xdr:col>
      <xdr:colOff>190122</xdr:colOff>
      <xdr:row>35</xdr:row>
      <xdr:rowOff>179561</xdr:rowOff>
    </xdr:from>
    <xdr:to>
      <xdr:col>9</xdr:col>
      <xdr:colOff>190122</xdr:colOff>
      <xdr:row>35</xdr:row>
      <xdr:rowOff>179561</xdr:rowOff>
    </xdr:to>
    <xdr:cxnSp macro="">
      <xdr:nvCxnSpPr>
        <xdr:cNvPr id="139" name="직선 연결선 138">
          <a:extLst>
            <a:ext uri="{FF2B5EF4-FFF2-40B4-BE49-F238E27FC236}">
              <a16:creationId xmlns:a16="http://schemas.microsoft.com/office/drawing/2014/main" id="{92959480-8FA9-A7A7-9AA2-70B44E90F9D3}"/>
            </a:ext>
          </a:extLst>
        </xdr:cNvPr>
        <xdr:cNvCxnSpPr>
          <a:cxnSpLocks noChangeAspect="1"/>
        </xdr:cNvCxnSpPr>
      </xdr:nvCxnSpPr>
      <xdr:spPr>
        <a:xfrm rot="10800000">
          <a:off x="1566249" y="6861018"/>
          <a:ext cx="380245" cy="0"/>
        </a:xfrm>
        <a:prstGeom prst="line">
          <a:avLst/>
        </a:prstGeom>
        <a:ln w="57150" cap="rnd">
          <a:solidFill>
            <a:schemeClr val="tx2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190122</xdr:colOff>
      <xdr:row>32</xdr:row>
      <xdr:rowOff>179561</xdr:rowOff>
    </xdr:from>
    <xdr:to>
      <xdr:col>9</xdr:col>
      <xdr:colOff>190122</xdr:colOff>
      <xdr:row>35</xdr:row>
      <xdr:rowOff>179561</xdr:rowOff>
    </xdr:to>
    <xdr:cxnSp macro="">
      <xdr:nvCxnSpPr>
        <xdr:cNvPr id="141" name="직선 연결선 140">
          <a:extLst>
            <a:ext uri="{FF2B5EF4-FFF2-40B4-BE49-F238E27FC236}">
              <a16:creationId xmlns:a16="http://schemas.microsoft.com/office/drawing/2014/main" id="{B4BE39A8-3D31-7E24-5673-16FC29119A8A}"/>
            </a:ext>
          </a:extLst>
        </xdr:cNvPr>
        <xdr:cNvCxnSpPr>
          <a:cxnSpLocks noChangeAspect="1"/>
        </xdr:cNvCxnSpPr>
      </xdr:nvCxnSpPr>
      <xdr:spPr>
        <a:xfrm rot="10800000">
          <a:off x="1946494" y="6290650"/>
          <a:ext cx="0" cy="570368"/>
        </a:xfrm>
        <a:prstGeom prst="line">
          <a:avLst/>
        </a:prstGeom>
        <a:ln w="57150" cap="rnd">
          <a:solidFill>
            <a:schemeClr val="tx2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190122</xdr:colOff>
      <xdr:row>32</xdr:row>
      <xdr:rowOff>179561</xdr:rowOff>
    </xdr:from>
    <xdr:to>
      <xdr:col>13</xdr:col>
      <xdr:colOff>0</xdr:colOff>
      <xdr:row>32</xdr:row>
      <xdr:rowOff>179561</xdr:rowOff>
    </xdr:to>
    <xdr:cxnSp macro="">
      <xdr:nvCxnSpPr>
        <xdr:cNvPr id="142" name="직선 연결선 141">
          <a:extLst>
            <a:ext uri="{FF2B5EF4-FFF2-40B4-BE49-F238E27FC236}">
              <a16:creationId xmlns:a16="http://schemas.microsoft.com/office/drawing/2014/main" id="{E37CE34B-7C98-63F9-7B8C-4511E22081C6}"/>
            </a:ext>
          </a:extLst>
        </xdr:cNvPr>
        <xdr:cNvCxnSpPr>
          <a:cxnSpLocks noChangeAspect="1"/>
        </xdr:cNvCxnSpPr>
      </xdr:nvCxnSpPr>
      <xdr:spPr>
        <a:xfrm rot="10800000">
          <a:off x="1946494" y="6290650"/>
          <a:ext cx="570369" cy="0"/>
        </a:xfrm>
        <a:prstGeom prst="line">
          <a:avLst/>
        </a:prstGeom>
        <a:ln w="57150" cap="rnd">
          <a:solidFill>
            <a:schemeClr val="tx2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8</xdr:col>
      <xdr:colOff>0</xdr:colOff>
      <xdr:row>17</xdr:row>
      <xdr:rowOff>182578</xdr:rowOff>
    </xdr:from>
    <xdr:to>
      <xdr:col>10</xdr:col>
      <xdr:colOff>0</xdr:colOff>
      <xdr:row>17</xdr:row>
      <xdr:rowOff>182578</xdr:rowOff>
    </xdr:to>
    <xdr:cxnSp macro="">
      <xdr:nvCxnSpPr>
        <xdr:cNvPr id="135" name="직선 연결선 134">
          <a:extLst>
            <a:ext uri="{FF2B5EF4-FFF2-40B4-BE49-F238E27FC236}">
              <a16:creationId xmlns:a16="http://schemas.microsoft.com/office/drawing/2014/main" id="{44A353C0-DB99-E2B5-DB42-228D034C7314}"/>
            </a:ext>
          </a:extLst>
        </xdr:cNvPr>
        <xdr:cNvCxnSpPr>
          <a:cxnSpLocks noChangeAspect="1"/>
        </xdr:cNvCxnSpPr>
      </xdr:nvCxnSpPr>
      <xdr:spPr>
        <a:xfrm rot="10800000">
          <a:off x="1566250" y="3423719"/>
          <a:ext cx="380245" cy="0"/>
        </a:xfrm>
        <a:prstGeom prst="line">
          <a:avLst/>
        </a:prstGeom>
        <a:ln w="57150" cap="rnd">
          <a:solidFill>
            <a:schemeClr val="tx2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0</xdr:colOff>
      <xdr:row>21</xdr:row>
      <xdr:rowOff>0</xdr:rowOff>
    </xdr:from>
    <xdr:to>
      <xdr:col>13</xdr:col>
      <xdr:colOff>1</xdr:colOff>
      <xdr:row>21</xdr:row>
      <xdr:rowOff>0</xdr:rowOff>
    </xdr:to>
    <xdr:cxnSp macro="">
      <xdr:nvCxnSpPr>
        <xdr:cNvPr id="137" name="직선 연결선 136">
          <a:extLst>
            <a:ext uri="{FF2B5EF4-FFF2-40B4-BE49-F238E27FC236}">
              <a16:creationId xmlns:a16="http://schemas.microsoft.com/office/drawing/2014/main" id="{C8580724-A591-C009-ACE5-D928618F011B}"/>
            </a:ext>
          </a:extLst>
        </xdr:cNvPr>
        <xdr:cNvCxnSpPr>
          <a:cxnSpLocks noChangeAspect="1"/>
        </xdr:cNvCxnSpPr>
      </xdr:nvCxnSpPr>
      <xdr:spPr>
        <a:xfrm rot="10800000">
          <a:off x="1946495" y="4001632"/>
          <a:ext cx="570369" cy="0"/>
        </a:xfrm>
        <a:prstGeom prst="line">
          <a:avLst/>
        </a:prstGeom>
        <a:ln w="57150" cap="rnd">
          <a:solidFill>
            <a:schemeClr val="tx2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0</xdr:colOff>
      <xdr:row>18</xdr:row>
      <xdr:rowOff>1510</xdr:rowOff>
    </xdr:from>
    <xdr:to>
      <xdr:col>10</xdr:col>
      <xdr:colOff>0</xdr:colOff>
      <xdr:row>21</xdr:row>
      <xdr:rowOff>1509</xdr:rowOff>
    </xdr:to>
    <xdr:cxnSp macro="">
      <xdr:nvCxnSpPr>
        <xdr:cNvPr id="138" name="직선 연결선 137">
          <a:extLst>
            <a:ext uri="{FF2B5EF4-FFF2-40B4-BE49-F238E27FC236}">
              <a16:creationId xmlns:a16="http://schemas.microsoft.com/office/drawing/2014/main" id="{968E2E68-6EE6-F172-826E-ADBB8E56EC37}"/>
            </a:ext>
          </a:extLst>
        </xdr:cNvPr>
        <xdr:cNvCxnSpPr>
          <a:cxnSpLocks noChangeAspect="1"/>
        </xdr:cNvCxnSpPr>
      </xdr:nvCxnSpPr>
      <xdr:spPr>
        <a:xfrm rot="10800000">
          <a:off x="1946495" y="3432773"/>
          <a:ext cx="0" cy="570368"/>
        </a:xfrm>
        <a:prstGeom prst="line">
          <a:avLst/>
        </a:prstGeom>
        <a:ln w="57150" cap="rnd">
          <a:solidFill>
            <a:schemeClr val="tx2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7</xdr:col>
      <xdr:colOff>190122</xdr:colOff>
      <xdr:row>6</xdr:row>
      <xdr:rowOff>0</xdr:rowOff>
    </xdr:from>
    <xdr:to>
      <xdr:col>9</xdr:col>
      <xdr:colOff>190122</xdr:colOff>
      <xdr:row>6</xdr:row>
      <xdr:rowOff>0</xdr:rowOff>
    </xdr:to>
    <xdr:cxnSp macro="">
      <xdr:nvCxnSpPr>
        <xdr:cNvPr id="130" name="직선 연결선 129">
          <a:extLst>
            <a:ext uri="{FF2B5EF4-FFF2-40B4-BE49-F238E27FC236}">
              <a16:creationId xmlns:a16="http://schemas.microsoft.com/office/drawing/2014/main" id="{44C14840-2D5B-6852-6A66-738150095DE3}"/>
            </a:ext>
          </a:extLst>
        </xdr:cNvPr>
        <xdr:cNvCxnSpPr>
          <a:cxnSpLocks noChangeAspect="1"/>
        </xdr:cNvCxnSpPr>
      </xdr:nvCxnSpPr>
      <xdr:spPr>
        <a:xfrm rot="10800000">
          <a:off x="1566249" y="1140737"/>
          <a:ext cx="380245" cy="0"/>
        </a:xfrm>
        <a:prstGeom prst="line">
          <a:avLst/>
        </a:prstGeom>
        <a:ln w="57150" cap="rnd">
          <a:solidFill>
            <a:schemeClr val="tx2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190122</xdr:colOff>
      <xdr:row>9</xdr:row>
      <xdr:rowOff>7545</xdr:rowOff>
    </xdr:from>
    <xdr:to>
      <xdr:col>13</xdr:col>
      <xdr:colOff>0</xdr:colOff>
      <xdr:row>9</xdr:row>
      <xdr:rowOff>7545</xdr:rowOff>
    </xdr:to>
    <xdr:cxnSp macro="">
      <xdr:nvCxnSpPr>
        <xdr:cNvPr id="132" name="직선 연결선 131">
          <a:extLst>
            <a:ext uri="{FF2B5EF4-FFF2-40B4-BE49-F238E27FC236}">
              <a16:creationId xmlns:a16="http://schemas.microsoft.com/office/drawing/2014/main" id="{B549AC08-F628-0388-8D98-9CBFDE96168E}"/>
            </a:ext>
          </a:extLst>
        </xdr:cNvPr>
        <xdr:cNvCxnSpPr>
          <a:cxnSpLocks noChangeAspect="1"/>
        </xdr:cNvCxnSpPr>
      </xdr:nvCxnSpPr>
      <xdr:spPr>
        <a:xfrm rot="10800000">
          <a:off x="1946494" y="1718650"/>
          <a:ext cx="570369" cy="0"/>
        </a:xfrm>
        <a:prstGeom prst="line">
          <a:avLst/>
        </a:prstGeom>
        <a:ln w="57150" cap="rnd">
          <a:solidFill>
            <a:schemeClr val="tx2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190122</xdr:colOff>
      <xdr:row>6</xdr:row>
      <xdr:rowOff>9054</xdr:rowOff>
    </xdr:from>
    <xdr:to>
      <xdr:col>9</xdr:col>
      <xdr:colOff>190122</xdr:colOff>
      <xdr:row>9</xdr:row>
      <xdr:rowOff>9054</xdr:rowOff>
    </xdr:to>
    <xdr:cxnSp macro="">
      <xdr:nvCxnSpPr>
        <xdr:cNvPr id="133" name="직선 연결선 132">
          <a:extLst>
            <a:ext uri="{FF2B5EF4-FFF2-40B4-BE49-F238E27FC236}">
              <a16:creationId xmlns:a16="http://schemas.microsoft.com/office/drawing/2014/main" id="{DE54AFE5-4977-573E-CDF8-0CDF0D4FE272}"/>
            </a:ext>
          </a:extLst>
        </xdr:cNvPr>
        <xdr:cNvCxnSpPr>
          <a:cxnSpLocks noChangeAspect="1"/>
        </xdr:cNvCxnSpPr>
      </xdr:nvCxnSpPr>
      <xdr:spPr>
        <a:xfrm rot="10800000">
          <a:off x="1946494" y="1149791"/>
          <a:ext cx="0" cy="570368"/>
        </a:xfrm>
        <a:prstGeom prst="line">
          <a:avLst/>
        </a:prstGeom>
        <a:ln w="57150" cap="rnd">
          <a:solidFill>
            <a:schemeClr val="tx2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18</xdr:col>
      <xdr:colOff>190122</xdr:colOff>
      <xdr:row>15</xdr:row>
      <xdr:rowOff>9053</xdr:rowOff>
    </xdr:from>
    <xdr:to>
      <xdr:col>20</xdr:col>
      <xdr:colOff>190122</xdr:colOff>
      <xdr:row>15</xdr:row>
      <xdr:rowOff>10562</xdr:rowOff>
    </xdr:to>
    <xdr:cxnSp macro="">
      <xdr:nvCxnSpPr>
        <xdr:cNvPr id="126" name="직선 연결선 125">
          <a:extLst>
            <a:ext uri="{FF2B5EF4-FFF2-40B4-BE49-F238E27FC236}">
              <a16:creationId xmlns:a16="http://schemas.microsoft.com/office/drawing/2014/main" id="{7C718152-CA82-8EF4-1FA0-9E501ED41A09}"/>
            </a:ext>
          </a:extLst>
        </xdr:cNvPr>
        <xdr:cNvCxnSpPr>
          <a:cxnSpLocks noChangeAspect="1"/>
        </xdr:cNvCxnSpPr>
      </xdr:nvCxnSpPr>
      <xdr:spPr>
        <a:xfrm rot="10800000">
          <a:off x="3657599" y="2860895"/>
          <a:ext cx="380246" cy="1509"/>
        </a:xfrm>
        <a:prstGeom prst="line">
          <a:avLst/>
        </a:prstGeom>
        <a:ln w="57150" cap="rnd">
          <a:solidFill>
            <a:schemeClr val="tx2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17</xdr:col>
      <xdr:colOff>0</xdr:colOff>
      <xdr:row>9</xdr:row>
      <xdr:rowOff>0</xdr:rowOff>
    </xdr:from>
    <xdr:to>
      <xdr:col>18</xdr:col>
      <xdr:colOff>190122</xdr:colOff>
      <xdr:row>9</xdr:row>
      <xdr:rowOff>0</xdr:rowOff>
    </xdr:to>
    <xdr:cxnSp macro="">
      <xdr:nvCxnSpPr>
        <xdr:cNvPr id="127" name="직선 연결선 126">
          <a:extLst>
            <a:ext uri="{FF2B5EF4-FFF2-40B4-BE49-F238E27FC236}">
              <a16:creationId xmlns:a16="http://schemas.microsoft.com/office/drawing/2014/main" id="{E4741E72-F845-C8B6-FC5B-940E621EFBC5}"/>
            </a:ext>
          </a:extLst>
        </xdr:cNvPr>
        <xdr:cNvCxnSpPr>
          <a:cxnSpLocks noChangeAspect="1"/>
        </xdr:cNvCxnSpPr>
      </xdr:nvCxnSpPr>
      <xdr:spPr>
        <a:xfrm rot="10800000">
          <a:off x="3277354" y="1711105"/>
          <a:ext cx="380245" cy="0"/>
        </a:xfrm>
        <a:prstGeom prst="line">
          <a:avLst/>
        </a:prstGeom>
        <a:ln w="57150" cap="rnd">
          <a:solidFill>
            <a:schemeClr val="tx2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18</xdr:col>
      <xdr:colOff>190122</xdr:colOff>
      <xdr:row>9</xdr:row>
      <xdr:rowOff>0</xdr:rowOff>
    </xdr:from>
    <xdr:to>
      <xdr:col>18</xdr:col>
      <xdr:colOff>190122</xdr:colOff>
      <xdr:row>15</xdr:row>
      <xdr:rowOff>28669</xdr:rowOff>
    </xdr:to>
    <xdr:cxnSp macro="">
      <xdr:nvCxnSpPr>
        <xdr:cNvPr id="128" name="직선 연결선 127">
          <a:extLst>
            <a:ext uri="{FF2B5EF4-FFF2-40B4-BE49-F238E27FC236}">
              <a16:creationId xmlns:a16="http://schemas.microsoft.com/office/drawing/2014/main" id="{3E1B5870-D013-1749-56B6-CED8E297AA56}"/>
            </a:ext>
          </a:extLst>
        </xdr:cNvPr>
        <xdr:cNvCxnSpPr>
          <a:cxnSpLocks noChangeAspect="1"/>
        </xdr:cNvCxnSpPr>
      </xdr:nvCxnSpPr>
      <xdr:spPr>
        <a:xfrm rot="10800000">
          <a:off x="3657599" y="1711105"/>
          <a:ext cx="0" cy="1169406"/>
        </a:xfrm>
        <a:prstGeom prst="line">
          <a:avLst/>
        </a:prstGeom>
        <a:ln w="57150" cap="rnd">
          <a:solidFill>
            <a:schemeClr val="tx2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262551</xdr:colOff>
      <xdr:row>11</xdr:row>
      <xdr:rowOff>45267</xdr:rowOff>
    </xdr:from>
    <xdr:to>
      <xdr:col>18</xdr:col>
      <xdr:colOff>190123</xdr:colOff>
      <xdr:row>16</xdr:row>
      <xdr:rowOff>126749</xdr:rowOff>
    </xdr:to>
    <xdr:sp macro="" textlink="$B$21">
      <xdr:nvSpPr>
        <xdr:cNvPr id="2" name="사각형: 둥근 모서리 1">
          <a:extLst>
            <a:ext uri="{FF2B5EF4-FFF2-40B4-BE49-F238E27FC236}">
              <a16:creationId xmlns:a16="http://schemas.microsoft.com/office/drawing/2014/main" id="{D39A09F6-5DD0-DFDE-E726-10300766FB6A}"/>
            </a:ext>
          </a:extLst>
        </xdr:cNvPr>
        <xdr:cNvSpPr/>
      </xdr:nvSpPr>
      <xdr:spPr>
        <a:xfrm>
          <a:off x="12131644" y="2281473"/>
          <a:ext cx="1231271" cy="109547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FD4D8BAD-4FF5-44FA-9C71-635ECB481269}" type="TxLink">
            <a:rPr lang="en-US" altLang="en-US" sz="1100" b="0" i="0" u="none" strike="noStrike">
              <a:solidFill>
                <a:srgbClr val="000000"/>
              </a:solidFill>
              <a:latin typeface="맑은 고딕"/>
              <a:ea typeface="맑은 고딕"/>
            </a:rPr>
            <a:t>#VALUE!</a:t>
          </a:fld>
          <a:endParaRPr lang="ko-KR" altLang="en-US" sz="1100"/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" xr16:uid="{6179FC83-44A3-44BB-9BE0-1EA44FB3CD82}" autoFormatId="16" applyNumberFormats="0" applyBorderFormats="0" applyFontFormats="0" applyPatternFormats="0" applyAlignmentFormats="0" applyWidthHeightFormats="0">
  <queryTableRefresh nextId="21">
    <queryTableFields count="10">
      <queryTableField id="2" name="대회 종류" tableColumnId="2"/>
      <queryTableField id="3" name="팀명" tableColumnId="3"/>
      <queryTableField id="15" name="경기" tableColumnId="1"/>
      <queryTableField id="8" name="승" tableColumnId="8"/>
      <queryTableField id="9" name="무" tableColumnId="9"/>
      <queryTableField id="10" name="패" tableColumnId="10"/>
      <queryTableField id="4" name="득점" tableColumnId="4"/>
      <queryTableField id="5" name="실점" tableColumnId="5"/>
      <queryTableField id="14" name="득실" tableColumnId="14"/>
      <queryTableField id="7" name="승점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2C95DFC-F95B-47A2-8B61-645B7798CB1C}" autoFormatId="16" applyNumberFormats="0" applyBorderFormats="0" applyFontFormats="0" applyPatternFormats="0" applyAlignmentFormats="0" applyWidthHeightFormats="0">
  <queryTableRefresh nextId="26">
    <queryTableFields count="4">
      <queryTableField id="16" name="대회종류" tableColumnId="13"/>
      <queryTableField id="23" name="득점선수" tableColumnId="1"/>
      <queryTableField id="20" name="팀약자" tableColumnId="17"/>
      <queryTableField id="24" name="총득점" tableColumnId="2"/>
    </queryTableFields>
  </queryTableRefresh>
</queryTable>
</file>

<file path=xl/richData/_rels/rdRichValueWebImage.xml.rels><?xml version="1.0" encoding="UTF-8" standalone="yes"?>
<Relationships xmlns="http://schemas.openxmlformats.org/package/2006/relationships"><Relationship Id="rId13" Type="http://schemas.openxmlformats.org/officeDocument/2006/relationships/hyperlink" Target="https://lh3.googleusercontent.com/d/11c6WyuJLUdxz7mxUlQhrs7DgvFSWT0qP" TargetMode="External"/><Relationship Id="rId18" Type="http://schemas.openxmlformats.org/officeDocument/2006/relationships/image" Target="../media/image9.png"/><Relationship Id="rId26" Type="http://schemas.openxmlformats.org/officeDocument/2006/relationships/image" Target="../media/image13.png"/><Relationship Id="rId39" Type="http://schemas.openxmlformats.org/officeDocument/2006/relationships/hyperlink" Target="https://lh3.googleusercontent.com/d/1wrCMhbnPK2EPBliqfhhsRcXBGpSnyqE7" TargetMode="External"/><Relationship Id="rId21" Type="http://schemas.openxmlformats.org/officeDocument/2006/relationships/hyperlink" Target="https://lh3.googleusercontent.com/d/1U2lyqdhQ8teY7GxDVjB4UxcoP8PlKZyL" TargetMode="External"/><Relationship Id="rId34" Type="http://schemas.openxmlformats.org/officeDocument/2006/relationships/image" Target="../media/image17.png"/><Relationship Id="rId42" Type="http://schemas.openxmlformats.org/officeDocument/2006/relationships/image" Target="../media/image21.png"/><Relationship Id="rId47" Type="http://schemas.openxmlformats.org/officeDocument/2006/relationships/hyperlink" Target="https://lh3.googleusercontent.com/d/1jaLYu2wYSxHrioIdJfhNpJhC3NHxooDD" TargetMode="External"/><Relationship Id="rId7" Type="http://schemas.openxmlformats.org/officeDocument/2006/relationships/hyperlink" Target="https://lh3.googleusercontent.com/d/1Oe0BhCDjicyhK-IVGrtw6-ZPssH0P_fL" TargetMode="External"/><Relationship Id="rId2" Type="http://schemas.openxmlformats.org/officeDocument/2006/relationships/image" Target="../media/image1.png"/><Relationship Id="rId16" Type="http://schemas.openxmlformats.org/officeDocument/2006/relationships/image" Target="../media/image8.png"/><Relationship Id="rId29" Type="http://schemas.openxmlformats.org/officeDocument/2006/relationships/hyperlink" Target="https://lh3.googleusercontent.com/d/1l0Z5EmFT0dhYHqxr4i7onuYaYidbPYQ5" TargetMode="External"/><Relationship Id="rId1" Type="http://schemas.openxmlformats.org/officeDocument/2006/relationships/hyperlink" Target="https://lh3.googleusercontent.com/d/1HwPb8ze_CzGsa3OAt7rTCJvx3M1XEcXy" TargetMode="External"/><Relationship Id="rId6" Type="http://schemas.openxmlformats.org/officeDocument/2006/relationships/image" Target="../media/image3.png"/><Relationship Id="rId11" Type="http://schemas.openxmlformats.org/officeDocument/2006/relationships/hyperlink" Target="https://lh3.googleusercontent.com/d/1iFd6qnPGwIhKzVqy65GosRyat5ly6Sh7" TargetMode="External"/><Relationship Id="rId24" Type="http://schemas.openxmlformats.org/officeDocument/2006/relationships/image" Target="../media/image12.png"/><Relationship Id="rId32" Type="http://schemas.openxmlformats.org/officeDocument/2006/relationships/image" Target="../media/image16.png"/><Relationship Id="rId37" Type="http://schemas.openxmlformats.org/officeDocument/2006/relationships/hyperlink" Target="https://lh3.googleusercontent.com/d/1bvJGNIpwFr3OMgDX_ofijNsyhqsSff9T" TargetMode="External"/><Relationship Id="rId40" Type="http://schemas.openxmlformats.org/officeDocument/2006/relationships/image" Target="../media/image20.png"/><Relationship Id="rId45" Type="http://schemas.openxmlformats.org/officeDocument/2006/relationships/hyperlink" Target="https://lh3.googleusercontent.com/d/10nTzFsuuqP45hsk7Ru7EbXAGkwx1dWYV" TargetMode="External"/><Relationship Id="rId5" Type="http://schemas.openxmlformats.org/officeDocument/2006/relationships/hyperlink" Target="https://lh3.googleusercontent.com/d/1M9fxr8vIra3-wxudAp0eIxc_vbVavLTI" TargetMode="External"/><Relationship Id="rId15" Type="http://schemas.openxmlformats.org/officeDocument/2006/relationships/hyperlink" Target="https://lh3.googleusercontent.com/d/1-xM88c12LfhN6A_Kx3bVzMUA12_zaPIB" TargetMode="External"/><Relationship Id="rId23" Type="http://schemas.openxmlformats.org/officeDocument/2006/relationships/hyperlink" Target="https://lh3.googleusercontent.com/d/1p7TESxzO9TenjDKWF0FyntQCIjhlXDqq" TargetMode="External"/><Relationship Id="rId28" Type="http://schemas.openxmlformats.org/officeDocument/2006/relationships/image" Target="../media/image14.png"/><Relationship Id="rId36" Type="http://schemas.openxmlformats.org/officeDocument/2006/relationships/image" Target="../media/image18.png"/><Relationship Id="rId10" Type="http://schemas.openxmlformats.org/officeDocument/2006/relationships/image" Target="../media/image5.png"/><Relationship Id="rId19" Type="http://schemas.openxmlformats.org/officeDocument/2006/relationships/hyperlink" Target="https://lh3.googleusercontent.com/d/15Jk32I9lJNP8cC4KdRw58yytaI76oZE8" TargetMode="External"/><Relationship Id="rId31" Type="http://schemas.openxmlformats.org/officeDocument/2006/relationships/hyperlink" Target="https://lh3.googleusercontent.com/d/1SKe5OyMGBddKNxXQwIfpEz-m5Sugr9Wf" TargetMode="External"/><Relationship Id="rId44" Type="http://schemas.openxmlformats.org/officeDocument/2006/relationships/image" Target="../media/image22.png"/><Relationship Id="rId4" Type="http://schemas.openxmlformats.org/officeDocument/2006/relationships/image" Target="../media/image2.png"/><Relationship Id="rId9" Type="http://schemas.openxmlformats.org/officeDocument/2006/relationships/hyperlink" Target="https://lh3.googleusercontent.com/d/1ge87Wvv_Pnf5ZYWaeXGWOYysw8FtjQ7u" TargetMode="External"/><Relationship Id="rId14" Type="http://schemas.openxmlformats.org/officeDocument/2006/relationships/image" Target="../media/image7.png"/><Relationship Id="rId22" Type="http://schemas.openxmlformats.org/officeDocument/2006/relationships/image" Target="../media/image11.png"/><Relationship Id="rId27" Type="http://schemas.openxmlformats.org/officeDocument/2006/relationships/hyperlink" Target="https://lh3.googleusercontent.com/d/1KLZCGTR_uos5J-wXFoJOfu1ITst6VVAU" TargetMode="External"/><Relationship Id="rId30" Type="http://schemas.openxmlformats.org/officeDocument/2006/relationships/image" Target="../media/image15.png"/><Relationship Id="rId35" Type="http://schemas.openxmlformats.org/officeDocument/2006/relationships/hyperlink" Target="https://lh3.googleusercontent.com/d/1IUr8XVjhXjb8iRVpKQP5gbsU2h9bWVo-" TargetMode="External"/><Relationship Id="rId43" Type="http://schemas.openxmlformats.org/officeDocument/2006/relationships/hyperlink" Target="https://lh3.googleusercontent.com/d/1AhfPLy_ylqn97PSBCvL9iCvaX24fE7-9" TargetMode="External"/><Relationship Id="rId48" Type="http://schemas.openxmlformats.org/officeDocument/2006/relationships/image" Target="../media/image24.png"/><Relationship Id="rId8" Type="http://schemas.openxmlformats.org/officeDocument/2006/relationships/image" Target="../media/image4.png"/><Relationship Id="rId3" Type="http://schemas.openxmlformats.org/officeDocument/2006/relationships/hyperlink" Target="https://lh3.googleusercontent.com/d/1519utytmvRS4xl2zaPa2g8Q1QmuqB8-6" TargetMode="External"/><Relationship Id="rId12" Type="http://schemas.openxmlformats.org/officeDocument/2006/relationships/image" Target="../media/image6.png"/><Relationship Id="rId17" Type="http://schemas.openxmlformats.org/officeDocument/2006/relationships/hyperlink" Target="https://lh3.googleusercontent.com/d/16Igzwna8V9A1zCIj2LH_SVzn_zyXUNou" TargetMode="External"/><Relationship Id="rId25" Type="http://schemas.openxmlformats.org/officeDocument/2006/relationships/hyperlink" Target="https://lh3.googleusercontent.com/d/1L7R-AGwnnP2FAQTYR8p5FhP8Q2LEuOii" TargetMode="External"/><Relationship Id="rId33" Type="http://schemas.openxmlformats.org/officeDocument/2006/relationships/hyperlink" Target="https://lh3.googleusercontent.com/d/1SEQ-3xjDpyLjOCq14OvHaqkkehIcEIXQ" TargetMode="External"/><Relationship Id="rId38" Type="http://schemas.openxmlformats.org/officeDocument/2006/relationships/image" Target="../media/image19.png"/><Relationship Id="rId46" Type="http://schemas.openxmlformats.org/officeDocument/2006/relationships/image" Target="../media/image23.png"/><Relationship Id="rId20" Type="http://schemas.openxmlformats.org/officeDocument/2006/relationships/image" Target="../media/image10.png"/><Relationship Id="rId41" Type="http://schemas.openxmlformats.org/officeDocument/2006/relationships/hyperlink" Target="https://lh3.googleusercontent.com/d/1bi38oQzJZmM_zgV9xrx2IhY2jEEggOfr" TargetMode="Externa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  <webImageSrd>
    <address r:id="rId7"/>
    <blip r:id="rId8"/>
  </webImageSrd>
  <webImageSrd>
    <address r:id="rId9"/>
    <blip r:id="rId10"/>
  </webImageSrd>
  <webImageSrd>
    <address r:id="rId11"/>
    <blip r:id="rId12"/>
  </webImageSrd>
  <webImageSrd>
    <address r:id="rId13"/>
    <blip r:id="rId14"/>
  </webImageSrd>
  <webImageSrd>
    <address r:id="rId15"/>
    <blip r:id="rId16"/>
  </webImageSrd>
  <webImageSrd>
    <address r:id="rId17"/>
    <blip r:id="rId18"/>
  </webImageSrd>
  <webImageSrd>
    <address r:id="rId19"/>
    <blip r:id="rId20"/>
  </webImageSrd>
  <webImageSrd>
    <address r:id="rId21"/>
    <blip r:id="rId22"/>
  </webImageSrd>
  <webImageSrd>
    <address r:id="rId23"/>
    <blip r:id="rId24"/>
  </webImageSrd>
  <webImageSrd>
    <address r:id="rId25"/>
    <blip r:id="rId26"/>
  </webImageSrd>
  <webImageSrd>
    <address r:id="rId27"/>
    <blip r:id="rId28"/>
  </webImageSrd>
  <webImageSrd>
    <address r:id="rId29"/>
    <blip r:id="rId30"/>
  </webImageSrd>
  <webImageSrd>
    <address r:id="rId31"/>
    <blip r:id="rId32"/>
  </webImageSrd>
  <webImageSrd>
    <address r:id="rId33"/>
    <blip r:id="rId34"/>
  </webImageSrd>
  <webImageSrd>
    <address r:id="rId35"/>
    <blip r:id="rId36"/>
  </webImageSrd>
  <webImageSrd>
    <address r:id="rId37"/>
    <blip r:id="rId38"/>
  </webImageSrd>
  <webImageSrd>
    <address r:id="rId39"/>
    <blip r:id="rId40"/>
  </webImageSrd>
  <webImageSrd>
    <address r:id="rId41"/>
    <blip r:id="rId42"/>
  </webImageSrd>
  <webImageSrd>
    <address r:id="rId43"/>
    <blip r:id="rId44"/>
  </webImageSrd>
  <webImageSrd>
    <address r:id="rId45"/>
    <blip r:id="rId46"/>
  </webImageSrd>
  <webImageSrd>
    <address r:id="rId47"/>
    <blip r:id="rId48"/>
  </webImageSrd>
</webImagesSrd>
</file>

<file path=xl/richData/rdrichvalue.xml><?xml version="1.0" encoding="utf-8"?>
<rvData xmlns="http://schemas.microsoft.com/office/spreadsheetml/2017/richdata" count="206">
  <rv s="0">
    <v>0</v>
    <v>4</v>
    <v>0</v>
    <v>30</v>
    <v>3</v>
    <v>30</v>
    <v>BVB</v>
  </rv>
  <rv s="0">
    <v>1</v>
    <v>4</v>
    <v>0</v>
    <v>30</v>
    <v>3</v>
    <v>30</v>
    <v>FCB</v>
  </rv>
  <rv s="0">
    <v>2</v>
    <v>4</v>
    <v>0</v>
    <v>30</v>
    <v>3</v>
    <v>30</v>
    <v>INT</v>
  </rv>
  <rv s="0">
    <v>3</v>
    <v>4</v>
    <v>0</v>
    <v>30</v>
    <v>3</v>
    <v>30</v>
    <v>MUN</v>
  </rv>
  <rv s="0">
    <v>4</v>
    <v>4</v>
    <v>0</v>
    <v>30</v>
    <v>3</v>
    <v>30</v>
    <v>VIL</v>
  </rv>
  <rv s="0">
    <v>5</v>
    <v>4</v>
    <v>0</v>
    <v>30</v>
    <v>3</v>
    <v>30</v>
    <v>NEW</v>
  </rv>
  <rv s="0">
    <v>6</v>
    <v>4</v>
    <v>0</v>
    <v>30</v>
    <v>3</v>
    <v>30</v>
    <v>ATM</v>
  </rv>
  <rv s="0">
    <v>7</v>
    <v>4</v>
    <v>0</v>
    <v>30</v>
    <v>3</v>
    <v>30</v>
    <v>LEV</v>
  </rv>
  <rv s="0">
    <v>8</v>
    <v>4</v>
    <v>0</v>
    <v>30</v>
    <v>3</v>
    <v>30</v>
    <v>RMA</v>
  </rv>
  <rv s="0">
    <v>9</v>
    <v>4</v>
    <v>0</v>
    <v>30</v>
    <v>3</v>
    <v>30</v>
    <v>CHE</v>
  </rv>
  <rv s="0">
    <v>10</v>
    <v>4</v>
    <v>0</v>
    <v>30</v>
    <v>3</v>
    <v>30</v>
    <v>PSV</v>
  </rv>
  <rv s="0">
    <v>11</v>
    <v>4</v>
    <v>0</v>
    <v>30</v>
    <v>3</v>
    <v>30</v>
    <v>TOT</v>
  </rv>
  <rv s="0">
    <v>12</v>
    <v>4</v>
    <v>0</v>
    <v>30</v>
    <v>3</v>
    <v>30</v>
    <v>JUV</v>
  </rv>
  <rv s="0">
    <v>13</v>
    <v>4</v>
    <v>0</v>
    <v>30</v>
    <v>3</v>
    <v>30</v>
    <v>AUG</v>
  </rv>
  <rv s="0">
    <v>8</v>
    <v>4</v>
    <v>0</v>
    <v>35</v>
    <v>3</v>
    <v>35</v>
    <v>RMA</v>
  </rv>
  <rv s="0">
    <v>0</v>
    <v>4</v>
    <v>0</v>
    <v>35</v>
    <v>3</v>
    <v>35</v>
    <v>BVB</v>
  </rv>
  <rv s="0">
    <v>6</v>
    <v>4</v>
    <v>0</v>
    <v>35</v>
    <v>3</v>
    <v>35</v>
    <v>ATM</v>
  </rv>
  <rv s="0">
    <v>3</v>
    <v>4</v>
    <v>0</v>
    <v>35</v>
    <v>3</v>
    <v>35</v>
    <v>MUN</v>
  </rv>
  <rv s="0">
    <v>9</v>
    <v>4</v>
    <v>0</v>
    <v>35</v>
    <v>3</v>
    <v>35</v>
    <v>CHE</v>
  </rv>
  <rv s="0">
    <v>11</v>
    <v>4</v>
    <v>0</v>
    <v>35</v>
    <v>3</v>
    <v>35</v>
    <v>TOT</v>
  </rv>
  <rv s="0">
    <v>7</v>
    <v>4</v>
    <v>0</v>
    <v>35</v>
    <v>3</v>
    <v>35</v>
    <v>LEV</v>
  </rv>
  <rv s="0">
    <v>13</v>
    <v>4</v>
    <v>0</v>
    <v>35</v>
    <v>3</v>
    <v>35</v>
    <v>AUG</v>
  </rv>
  <rv s="0">
    <v>4</v>
    <v>4</v>
    <v>0</v>
    <v>35</v>
    <v>3</v>
    <v>35</v>
    <v>VIL</v>
  </rv>
  <rv s="0">
    <v>2</v>
    <v>4</v>
    <v>0</v>
    <v>35</v>
    <v>3</v>
    <v>35</v>
    <v>INT</v>
  </rv>
  <rv s="0">
    <v>1</v>
    <v>4</v>
    <v>0</v>
    <v>35</v>
    <v>3</v>
    <v>35</v>
    <v>FCB</v>
  </rv>
  <rv s="0">
    <v>10</v>
    <v>4</v>
    <v>0</v>
    <v>35</v>
    <v>3</v>
    <v>35</v>
    <v>PSV</v>
  </rv>
  <rv s="0">
    <v>5</v>
    <v>4</v>
    <v>0</v>
    <v>35</v>
    <v>3</v>
    <v>35</v>
    <v>NEW</v>
  </rv>
  <rv s="0">
    <v>12</v>
    <v>4</v>
    <v>0</v>
    <v>35</v>
    <v>3</v>
    <v>35</v>
    <v>JUV</v>
  </rv>
  <rv s="0">
    <v>1</v>
    <v>4</v>
    <v>0</v>
    <v>60</v>
    <v>3</v>
    <v>60</v>
    <v>FCB</v>
  </rv>
  <rv s="0">
    <v>0</v>
    <v>4</v>
    <v>0</v>
    <v>60</v>
    <v>3</v>
    <v>60</v>
    <v>BVB</v>
  </rv>
  <rv s="0">
    <v>2</v>
    <v>4</v>
    <v>0</v>
    <v>125</v>
    <v>3</v>
    <v>125</v>
    <v>INT</v>
  </rv>
  <rv s="0">
    <v>1</v>
    <v>4</v>
    <v>0</v>
    <v>75</v>
    <v>3</v>
    <v>75</v>
    <v>FCB</v>
  </rv>
  <rv s="0">
    <v>0</v>
    <v>4</v>
    <v>0</v>
    <v>75</v>
    <v>3</v>
    <v>75</v>
    <v>BVB</v>
  </rv>
  <rv s="0">
    <v>5</v>
    <v>4</v>
    <v>0</v>
    <v>60</v>
    <v>3</v>
    <v>60</v>
    <v>NEW</v>
  </rv>
  <rv s="0">
    <v>12</v>
    <v>4</v>
    <v>0</v>
    <v>60</v>
    <v>3</v>
    <v>60</v>
    <v>JUV</v>
  </rv>
  <rv s="0">
    <v>10</v>
    <v>4</v>
    <v>0</v>
    <v>60</v>
    <v>3</v>
    <v>60</v>
    <v>PSV</v>
  </rv>
  <rv s="0">
    <v>3</v>
    <v>4</v>
    <v>0</v>
    <v>60</v>
    <v>3</v>
    <v>60</v>
    <v>MUN</v>
  </rv>
  <rv s="0">
    <v>2</v>
    <v>4</v>
    <v>0</v>
    <v>85</v>
    <v>3</v>
    <v>85</v>
    <v>INT</v>
  </rv>
  <rv s="0">
    <v>0</v>
    <v>4</v>
    <v>0</v>
    <v>85</v>
    <v>3</v>
    <v>85</v>
    <v>BVB</v>
  </rv>
  <rv s="0">
    <v>8</v>
    <v>4</v>
    <v>0</v>
    <v>60</v>
    <v>3</v>
    <v>60</v>
    <v>RMA</v>
  </rv>
  <rv s="0">
    <v>6</v>
    <v>4</v>
    <v>0</v>
    <v>60</v>
    <v>3</v>
    <v>60</v>
    <v>ATM</v>
  </rv>
  <rv s="0">
    <v>2</v>
    <v>4</v>
    <v>0</v>
    <v>60</v>
    <v>3</v>
    <v>60</v>
    <v>INT</v>
  </rv>
  <rv s="0">
    <v>4</v>
    <v>4</v>
    <v>0</v>
    <v>60</v>
    <v>3</v>
    <v>60</v>
    <v>VIL</v>
  </rv>
  <rv s="0">
    <v>2</v>
    <v>4</v>
    <v>0</v>
    <v>75</v>
    <v>3</v>
    <v>75</v>
    <v>INT</v>
  </rv>
  <rv s="0">
    <v>4</v>
    <v>4</v>
    <v>0</v>
    <v>75</v>
    <v>3</v>
    <v>75</v>
    <v>VIL</v>
  </rv>
  <rv s="0">
    <v>7</v>
    <v>4</v>
    <v>0</v>
    <v>60</v>
    <v>3</v>
    <v>60</v>
    <v>LEV</v>
  </rv>
  <rv s="0">
    <v>11</v>
    <v>4</v>
    <v>0</v>
    <v>60</v>
    <v>3</v>
    <v>60</v>
    <v>TOT</v>
  </rv>
  <rv s="0">
    <v>13</v>
    <v>4</v>
    <v>0</v>
    <v>60</v>
    <v>3</v>
    <v>60</v>
    <v>AUG</v>
  </rv>
  <rv s="0">
    <v>9</v>
    <v>4</v>
    <v>0</v>
    <v>60</v>
    <v>3</v>
    <v>60</v>
    <v>CHE</v>
  </rv>
  <rv s="0">
    <v>2</v>
    <v>1</v>
    <v>0</v>
    <v>30</v>
    <v>3</v>
    <v>30</v>
    <v>INT</v>
  </rv>
  <rv s="0">
    <v>2</v>
    <v>1</v>
    <v>0</v>
    <v>35</v>
    <v>3</v>
    <v>35</v>
    <v>INT</v>
  </rv>
  <rv s="0">
    <v>2</v>
    <v>1</v>
    <v>0</v>
    <v>60</v>
    <v>3</v>
    <v>60</v>
    <v>INT</v>
  </rv>
  <rv s="0">
    <v>2</v>
    <v>1</v>
    <v>0</v>
    <v>75</v>
    <v>3</v>
    <v>75</v>
    <v>INT</v>
  </rv>
  <rv s="0">
    <v>2</v>
    <v>1</v>
    <v>0</v>
    <v>85</v>
    <v>3</v>
    <v>85</v>
    <v>INT</v>
  </rv>
  <rv s="0">
    <v>2</v>
    <v>1</v>
    <v>0</v>
    <v>125</v>
    <v>3</v>
    <v>125</v>
    <v>INT</v>
  </rv>
  <rv s="0">
    <v>3</v>
    <v>1</v>
    <v>0</v>
    <v>30</v>
    <v>3</v>
    <v>30</v>
    <v>MUN</v>
  </rv>
  <rv s="0">
    <v>3</v>
    <v>1</v>
    <v>0</v>
    <v>35</v>
    <v>3</v>
    <v>35</v>
    <v>MUN</v>
  </rv>
  <rv s="0">
    <v>3</v>
    <v>1</v>
    <v>0</v>
    <v>60</v>
    <v>3</v>
    <v>60</v>
    <v>MUN</v>
  </rv>
  <rv s="0">
    <v>3</v>
    <v>1</v>
    <v>0</v>
    <v>75</v>
    <v>3</v>
    <v>75</v>
    <v>MUN</v>
  </rv>
  <rv s="0">
    <v>3</v>
    <v>1</v>
    <v>0</v>
    <v>85</v>
    <v>3</v>
    <v>85</v>
    <v>MUN</v>
  </rv>
  <rv s="0">
    <v>3</v>
    <v>1</v>
    <v>0</v>
    <v>125</v>
    <v>3</v>
    <v>125</v>
    <v>MUN</v>
  </rv>
  <rv s="0">
    <v>4</v>
    <v>1</v>
    <v>0</v>
    <v>30</v>
    <v>3</v>
    <v>30</v>
    <v>VIL</v>
  </rv>
  <rv s="0">
    <v>4</v>
    <v>1</v>
    <v>0</v>
    <v>35</v>
    <v>3</v>
    <v>35</v>
    <v>VIL</v>
  </rv>
  <rv s="0">
    <v>4</v>
    <v>1</v>
    <v>0</v>
    <v>60</v>
    <v>3</v>
    <v>60</v>
    <v>VIL</v>
  </rv>
  <rv s="0">
    <v>4</v>
    <v>1</v>
    <v>0</v>
    <v>75</v>
    <v>3</v>
    <v>75</v>
    <v>VIL</v>
  </rv>
  <rv s="0">
    <v>4</v>
    <v>1</v>
    <v>0</v>
    <v>85</v>
    <v>3</v>
    <v>85</v>
    <v>VIL</v>
  </rv>
  <rv s="0">
    <v>4</v>
    <v>1</v>
    <v>0</v>
    <v>125</v>
    <v>3</v>
    <v>125</v>
    <v>VIL</v>
  </rv>
  <rv s="0">
    <v>0</v>
    <v>1</v>
    <v>0</v>
    <v>30</v>
    <v>3</v>
    <v>30</v>
    <v>BVB</v>
  </rv>
  <rv s="0">
    <v>0</v>
    <v>1</v>
    <v>0</v>
    <v>35</v>
    <v>3</v>
    <v>35</v>
    <v>BVB</v>
  </rv>
  <rv s="0">
    <v>0</v>
    <v>1</v>
    <v>0</v>
    <v>60</v>
    <v>3</v>
    <v>60</v>
    <v>BVB</v>
  </rv>
  <rv s="0">
    <v>0</v>
    <v>1</v>
    <v>0</v>
    <v>75</v>
    <v>3</v>
    <v>75</v>
    <v>BVB</v>
  </rv>
  <rv s="0">
    <v>0</v>
    <v>1</v>
    <v>0</v>
    <v>85</v>
    <v>3</v>
    <v>85</v>
    <v>BVB</v>
  </rv>
  <rv s="0">
    <v>0</v>
    <v>1</v>
    <v>0</v>
    <v>125</v>
    <v>3</v>
    <v>125</v>
    <v>BVB</v>
  </rv>
  <rv s="0">
    <v>1</v>
    <v>1</v>
    <v>0</v>
    <v>30</v>
    <v>3</v>
    <v>30</v>
    <v>FCB</v>
  </rv>
  <rv s="0">
    <v>1</v>
    <v>1</v>
    <v>0</v>
    <v>35</v>
    <v>3</v>
    <v>35</v>
    <v>FCB</v>
  </rv>
  <rv s="0">
    <v>1</v>
    <v>1</v>
    <v>0</v>
    <v>60</v>
    <v>3</v>
    <v>60</v>
    <v>FCB</v>
  </rv>
  <rv s="0">
    <v>1</v>
    <v>1</v>
    <v>0</v>
    <v>75</v>
    <v>3</v>
    <v>75</v>
    <v>FCB</v>
  </rv>
  <rv s="0">
    <v>1</v>
    <v>1</v>
    <v>0</v>
    <v>85</v>
    <v>3</v>
    <v>85</v>
    <v>FCB</v>
  </rv>
  <rv s="0">
    <v>1</v>
    <v>1</v>
    <v>0</v>
    <v>125</v>
    <v>3</v>
    <v>125</v>
    <v>FCB</v>
  </rv>
  <rv s="0">
    <v>5</v>
    <v>1</v>
    <v>0</v>
    <v>30</v>
    <v>3</v>
    <v>30</v>
    <v>NEW</v>
  </rv>
  <rv s="0">
    <v>5</v>
    <v>1</v>
    <v>0</v>
    <v>35</v>
    <v>3</v>
    <v>35</v>
    <v>NEW</v>
  </rv>
  <rv s="0">
    <v>5</v>
    <v>1</v>
    <v>0</v>
    <v>60</v>
    <v>3</v>
    <v>60</v>
    <v>NEW</v>
  </rv>
  <rv s="0">
    <v>5</v>
    <v>1</v>
    <v>0</v>
    <v>75</v>
    <v>3</v>
    <v>75</v>
    <v>NEW</v>
  </rv>
  <rv s="0">
    <v>5</v>
    <v>1</v>
    <v>0</v>
    <v>85</v>
    <v>3</v>
    <v>85</v>
    <v>NEW</v>
  </rv>
  <rv s="0">
    <v>5</v>
    <v>1</v>
    <v>0</v>
    <v>125</v>
    <v>3</v>
    <v>125</v>
    <v>NEW</v>
  </rv>
  <rv s="0">
    <v>12</v>
    <v>1</v>
    <v>0</v>
    <v>30</v>
    <v>3</v>
    <v>30</v>
    <v>JUV</v>
  </rv>
  <rv s="0">
    <v>12</v>
    <v>1</v>
    <v>0</v>
    <v>35</v>
    <v>3</v>
    <v>35</v>
    <v>JUV</v>
  </rv>
  <rv s="0">
    <v>12</v>
    <v>1</v>
    <v>0</v>
    <v>60</v>
    <v>3</v>
    <v>60</v>
    <v>JUV</v>
  </rv>
  <rv s="0">
    <v>12</v>
    <v>1</v>
    <v>0</v>
    <v>75</v>
    <v>3</v>
    <v>75</v>
    <v>JUV</v>
  </rv>
  <rv s="0">
    <v>12</v>
    <v>1</v>
    <v>0</v>
    <v>85</v>
    <v>3</v>
    <v>85</v>
    <v>JUV</v>
  </rv>
  <rv s="0">
    <v>12</v>
    <v>1</v>
    <v>0</v>
    <v>125</v>
    <v>3</v>
    <v>125</v>
    <v>JUV</v>
  </rv>
  <rv s="0">
    <v>14</v>
    <v>4</v>
    <v>0</v>
    <v>30</v>
    <v>3</v>
    <v>30</v>
    <v>MCI</v>
  </rv>
  <rv s="0">
    <v>6</v>
    <v>1</v>
    <v>0</v>
    <v>30</v>
    <v>3</v>
    <v>30</v>
    <v>ATM</v>
  </rv>
  <rv s="0">
    <v>6</v>
    <v>1</v>
    <v>0</v>
    <v>35</v>
    <v>3</v>
    <v>35</v>
    <v>ATM</v>
  </rv>
  <rv s="0">
    <v>6</v>
    <v>1</v>
    <v>0</v>
    <v>60</v>
    <v>3</v>
    <v>60</v>
    <v>ATM</v>
  </rv>
  <rv s="0">
    <v>6</v>
    <v>1</v>
    <v>0</v>
    <v>75</v>
    <v>3</v>
    <v>75</v>
    <v>ATM</v>
  </rv>
  <rv s="0">
    <v>6</v>
    <v>1</v>
    <v>0</v>
    <v>85</v>
    <v>3</v>
    <v>85</v>
    <v>ATM</v>
  </rv>
  <rv s="0">
    <v>6</v>
    <v>1</v>
    <v>0</v>
    <v>125</v>
    <v>3</v>
    <v>125</v>
    <v>ATM</v>
  </rv>
  <rv s="0">
    <v>15</v>
    <v>1</v>
    <v>0</v>
    <v>30</v>
    <v>3</v>
    <v>30</v>
    <v>FRA</v>
  </rv>
  <rv s="0">
    <v>15</v>
    <v>1</v>
    <v>0</v>
    <v>35</v>
    <v>3</v>
    <v>35</v>
    <v>FRA</v>
  </rv>
  <rv s="0">
    <v>15</v>
    <v>1</v>
    <v>0</v>
    <v>60</v>
    <v>3</v>
    <v>60</v>
    <v>FRA</v>
  </rv>
  <rv s="0">
    <v>15</v>
    <v>1</v>
    <v>0</v>
    <v>75</v>
    <v>3</v>
    <v>75</v>
    <v>FRA</v>
  </rv>
  <rv s="0">
    <v>15</v>
    <v>1</v>
    <v>0</v>
    <v>85</v>
    <v>3</v>
    <v>85</v>
    <v>FRA</v>
  </rv>
  <rv s="0">
    <v>15</v>
    <v>1</v>
    <v>0</v>
    <v>125</v>
    <v>3</v>
    <v>125</v>
    <v>FRA</v>
  </rv>
  <rv s="0">
    <v>16</v>
    <v>4</v>
    <v>0</v>
    <v>30</v>
    <v>3</v>
    <v>30</v>
    <v>EVE</v>
  </rv>
  <rv s="0">
    <v>8</v>
    <v>1</v>
    <v>0</v>
    <v>30</v>
    <v>3</v>
    <v>30</v>
    <v>RMA</v>
  </rv>
  <rv s="0">
    <v>8</v>
    <v>1</v>
    <v>0</v>
    <v>35</v>
    <v>3</v>
    <v>35</v>
    <v>RMA</v>
  </rv>
  <rv s="0">
    <v>8</v>
    <v>1</v>
    <v>0</v>
    <v>60</v>
    <v>3</v>
    <v>60</v>
    <v>RMA</v>
  </rv>
  <rv s="0">
    <v>8</v>
    <v>1</v>
    <v>0</v>
    <v>75</v>
    <v>3</v>
    <v>75</v>
    <v>RMA</v>
  </rv>
  <rv s="0">
    <v>8</v>
    <v>1</v>
    <v>0</v>
    <v>85</v>
    <v>3</v>
    <v>85</v>
    <v>RMA</v>
  </rv>
  <rv s="0">
    <v>8</v>
    <v>1</v>
    <v>0</v>
    <v>125</v>
    <v>3</v>
    <v>125</v>
    <v>RMA</v>
  </rv>
  <rv s="0">
    <v>7</v>
    <v>1</v>
    <v>0</v>
    <v>30</v>
    <v>3</v>
    <v>30</v>
    <v>LEV</v>
  </rv>
  <rv s="0">
    <v>7</v>
    <v>1</v>
    <v>0</v>
    <v>35</v>
    <v>3</v>
    <v>35</v>
    <v>LEV</v>
  </rv>
  <rv s="0">
    <v>7</v>
    <v>1</v>
    <v>0</v>
    <v>60</v>
    <v>3</v>
    <v>60</v>
    <v>LEV</v>
  </rv>
  <rv s="0">
    <v>7</v>
    <v>1</v>
    <v>0</v>
    <v>75</v>
    <v>3</v>
    <v>75</v>
    <v>LEV</v>
  </rv>
  <rv s="0">
    <v>7</v>
    <v>1</v>
    <v>0</v>
    <v>85</v>
    <v>3</v>
    <v>85</v>
    <v>LEV</v>
  </rv>
  <rv s="0">
    <v>7</v>
    <v>1</v>
    <v>0</v>
    <v>125</v>
    <v>3</v>
    <v>125</v>
    <v>LEV</v>
  </rv>
  <rv s="0">
    <v>17</v>
    <v>1</v>
    <v>0</v>
    <v>30</v>
    <v>3</v>
    <v>30</v>
    <v>MAI</v>
  </rv>
  <rv s="0">
    <v>17</v>
    <v>1</v>
    <v>0</v>
    <v>35</v>
    <v>3</v>
    <v>35</v>
    <v>MAI</v>
  </rv>
  <rv s="0">
    <v>17</v>
    <v>1</v>
    <v>0</v>
    <v>60</v>
    <v>3</v>
    <v>60</v>
    <v>MAI</v>
  </rv>
  <rv s="0">
    <v>17</v>
    <v>1</v>
    <v>0</v>
    <v>75</v>
    <v>3</v>
    <v>75</v>
    <v>MAI</v>
  </rv>
  <rv s="0">
    <v>17</v>
    <v>1</v>
    <v>0</v>
    <v>85</v>
    <v>3</v>
    <v>85</v>
    <v>MAI</v>
  </rv>
  <rv s="0">
    <v>17</v>
    <v>1</v>
    <v>0</v>
    <v>125</v>
    <v>3</v>
    <v>125</v>
    <v>MAI</v>
  </rv>
  <rv s="0">
    <v>15</v>
    <v>4</v>
    <v>0</v>
    <v>30</v>
    <v>3</v>
    <v>30</v>
    <v>FRA</v>
  </rv>
  <rv s="0">
    <v>10</v>
    <v>1</v>
    <v>0</v>
    <v>30</v>
    <v>3</v>
    <v>30</v>
    <v>PSG</v>
  </rv>
  <rv s="0">
    <v>10</v>
    <v>1</v>
    <v>0</v>
    <v>35</v>
    <v>3</v>
    <v>35</v>
    <v>PSG</v>
  </rv>
  <rv s="0">
    <v>10</v>
    <v>1</v>
    <v>0</v>
    <v>60</v>
    <v>3</v>
    <v>60</v>
    <v>PSG</v>
  </rv>
  <rv s="0">
    <v>10</v>
    <v>1</v>
    <v>0</v>
    <v>75</v>
    <v>3</v>
    <v>75</v>
    <v>PSG</v>
  </rv>
  <rv s="0">
    <v>10</v>
    <v>1</v>
    <v>0</v>
    <v>85</v>
    <v>3</v>
    <v>85</v>
    <v>PSG</v>
  </rv>
  <rv s="0">
    <v>10</v>
    <v>1</v>
    <v>0</v>
    <v>125</v>
    <v>3</v>
    <v>125</v>
    <v>PSG</v>
  </rv>
  <rv s="0">
    <v>18</v>
    <v>4</v>
    <v>0</v>
    <v>30</v>
    <v>3</v>
    <v>30</v>
    <v>TSG</v>
  </rv>
  <rv s="0">
    <v>10</v>
    <v>1</v>
    <v>0</v>
    <v>30</v>
    <v>3</v>
    <v>30</v>
    <v>PSV</v>
  </rv>
  <rv s="0">
    <v>10</v>
    <v>1</v>
    <v>0</v>
    <v>35</v>
    <v>3</v>
    <v>35</v>
    <v>PSV</v>
  </rv>
  <rv s="0">
    <v>10</v>
    <v>1</v>
    <v>0</v>
    <v>60</v>
    <v>3</v>
    <v>60</v>
    <v>PSV</v>
  </rv>
  <rv s="0">
    <v>10</v>
    <v>1</v>
    <v>0</v>
    <v>75</v>
    <v>3</v>
    <v>75</v>
    <v>PSV</v>
  </rv>
  <rv s="0">
    <v>10</v>
    <v>1</v>
    <v>0</v>
    <v>85</v>
    <v>3</v>
    <v>85</v>
    <v>PSV</v>
  </rv>
  <rv s="0">
    <v>10</v>
    <v>1</v>
    <v>0</v>
    <v>125</v>
    <v>3</v>
    <v>125</v>
    <v>PSV</v>
  </rv>
  <rv s="0">
    <v>19</v>
    <v>4</v>
    <v>0</v>
    <v>30</v>
    <v>3</v>
    <v>30</v>
    <v>ROM</v>
  </rv>
  <rv s="0">
    <v>9</v>
    <v>1</v>
    <v>0</v>
    <v>30</v>
    <v>3</v>
    <v>30</v>
    <v>CHE</v>
  </rv>
  <rv s="0">
    <v>9</v>
    <v>1</v>
    <v>0</v>
    <v>35</v>
    <v>3</v>
    <v>35</v>
    <v>CHE</v>
  </rv>
  <rv s="0">
    <v>9</v>
    <v>1</v>
    <v>0</v>
    <v>60</v>
    <v>3</v>
    <v>60</v>
    <v>CHE</v>
  </rv>
  <rv s="0">
    <v>9</v>
    <v>1</v>
    <v>0</v>
    <v>75</v>
    <v>3</v>
    <v>75</v>
    <v>CHE</v>
  </rv>
  <rv s="0">
    <v>9</v>
    <v>1</v>
    <v>0</v>
    <v>85</v>
    <v>3</v>
    <v>85</v>
    <v>CHE</v>
  </rv>
  <rv s="0">
    <v>9</v>
    <v>1</v>
    <v>0</v>
    <v>125</v>
    <v>3</v>
    <v>125</v>
    <v>CHE</v>
  </rv>
  <rv s="0">
    <v>20</v>
    <v>1</v>
    <v>0</v>
    <v>30</v>
    <v>3</v>
    <v>30</v>
    <v>NAP</v>
  </rv>
  <rv s="0">
    <v>20</v>
    <v>1</v>
    <v>0</v>
    <v>35</v>
    <v>3</v>
    <v>35</v>
    <v>NAP</v>
  </rv>
  <rv s="0">
    <v>20</v>
    <v>1</v>
    <v>0</v>
    <v>60</v>
    <v>3</v>
    <v>60</v>
    <v>NAP</v>
  </rv>
  <rv s="0">
    <v>20</v>
    <v>1</v>
    <v>0</v>
    <v>75</v>
    <v>3</v>
    <v>75</v>
    <v>NAP</v>
  </rv>
  <rv s="0">
    <v>20</v>
    <v>1</v>
    <v>0</v>
    <v>85</v>
    <v>3</v>
    <v>85</v>
    <v>NAP</v>
  </rv>
  <rv s="0">
    <v>20</v>
    <v>1</v>
    <v>0</v>
    <v>125</v>
    <v>3</v>
    <v>125</v>
    <v>NAP</v>
  </rv>
  <rv s="0">
    <v>21</v>
    <v>1</v>
    <v>0</v>
    <v>30</v>
    <v>3</v>
    <v>30</v>
    <v>WOB</v>
  </rv>
  <rv s="0">
    <v>21</v>
    <v>1</v>
    <v>0</v>
    <v>35</v>
    <v>3</v>
    <v>35</v>
    <v>WOB</v>
  </rv>
  <rv s="0">
    <v>21</v>
    <v>1</v>
    <v>0</v>
    <v>60</v>
    <v>3</v>
    <v>60</v>
    <v>WOB</v>
  </rv>
  <rv s="0">
    <v>21</v>
    <v>1</v>
    <v>0</v>
    <v>75</v>
    <v>3</v>
    <v>75</v>
    <v>WOB</v>
  </rv>
  <rv s="0">
    <v>21</v>
    <v>1</v>
    <v>0</v>
    <v>85</v>
    <v>3</v>
    <v>85</v>
    <v>WOB</v>
  </rv>
  <rv s="0">
    <v>21</v>
    <v>1</v>
    <v>0</v>
    <v>125</v>
    <v>3</v>
    <v>125</v>
    <v>WOB</v>
  </rv>
  <rv s="0">
    <v>20</v>
    <v>4</v>
    <v>0</v>
    <v>30</v>
    <v>3</v>
    <v>30</v>
    <v>NAP</v>
  </rv>
  <rv s="0">
    <v>11</v>
    <v>1</v>
    <v>0</v>
    <v>30</v>
    <v>3</v>
    <v>30</v>
    <v>TOT</v>
  </rv>
  <rv s="0">
    <v>11</v>
    <v>1</v>
    <v>0</v>
    <v>35</v>
    <v>3</v>
    <v>35</v>
    <v>TOT</v>
  </rv>
  <rv s="0">
    <v>11</v>
    <v>1</v>
    <v>0</v>
    <v>60</v>
    <v>3</v>
    <v>60</v>
    <v>TOT</v>
  </rv>
  <rv s="0">
    <v>11</v>
    <v>1</v>
    <v>0</v>
    <v>75</v>
    <v>3</v>
    <v>75</v>
    <v>TOT</v>
  </rv>
  <rv s="0">
    <v>11</v>
    <v>1</v>
    <v>0</v>
    <v>85</v>
    <v>3</v>
    <v>85</v>
    <v>TOT</v>
  </rv>
  <rv s="0">
    <v>11</v>
    <v>1</v>
    <v>0</v>
    <v>125</v>
    <v>3</v>
    <v>125</v>
    <v>TOT</v>
  </rv>
  <rv s="0">
    <v>14</v>
    <v>1</v>
    <v>0</v>
    <v>30</v>
    <v>3</v>
    <v>30</v>
    <v>MCI</v>
  </rv>
  <rv s="0">
    <v>14</v>
    <v>1</v>
    <v>0</v>
    <v>35</v>
    <v>3</v>
    <v>35</v>
    <v>MCI</v>
  </rv>
  <rv s="0">
    <v>14</v>
    <v>1</v>
    <v>0</v>
    <v>60</v>
    <v>3</v>
    <v>60</v>
    <v>MCI</v>
  </rv>
  <rv s="0">
    <v>14</v>
    <v>1</v>
    <v>0</v>
    <v>75</v>
    <v>3</v>
    <v>75</v>
    <v>MCI</v>
  </rv>
  <rv s="0">
    <v>14</v>
    <v>1</v>
    <v>0</v>
    <v>85</v>
    <v>3</v>
    <v>85</v>
    <v>MCI</v>
  </rv>
  <rv s="0">
    <v>14</v>
    <v>1</v>
    <v>0</v>
    <v>125</v>
    <v>3</v>
    <v>125</v>
    <v>MCI</v>
  </rv>
  <rv s="0">
    <v>22</v>
    <v>1</v>
    <v>0</v>
    <v>30</v>
    <v>3</v>
    <v>30</v>
    <v>ATH</v>
  </rv>
  <rv s="0">
    <v>22</v>
    <v>1</v>
    <v>0</v>
    <v>35</v>
    <v>3</v>
    <v>35</v>
    <v>ATH</v>
  </rv>
  <rv s="0">
    <v>22</v>
    <v>1</v>
    <v>0</v>
    <v>60</v>
    <v>3</v>
    <v>60</v>
    <v>ATH</v>
  </rv>
  <rv s="0">
    <v>22</v>
    <v>1</v>
    <v>0</v>
    <v>75</v>
    <v>3</v>
    <v>75</v>
    <v>ATH</v>
  </rv>
  <rv s="0">
    <v>22</v>
    <v>1</v>
    <v>0</v>
    <v>85</v>
    <v>3</v>
    <v>85</v>
    <v>ATH</v>
  </rv>
  <rv s="0">
    <v>22</v>
    <v>1</v>
    <v>0</v>
    <v>125</v>
    <v>3</v>
    <v>125</v>
    <v>ATH</v>
  </rv>
  <rv s="0">
    <v>23</v>
    <v>1</v>
    <v>0</v>
    <v>30</v>
    <v>3</v>
    <v>30</v>
    <v>ATA</v>
  </rv>
  <rv s="0">
    <v>23</v>
    <v>1</v>
    <v>0</v>
    <v>35</v>
    <v>3</v>
    <v>35</v>
    <v>ATA</v>
  </rv>
  <rv s="0">
    <v>23</v>
    <v>1</v>
    <v>0</v>
    <v>60</v>
    <v>3</v>
    <v>60</v>
    <v>ATA</v>
  </rv>
  <rv s="0">
    <v>23</v>
    <v>1</v>
    <v>0</v>
    <v>75</v>
    <v>3</v>
    <v>75</v>
    <v>ATA</v>
  </rv>
  <rv s="0">
    <v>23</v>
    <v>1</v>
    <v>0</v>
    <v>85</v>
    <v>3</v>
    <v>85</v>
    <v>ATA</v>
  </rv>
  <rv s="0">
    <v>23</v>
    <v>1</v>
    <v>0</v>
    <v>125</v>
    <v>3</v>
    <v>125</v>
    <v>ATA</v>
  </rv>
  <rv s="0">
    <v>16</v>
    <v>1</v>
    <v>0</v>
    <v>30</v>
    <v>3</v>
    <v>30</v>
    <v>EVE</v>
  </rv>
  <rv s="0">
    <v>16</v>
    <v>1</v>
    <v>0</v>
    <v>35</v>
    <v>3</v>
    <v>35</v>
    <v>EVE</v>
  </rv>
  <rv s="0">
    <v>16</v>
    <v>1</v>
    <v>0</v>
    <v>60</v>
    <v>3</v>
    <v>60</v>
    <v>EVE</v>
  </rv>
  <rv s="0">
    <v>16</v>
    <v>1</v>
    <v>0</v>
    <v>75</v>
    <v>3</v>
    <v>75</v>
    <v>EVE</v>
  </rv>
  <rv s="0">
    <v>16</v>
    <v>1</v>
    <v>0</v>
    <v>85</v>
    <v>3</v>
    <v>85</v>
    <v>EVE</v>
  </rv>
  <rv s="0">
    <v>16</v>
    <v>1</v>
    <v>0</v>
    <v>125</v>
    <v>3</v>
    <v>125</v>
    <v>EVE</v>
  </rv>
  <rv s="0">
    <v>18</v>
    <v>1</v>
    <v>0</v>
    <v>30</v>
    <v>3</v>
    <v>30</v>
    <v>TSG</v>
  </rv>
  <rv s="0">
    <v>18</v>
    <v>1</v>
    <v>0</v>
    <v>35</v>
    <v>3</v>
    <v>35</v>
    <v>TSG</v>
  </rv>
  <rv s="0">
    <v>18</v>
    <v>1</v>
    <v>0</v>
    <v>60</v>
    <v>3</v>
    <v>60</v>
    <v>TSG</v>
  </rv>
  <rv s="0">
    <v>18</v>
    <v>1</v>
    <v>0</v>
    <v>75</v>
    <v>3</v>
    <v>75</v>
    <v>TSG</v>
  </rv>
  <rv s="0">
    <v>18</v>
    <v>1</v>
    <v>0</v>
    <v>85</v>
    <v>3</v>
    <v>85</v>
    <v>TSG</v>
  </rv>
  <rv s="0">
    <v>18</v>
    <v>1</v>
    <v>0</v>
    <v>125</v>
    <v>3</v>
    <v>125</v>
    <v>TSG</v>
  </rv>
  <rv s="0">
    <v>19</v>
    <v>1</v>
    <v>0</v>
    <v>30</v>
    <v>3</v>
    <v>30</v>
    <v>ROM</v>
  </rv>
  <rv s="0">
    <v>19</v>
    <v>1</v>
    <v>0</v>
    <v>35</v>
    <v>3</v>
    <v>35</v>
    <v>ROM</v>
  </rv>
  <rv s="0">
    <v>19</v>
    <v>1</v>
    <v>0</v>
    <v>60</v>
    <v>3</v>
    <v>60</v>
    <v>ROM</v>
  </rv>
  <rv s="0">
    <v>19</v>
    <v>1</v>
    <v>0</v>
    <v>75</v>
    <v>3</v>
    <v>75</v>
    <v>ROM</v>
  </rv>
  <rv s="0">
    <v>19</v>
    <v>1</v>
    <v>0</v>
    <v>85</v>
    <v>3</v>
    <v>85</v>
    <v>ROM</v>
  </rv>
  <rv s="0">
    <v>19</v>
    <v>1</v>
    <v>0</v>
    <v>125</v>
    <v>3</v>
    <v>125</v>
    <v>ROM</v>
  </rv>
  <rv s="0">
    <v>13</v>
    <v>1</v>
    <v>0</v>
    <v>30</v>
    <v>3</v>
    <v>30</v>
    <v>AUG</v>
  </rv>
  <rv s="0">
    <v>13</v>
    <v>1</v>
    <v>0</v>
    <v>35</v>
    <v>3</v>
    <v>35</v>
    <v>AUG</v>
  </rv>
  <rv s="0">
    <v>13</v>
    <v>1</v>
    <v>0</v>
    <v>60</v>
    <v>3</v>
    <v>60</v>
    <v>AUG</v>
  </rv>
  <rv s="0">
    <v>13</v>
    <v>1</v>
    <v>0</v>
    <v>75</v>
    <v>3</v>
    <v>75</v>
    <v>AUG</v>
  </rv>
  <rv s="0">
    <v>13</v>
    <v>1</v>
    <v>0</v>
    <v>85</v>
    <v>3</v>
    <v>85</v>
    <v>AUG</v>
  </rv>
  <rv s="0">
    <v>13</v>
    <v>1</v>
    <v>0</v>
    <v>125</v>
    <v>3</v>
    <v>125</v>
    <v>AUG</v>
  </rv>
  <rv s="1">
    <v>9</v>
    <v>0</v>
  </rv>
</rvData>
</file>

<file path=xl/richData/rdrichvaluestructure.xml><?xml version="1.0" encoding="utf-8"?>
<rvStructures xmlns="http://schemas.microsoft.com/office/spreadsheetml/2017/richdata" count="2">
  <s t="_webimage">
    <k n="WebImageIdentifier" t="i"/>
    <k n="CalcOrigin" t="i"/>
    <k n="ComputedImage" t="b"/>
    <k n="ImageHeight"/>
    <k n="ImageSizing" t="i"/>
    <k n="ImageWidth"/>
    <k n="Text" t="s"/>
  </s>
  <s t="_error">
    <k n="errorType" t="i"/>
    <k n="subType" t="i"/>
  </s>
</rvStructure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5D289A3-6B21-41F2-9C11-C95F7FC4D943}" name="리그순위표" displayName="리그순위표" ref="A1:J71" tableType="queryTable" totalsRowShown="0" headerRowDxfId="28" dataDxfId="27">
  <autoFilter ref="A1:J71" xr:uid="{65D289A3-6B21-41F2-9C11-C95F7FC4D943}"/>
  <sortState xmlns:xlrd2="http://schemas.microsoft.com/office/spreadsheetml/2017/richdata2" ref="A2:J71">
    <sortCondition ref="A1:A71"/>
  </sortState>
  <tableColumns count="10">
    <tableColumn id="2" xr3:uid="{14BE1CA5-DECF-4B26-BBD2-E9949F27076F}" uniqueName="2" name="대회 종류" queryTableFieldId="2" dataDxfId="26"/>
    <tableColumn id="3" xr3:uid="{A8356C35-2516-490F-8A24-C80A1AE72A19}" uniqueName="3" name="팀명" queryTableFieldId="3" dataDxfId="25"/>
    <tableColumn id="1" xr3:uid="{6C50CF7B-47E8-465F-BC5B-C3E77495083F}" uniqueName="1" name="경기" queryTableFieldId="15" dataDxfId="24"/>
    <tableColumn id="8" xr3:uid="{624B0E3A-65B4-401F-BB44-9DBBA2804A67}" uniqueName="8" name="승" queryTableFieldId="8" dataDxfId="23"/>
    <tableColumn id="9" xr3:uid="{947F82E3-FF5A-48F7-919E-1365FE991DC2}" uniqueName="9" name="무" queryTableFieldId="9" dataDxfId="22"/>
    <tableColumn id="10" xr3:uid="{4ED33B16-3B60-4019-A7DC-DD7AE4A3CF6E}" uniqueName="10" name="패" queryTableFieldId="10" dataDxfId="21"/>
    <tableColumn id="4" xr3:uid="{616C01FA-CC05-42A0-AC0F-896C27F95C7D}" uniqueName="4" name="득점" queryTableFieldId="4" dataDxfId="20"/>
    <tableColumn id="5" xr3:uid="{07F334FB-58E3-4DBE-9A33-DB50F207E2EA}" uniqueName="5" name="실점" queryTableFieldId="5" dataDxfId="19"/>
    <tableColumn id="14" xr3:uid="{80B41CC6-4715-45ED-99EA-43C206EDCFC4}" uniqueName="14" name="득실" queryTableFieldId="14" dataDxfId="18"/>
    <tableColumn id="7" xr3:uid="{FA590D02-C80B-4BC0-BCCC-1C95631C4AEC}" uniqueName="7" name="승점" queryTableFieldId="7" dataDxfId="1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EE3510A-BC00-4304-8907-F2406544CD1D}" name="득점데이터" displayName="득점데이터" ref="A1:D255" tableType="queryTable" totalsRowShown="0" headerRowDxfId="16" dataDxfId="15" tableBorderDxfId="14">
  <autoFilter ref="A1:D255" xr:uid="{7EE3510A-BC00-4304-8907-F2406544CD1D}"/>
  <tableColumns count="4">
    <tableColumn id="13" xr3:uid="{F4807F1E-9DDB-4429-9927-D0ED527522F9}" uniqueName="13" name="대회종류" queryTableFieldId="16" dataDxfId="13"/>
    <tableColumn id="1" xr3:uid="{51654594-D646-4900-8496-F33566F170B1}" uniqueName="1" name="득점선수" queryTableFieldId="23" dataDxfId="12"/>
    <tableColumn id="17" xr3:uid="{6281FCEC-8E37-4345-85FF-DF91FC767197}" uniqueName="17" name="팀약자" queryTableFieldId="20" dataDxfId="11"/>
    <tableColumn id="2" xr3:uid="{35AD9789-27E8-4E37-97FA-F9CBF85FE549}" uniqueName="2" name="총득점" queryTableFieldId="24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522F69-4E73-478F-958F-ED679AC93017}" name="시즌이미지12" displayName="시즌이미지12" ref="A1:K97" totalsRowShown="0" headerRowDxfId="10">
  <autoFilter ref="A1:K97" xr:uid="{2B2AAC5B-2380-473C-AC96-4F576EB09F6C}"/>
  <tableColumns count="11">
    <tableColumn id="6" xr3:uid="{BD105BAB-6334-474B-BC91-F79F7CBA3837}" name="열1"/>
    <tableColumn id="2" xr3:uid="{71EF838C-5ED3-4ABE-99B5-C295E211E854}" name="파일ID">
      <calculatedColumnFormula>MID(시즌이미지12[[#This Row],[열1]],33,33)</calculatedColumnFormula>
    </tableColumn>
    <tableColumn id="4" xr3:uid="{E365E66B-B109-4868-B4AA-31F95A09AF1B}" name="함수용주소를 DIRECT주소로 변경" dataDxfId="9">
      <calculatedColumnFormula>"https://lh3.googleusercontent.com/d/" &amp; 시즌이미지12[[#This Row],[파일ID]]</calculatedColumnFormula>
    </tableColumn>
    <tableColumn id="8" xr3:uid="{6EB8D4BC-E4C0-4407-9218-F4A2034E84C6}" name="팀약자" dataDxfId="8">
      <calculatedColumnFormula>SUBSTITUTE(#REF!, ".png","")</calculatedColumnFormula>
    </tableColumn>
    <tableColumn id="7" xr3:uid="{7F2832DE-DEAE-45A8-8E0C-51CE3C5C7F0E}" name="팀명" dataDxfId="7" dataCellStyle="표준 2"/>
    <tableColumn id="5" xr3:uid="{CFC10934-9BDB-4DBB-B8A7-CAFD8E2A752C}" name="사이즈30" dataDxfId="6">
      <calculatedColumnFormula>_xlfn.IMAGE(시즌이미지12[[#This Row],[함수용주소를 DIRECT주소로 변경]],시즌이미지12[[#This Row],[팀약자]],3,30,30)</calculatedColumnFormula>
    </tableColumn>
    <tableColumn id="1" xr3:uid="{B6ECD97A-F496-4817-9767-CA687BF54C04}" name="사이즈35" dataDxfId="5" dataCellStyle="표준 2">
      <calculatedColumnFormula>_xlfn.IMAGE(시즌이미지12[[#This Row],[함수용주소를 DIRECT주소로 변경]],시즌이미지12[[#This Row],[팀약자]],3,35,35)</calculatedColumnFormula>
    </tableColumn>
    <tableColumn id="3" xr3:uid="{8D5B79F2-0D46-4E31-BB26-6EB742682401}" name="사이즈60" dataDxfId="4" dataCellStyle="표준 2">
      <calculatedColumnFormula>_xlfn.IMAGE(시즌이미지12[[#This Row],[함수용주소를 DIRECT주소로 변경]],시즌이미지12[[#This Row],[팀약자]],3,60,60)</calculatedColumnFormula>
    </tableColumn>
    <tableColumn id="9" xr3:uid="{ED7E2C40-6625-44EE-BA6C-658701151ECC}" name="사이즈75" dataDxfId="3" dataCellStyle="표준 2">
      <calculatedColumnFormula>_xlfn.IMAGE(시즌이미지12[[#This Row],[함수용주소를 DIRECT주소로 변경]],시즌이미지12[[#This Row],[팀약자]],3,75,75)</calculatedColumnFormula>
    </tableColumn>
    <tableColumn id="10" xr3:uid="{5A80A7E7-9892-438F-B263-BEE95E12FABC}" name="사이즈85" dataDxfId="2" dataCellStyle="표준 2">
      <calculatedColumnFormula>_xlfn.IMAGE(시즌이미지12[[#This Row],[함수용주소를 DIRECT주소로 변경]],시즌이미지12[[#This Row],[팀약자]],3,85,85)</calculatedColumnFormula>
    </tableColumn>
    <tableColumn id="11" xr3:uid="{3D5291E8-98CA-48E6-A4AC-5AC741618BED}" name="사이즈125" dataDxfId="1" dataCellStyle="표준 2">
      <calculatedColumnFormula>_xlfn.IMAGE(시즌이미지12[[#This Row],[함수용주소를 DIRECT주소로 변경]],시즌이미지12[[#This Row],[팀약자]],3,125,125)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5.png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6.png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7.png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png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SKe5OyMGBddKNxXQwIfpEz-m5Sugr9Wf/view?usp=drive_link" TargetMode="External"/><Relationship Id="rId13" Type="http://schemas.openxmlformats.org/officeDocument/2006/relationships/hyperlink" Target="https://drive.google.com/file/d/1AhfPLy_ylqn97PSBCvL9iCvaX24fE7-9/view?usp=sharing" TargetMode="External"/><Relationship Id="rId18" Type="http://schemas.openxmlformats.org/officeDocument/2006/relationships/hyperlink" Target="https://drive.google.com/file/d/1jaLYu2wYSxHrioIdJfhNpJhC3NHxooDD/view?usp=sharing" TargetMode="External"/><Relationship Id="rId26" Type="http://schemas.openxmlformats.org/officeDocument/2006/relationships/table" Target="../tables/table3.xml"/><Relationship Id="rId3" Type="http://schemas.openxmlformats.org/officeDocument/2006/relationships/hyperlink" Target="https://drive.google.com/file/d/1HwPb8ze_CzGsa3OAt7rTCJvx3M1XEcXy/view?usp=drive_link" TargetMode="External"/><Relationship Id="rId21" Type="http://schemas.openxmlformats.org/officeDocument/2006/relationships/hyperlink" Target="https://drive.google.com/file/d/1bvJGNIpwFr3OMgDX_ofijNsyhqsSff9T/view?usp=sharing" TargetMode="External"/><Relationship Id="rId7" Type="http://schemas.openxmlformats.org/officeDocument/2006/relationships/hyperlink" Target="https://drive.google.com/file/d/11c6WyuJLUdxz7mxUlQhrs7DgvFSWT0qP/view?usp=drive_link" TargetMode="External"/><Relationship Id="rId12" Type="http://schemas.openxmlformats.org/officeDocument/2006/relationships/hyperlink" Target="https://drive.google.com/file/d/1U2lyqdhQ8teY7GxDVjB4UxcoP8PlKZyL/view?usp=drive_link" TargetMode="External"/><Relationship Id="rId17" Type="http://schemas.openxmlformats.org/officeDocument/2006/relationships/hyperlink" Target="https://drive.google.com/file/d/1l0Z5EmFT0dhYHqxr4i7onuYaYidbPYQ5/view?usp=sharing" TargetMode="External"/><Relationship Id="rId25" Type="http://schemas.openxmlformats.org/officeDocument/2006/relationships/printerSettings" Target="../printerSettings/printerSettings5.bin"/><Relationship Id="rId2" Type="http://schemas.openxmlformats.org/officeDocument/2006/relationships/hyperlink" Target="https://drive.google.com/file/d/1ge87Wvv_Pnf5ZYWaeXGWOYysw8FtjQ7u/view?usp=sharing" TargetMode="External"/><Relationship Id="rId16" Type="http://schemas.openxmlformats.org/officeDocument/2006/relationships/hyperlink" Target="https://drive.google.com/file/d/1U2lyqdhQ8teY7GxDVjB4UxcoP8PlKZyL/view?usp=sharing" TargetMode="External"/><Relationship Id="rId20" Type="http://schemas.openxmlformats.org/officeDocument/2006/relationships/hyperlink" Target="https://drive.google.com/file/d/1SEQ-3xjDpyLjOCq14OvHaqkkehIcEIXQ/view?usp=sharing" TargetMode="External"/><Relationship Id="rId1" Type="http://schemas.openxmlformats.org/officeDocument/2006/relationships/hyperlink" Target="https://drive.google.com/file/d/1Oe0BhCDjicyhK-IVGrtw6-ZPssH0P_fL/view?usp=drive_link" TargetMode="External"/><Relationship Id="rId6" Type="http://schemas.openxmlformats.org/officeDocument/2006/relationships/hyperlink" Target="https://drive.google.com/file/d/1L7R-AGwnnP2FAQTYR8p5FhP8Q2LEuOii/view?usp=drive_link" TargetMode="External"/><Relationship Id="rId11" Type="http://schemas.openxmlformats.org/officeDocument/2006/relationships/hyperlink" Target="https://drive.google.com/file/d/1IUr8XVjhXjb8iRVpKQP5gbsU2h9bWVo-/view?usp=drive_link" TargetMode="External"/><Relationship Id="rId24" Type="http://schemas.openxmlformats.org/officeDocument/2006/relationships/hyperlink" Target="https://drive.google.com/file/d/1KLZCGTR_uos5J-wXFoJOfu1ITst6VVAU/view?usp=drive_link" TargetMode="External"/><Relationship Id="rId5" Type="http://schemas.openxmlformats.org/officeDocument/2006/relationships/hyperlink" Target="https://drive.google.com/file/d/1iFd6qnPGwIhKzVqy65GosRyat5ly6Sh7/view?usp=drive_link" TargetMode="External"/><Relationship Id="rId15" Type="http://schemas.openxmlformats.org/officeDocument/2006/relationships/hyperlink" Target="https://drive.google.com/file/d/15Jk32I9lJNP8cC4KdRw58yytaI76oZE8/view?usp=sharing" TargetMode="External"/><Relationship Id="rId23" Type="http://schemas.openxmlformats.org/officeDocument/2006/relationships/hyperlink" Target="https://drive.google.com/file/d/1M9fxr8vIra3-wxudAp0eIxc_vbVavLTI/view?usp=sharing" TargetMode="External"/><Relationship Id="rId10" Type="http://schemas.openxmlformats.org/officeDocument/2006/relationships/hyperlink" Target="https://drive.google.com/file/d/1-xM88c12LfhN6A_Kx3bVzMUA12_zaPIB/view?usp=drive_link" TargetMode="External"/><Relationship Id="rId19" Type="http://schemas.openxmlformats.org/officeDocument/2006/relationships/hyperlink" Target="https://drive.google.com/file/d/10nTzFsuuqP45hsk7Ru7EbXAGkwx1dWYV/view?usp=sharing" TargetMode="External"/><Relationship Id="rId4" Type="http://schemas.openxmlformats.org/officeDocument/2006/relationships/hyperlink" Target="https://drive.google.com/file/d/1519utytmvRS4xl2zaPa2g8Q1QmuqB8-6/view?usp=drive_link" TargetMode="External"/><Relationship Id="rId9" Type="http://schemas.openxmlformats.org/officeDocument/2006/relationships/hyperlink" Target="https://drive.google.com/file/d/16Igzwna8V9A1zCIj2LH_SVzn_zyXUNou/view?usp=drive_link" TargetMode="External"/><Relationship Id="rId14" Type="http://schemas.openxmlformats.org/officeDocument/2006/relationships/hyperlink" Target="https://drive.google.com/file/d/1bi38oQzJZmM_zgV9xrx2IhY2jEEggOfr/view?usp=sharing" TargetMode="External"/><Relationship Id="rId22" Type="http://schemas.openxmlformats.org/officeDocument/2006/relationships/hyperlink" Target="https://drive.google.com/file/d/1wrCMhbnPK2EPBliqfhhsRcXBGpSnyqE7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FB239-D5AB-4B4A-BCBC-8DED5ECA95F7}">
  <sheetPr codeName="Sheet1"/>
  <dimension ref="A1:Z30"/>
  <sheetViews>
    <sheetView showGridLines="0" showRowColHeaders="0" zoomScale="160" zoomScaleNormal="160" workbookViewId="0">
      <selection activeCell="G29" sqref="G29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.7" x14ac:dyDescent="0.3"/>
  <cols>
    <col min="1" max="1" width="15.5" customWidth="1"/>
    <col min="2" max="2" width="1.625" customWidth="1"/>
    <col min="3" max="3" width="0.625" customWidth="1"/>
    <col min="4" max="4" width="7.125" customWidth="1"/>
    <col min="5" max="5" width="0.625" customWidth="1"/>
    <col min="6" max="6" width="6.875" customWidth="1"/>
    <col min="7" max="7" width="24.625" customWidth="1"/>
    <col min="9" max="11" width="5.5" customWidth="1"/>
    <col min="12" max="14" width="7.25" customWidth="1"/>
    <col min="15" max="15" width="11.125" customWidth="1"/>
    <col min="16" max="16" width="6.25" customWidth="1"/>
    <col min="17" max="17" width="1.625" customWidth="1"/>
    <col min="18" max="18" width="0.625" customWidth="1"/>
    <col min="19" max="19" width="7.125" customWidth="1"/>
    <col min="20" max="20" width="0.625" customWidth="1"/>
    <col min="21" max="21" width="6.875" customWidth="1"/>
    <col min="22" max="22" width="6.875" hidden="1" customWidth="1"/>
    <col min="23" max="23" width="26.375" customWidth="1"/>
    <col min="24" max="24" width="9.5" customWidth="1"/>
  </cols>
  <sheetData>
    <row r="1" spans="1:26" ht="60.1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Q1" s="1"/>
      <c r="R1" s="1"/>
      <c r="S1" s="1"/>
    </row>
    <row r="2" spans="1:26" s="13" customFormat="1" ht="45.65" customHeight="1" x14ac:dyDescent="0.3">
      <c r="A2" s="24"/>
      <c r="B2" s="24"/>
      <c r="C2" s="24"/>
      <c r="D2" s="72" t="s">
        <v>27</v>
      </c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Q2" s="24"/>
      <c r="R2" s="24"/>
    </row>
    <row r="3" spans="1:26" s="13" customFormat="1" ht="24.95" customHeight="1" x14ac:dyDescent="0.3">
      <c r="A3" s="24"/>
      <c r="B3" s="24"/>
      <c r="C3" s="24"/>
    </row>
    <row r="4" spans="1:26" s="13" customFormat="1" ht="27.1" customHeight="1" x14ac:dyDescent="0.3">
      <c r="A4" s="24"/>
      <c r="B4" s="24"/>
      <c r="C4" s="24"/>
      <c r="D4" s="20"/>
      <c r="E4" s="20"/>
      <c r="F4" s="73" t="s">
        <v>38</v>
      </c>
      <c r="G4" s="73"/>
      <c r="H4" s="73"/>
      <c r="I4" s="73"/>
      <c r="J4" s="20"/>
      <c r="K4" s="20"/>
      <c r="L4" s="20"/>
      <c r="M4" s="20"/>
      <c r="N4" s="20"/>
      <c r="O4" s="20"/>
      <c r="Q4" s="24"/>
      <c r="R4" s="24"/>
      <c r="S4" s="29"/>
      <c r="T4" s="21" t="s">
        <v>56</v>
      </c>
      <c r="U4" s="21"/>
      <c r="V4" s="21"/>
      <c r="W4" s="21"/>
      <c r="X4" s="21"/>
      <c r="Y4"/>
      <c r="Z4"/>
    </row>
    <row r="5" spans="1:26" ht="18.55" customHeight="1" x14ac:dyDescent="0.3">
      <c r="A5" s="1"/>
      <c r="B5" s="1"/>
      <c r="C5" s="1"/>
      <c r="D5" s="26" t="s">
        <v>28</v>
      </c>
      <c r="E5" s="26"/>
      <c r="F5" s="74" t="s">
        <v>29</v>
      </c>
      <c r="G5" s="74"/>
      <c r="H5" s="26" t="s">
        <v>30</v>
      </c>
      <c r="I5" s="26" t="s">
        <v>31</v>
      </c>
      <c r="J5" s="26" t="s">
        <v>32</v>
      </c>
      <c r="K5" s="26" t="s">
        <v>33</v>
      </c>
      <c r="L5" s="26" t="s">
        <v>37</v>
      </c>
      <c r="M5" s="26" t="s">
        <v>32</v>
      </c>
      <c r="N5" s="26" t="s">
        <v>34</v>
      </c>
      <c r="O5" s="26" t="s">
        <v>35</v>
      </c>
      <c r="Q5" s="1"/>
      <c r="R5" s="1"/>
      <c r="S5" s="26" t="s">
        <v>28</v>
      </c>
      <c r="T5" s="26"/>
      <c r="U5" s="74" t="s">
        <v>57</v>
      </c>
      <c r="V5" s="74"/>
      <c r="W5" s="74"/>
      <c r="X5" s="26" t="s">
        <v>276</v>
      </c>
    </row>
    <row r="6" spans="1:26" ht="32.1" customHeight="1" x14ac:dyDescent="0.3">
      <c r="A6" s="1"/>
      <c r="B6" s="22"/>
      <c r="C6" s="22"/>
      <c r="D6" s="25">
        <v>1</v>
      </c>
      <c r="E6" s="22"/>
      <c r="F6" s="14" t="e" vm="1">
        <f>IFERROR(VLOOKUP(G6,시즌이미지12[[팀명]:[사이즈30]],2,0),"")</f>
        <v>#VALUE!</v>
      </c>
      <c r="G6" s="32" t="str" cm="1">
        <f t="array" ref="G6:O11">_xlfn._xlws.SORT(_xlfn.CHOOSECOLS(_xlfn._xlws.FILTER(리그순위표[], ISNUMBER(SEARCH("1부리그", 리그순위표[대회 종류]))), 2, 3, 4, 5, 6, 7, 8, 9, 10), {9,8}, {-1,-1})</f>
        <v>도르트문트</v>
      </c>
      <c r="H6" s="14">
        <v>10</v>
      </c>
      <c r="I6" s="14">
        <v>7</v>
      </c>
      <c r="J6" s="14">
        <v>0</v>
      </c>
      <c r="K6" s="14">
        <v>3</v>
      </c>
      <c r="L6" s="14">
        <v>31</v>
      </c>
      <c r="M6" s="14">
        <v>26</v>
      </c>
      <c r="N6" s="14">
        <v>5</v>
      </c>
      <c r="O6" s="19">
        <v>21</v>
      </c>
      <c r="Q6" s="22"/>
      <c r="R6" s="22"/>
      <c r="S6" s="25">
        <v>1</v>
      </c>
      <c r="T6" s="22"/>
      <c r="U6" s="14" t="e" vm="2">
        <f>VLOOKUP(V6,LOGO_DB!$D:$F,3,0)</f>
        <v>#VALUE!</v>
      </c>
      <c r="V6" s="14" t="str" cm="1">
        <f t="array" ref="V6:X15">_xlfn.TAKE(_xlfn._xlws.SORT(_xlfn.CHOOSECOLS(_xlfn._xlws.FILTER(득점데이터[], 득점데이터[대회종류]="1부리그"), 3, 2, 4), 3, -1), 10)</f>
        <v>FCB</v>
      </c>
      <c r="W6" s="32" t="str">
        <v>토마스 뮐러</v>
      </c>
      <c r="X6" s="30">
        <v>12</v>
      </c>
    </row>
    <row r="7" spans="1:26" ht="32.1" customHeight="1" x14ac:dyDescent="0.3">
      <c r="A7" s="1"/>
      <c r="B7" s="22"/>
      <c r="C7" s="19"/>
      <c r="D7" s="19">
        <v>2</v>
      </c>
      <c r="E7" s="19"/>
      <c r="F7" s="15" t="e" vm="2">
        <f>IFERROR(VLOOKUP(G7,시즌이미지12[[팀명]:[사이즈30]],2,0),"")</f>
        <v>#VALUE!</v>
      </c>
      <c r="G7" s="33" t="str">
        <v>바이에른 뮌헨</v>
      </c>
      <c r="H7" s="15">
        <v>10</v>
      </c>
      <c r="I7" s="15">
        <v>5</v>
      </c>
      <c r="J7" s="15">
        <v>1</v>
      </c>
      <c r="K7" s="15">
        <v>4</v>
      </c>
      <c r="L7" s="15">
        <v>29</v>
      </c>
      <c r="M7" s="15">
        <v>18</v>
      </c>
      <c r="N7" s="15">
        <v>11</v>
      </c>
      <c r="O7" s="23">
        <v>16</v>
      </c>
      <c r="Q7" s="22"/>
      <c r="R7" s="19"/>
      <c r="S7" s="19">
        <v>2</v>
      </c>
      <c r="T7" s="19"/>
      <c r="U7" s="15" t="e" vm="3">
        <f>VLOOKUP(V7,LOGO_DB!$D:$F,3,0)</f>
        <v>#VALUE!</v>
      </c>
      <c r="V7" s="15" t="str">
        <v>INT</v>
      </c>
      <c r="W7" s="33" t="str">
        <v>사뮈엘 에토</v>
      </c>
      <c r="X7" s="31">
        <v>10</v>
      </c>
    </row>
    <row r="8" spans="1:26" ht="32.1" customHeight="1" x14ac:dyDescent="0.3">
      <c r="A8" s="1"/>
      <c r="B8" s="22"/>
      <c r="C8" s="18"/>
      <c r="D8" s="18">
        <v>3</v>
      </c>
      <c r="E8" s="18"/>
      <c r="F8" s="14" t="e" vm="4">
        <f>IFERROR(VLOOKUP(G8,시즌이미지12[[팀명]:[사이즈30]],2,0),"")</f>
        <v>#VALUE!</v>
      </c>
      <c r="G8" s="34" t="str">
        <v>맨체스터 유나이티드</v>
      </c>
      <c r="H8" s="14">
        <v>10</v>
      </c>
      <c r="I8" s="14">
        <v>4</v>
      </c>
      <c r="J8" s="14">
        <v>3</v>
      </c>
      <c r="K8" s="14">
        <v>3</v>
      </c>
      <c r="L8" s="14">
        <v>22</v>
      </c>
      <c r="M8" s="14">
        <v>20</v>
      </c>
      <c r="N8" s="14">
        <v>2</v>
      </c>
      <c r="O8" s="19">
        <v>15</v>
      </c>
      <c r="Q8" s="22"/>
      <c r="R8" s="18"/>
      <c r="S8" s="18">
        <v>3</v>
      </c>
      <c r="T8" s="18"/>
      <c r="U8" s="14" t="e" vm="2">
        <f>VLOOKUP(V8,LOGO_DB!$D:$F,3,0)</f>
        <v>#VALUE!</v>
      </c>
      <c r="V8" s="14" t="str">
        <v>FCB</v>
      </c>
      <c r="W8" s="34" t="str">
        <v>해리 케인</v>
      </c>
      <c r="X8" s="30">
        <v>9</v>
      </c>
    </row>
    <row r="9" spans="1:26" ht="32.1" customHeight="1" x14ac:dyDescent="0.3">
      <c r="A9" s="1"/>
      <c r="B9" s="22"/>
      <c r="C9" s="19"/>
      <c r="D9" s="19">
        <v>4</v>
      </c>
      <c r="E9" s="19"/>
      <c r="F9" s="15" t="e" vm="3">
        <f>IFERROR(VLOOKUP(G9,시즌이미지12[[팀명]:[사이즈30]],2,0),"")</f>
        <v>#VALUE!</v>
      </c>
      <c r="G9" s="33" t="str">
        <v>인테르</v>
      </c>
      <c r="H9" s="15">
        <v>10</v>
      </c>
      <c r="I9" s="15">
        <v>3</v>
      </c>
      <c r="J9" s="15">
        <v>3</v>
      </c>
      <c r="K9" s="15">
        <v>4</v>
      </c>
      <c r="L9" s="15">
        <v>18</v>
      </c>
      <c r="M9" s="15">
        <v>20</v>
      </c>
      <c r="N9" s="15">
        <v>-2</v>
      </c>
      <c r="O9" s="23">
        <v>12</v>
      </c>
      <c r="Q9" s="22"/>
      <c r="R9" s="19"/>
      <c r="S9" s="19">
        <v>4</v>
      </c>
      <c r="T9" s="19"/>
      <c r="U9" s="15" t="e" vm="1">
        <f>VLOOKUP(V9,LOGO_DB!$D:$F,3,0)</f>
        <v>#VALUE!</v>
      </c>
      <c r="V9" s="15" t="str">
        <v>BVB</v>
      </c>
      <c r="W9" s="33" t="str">
        <v>P.오바메양</v>
      </c>
      <c r="X9" s="31">
        <v>9</v>
      </c>
    </row>
    <row r="10" spans="1:26" ht="32.1" customHeight="1" x14ac:dyDescent="0.3">
      <c r="A10" s="1"/>
      <c r="B10" s="22"/>
      <c r="C10" s="18"/>
      <c r="D10" s="18">
        <v>5</v>
      </c>
      <c r="E10" s="18"/>
      <c r="F10" s="14" t="e" vm="5">
        <f>IFERROR(VLOOKUP(G10,시즌이미지12[[팀명]:[사이즈30]],2,0),"")</f>
        <v>#VALUE!</v>
      </c>
      <c r="G10" s="34" t="str">
        <v>비야레알</v>
      </c>
      <c r="H10" s="14">
        <v>10</v>
      </c>
      <c r="I10" s="14">
        <v>3</v>
      </c>
      <c r="J10" s="14">
        <v>3</v>
      </c>
      <c r="K10" s="14">
        <v>4</v>
      </c>
      <c r="L10" s="14">
        <v>21</v>
      </c>
      <c r="M10" s="14">
        <v>27</v>
      </c>
      <c r="N10" s="14">
        <v>-6</v>
      </c>
      <c r="O10" s="19">
        <v>12</v>
      </c>
      <c r="Q10" s="22"/>
      <c r="R10" s="18"/>
      <c r="S10" s="18">
        <v>5</v>
      </c>
      <c r="T10" s="18"/>
      <c r="U10" s="14" t="e" vm="4">
        <f>VLOOKUP(V10,LOGO_DB!$D:$F,3,0)</f>
        <v>#VALUE!</v>
      </c>
      <c r="V10" s="14" t="str">
        <v>MUN</v>
      </c>
      <c r="W10" s="34" t="str">
        <v>로빈 반페르시</v>
      </c>
      <c r="X10" s="30">
        <v>7</v>
      </c>
    </row>
    <row r="11" spans="1:26" ht="32.1" customHeight="1" x14ac:dyDescent="0.3">
      <c r="A11" s="1"/>
      <c r="B11" s="22"/>
      <c r="C11" s="28"/>
      <c r="D11" s="19">
        <v>6</v>
      </c>
      <c r="E11" s="19"/>
      <c r="F11" s="15" t="e" vm="6">
        <f>IFERROR(VLOOKUP(G11,시즌이미지12[[팀명]:[사이즈30]],2,0),"")</f>
        <v>#VALUE!</v>
      </c>
      <c r="G11" s="33" t="str">
        <v>뉴캐슬 유나이티드</v>
      </c>
      <c r="H11" s="15">
        <v>10</v>
      </c>
      <c r="I11" s="15">
        <v>3</v>
      </c>
      <c r="J11" s="15">
        <v>0</v>
      </c>
      <c r="K11" s="15">
        <v>7</v>
      </c>
      <c r="L11" s="15">
        <v>18</v>
      </c>
      <c r="M11" s="15">
        <v>28</v>
      </c>
      <c r="N11" s="15">
        <v>-10</v>
      </c>
      <c r="O11" s="23">
        <v>9</v>
      </c>
      <c r="Q11" s="22"/>
      <c r="R11" s="19"/>
      <c r="S11" s="19">
        <v>6</v>
      </c>
      <c r="T11" s="19"/>
      <c r="U11" s="15" t="e" vm="1">
        <f>VLOOKUP(V11,LOGO_DB!$D:$F,3,0)</f>
        <v>#VALUE!</v>
      </c>
      <c r="V11" s="15" t="str">
        <v>BVB</v>
      </c>
      <c r="W11" s="33" t="str">
        <v>세루 기라시</v>
      </c>
      <c r="X11" s="31">
        <v>7</v>
      </c>
    </row>
    <row r="12" spans="1:26" ht="32.1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Q12" s="22"/>
      <c r="R12" s="18"/>
      <c r="S12" s="18">
        <v>7</v>
      </c>
      <c r="T12" s="18"/>
      <c r="U12" s="14" t="e" vm="5">
        <f>VLOOKUP(V12,LOGO_DB!$D:$F,3,0)</f>
        <v>#VALUE!</v>
      </c>
      <c r="V12" s="14" t="str">
        <v>VIL</v>
      </c>
      <c r="W12" s="34" t="str">
        <v>디에고 포를란</v>
      </c>
      <c r="X12" s="30">
        <v>7</v>
      </c>
    </row>
    <row r="13" spans="1:26" ht="32.1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Q13" s="22"/>
      <c r="R13" s="19"/>
      <c r="S13" s="19">
        <v>8</v>
      </c>
      <c r="T13" s="19"/>
      <c r="U13" s="15" t="e" vm="5">
        <f>VLOOKUP(V13,LOGO_DB!$D:$F,3,0)</f>
        <v>#VALUE!</v>
      </c>
      <c r="V13" s="15" t="str">
        <v>VIL</v>
      </c>
      <c r="W13" s="33" t="str">
        <v>티에르노 바리</v>
      </c>
      <c r="X13" s="31">
        <v>6</v>
      </c>
    </row>
    <row r="14" spans="1:26" ht="32.1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Q14" s="22"/>
      <c r="R14" s="18"/>
      <c r="S14" s="18">
        <v>9</v>
      </c>
      <c r="T14" s="18"/>
      <c r="U14" s="14" t="e" vm="4">
        <f>VLOOKUP(V14,LOGO_DB!$D:$F,3,0)</f>
        <v>#VALUE!</v>
      </c>
      <c r="V14" s="14" t="str">
        <v>MUN</v>
      </c>
      <c r="W14" s="34" t="str">
        <v>웨인 루니</v>
      </c>
      <c r="X14" s="30">
        <v>6</v>
      </c>
    </row>
    <row r="15" spans="1:26" ht="32.1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Q15" s="22"/>
      <c r="R15" s="19"/>
      <c r="S15" s="19">
        <v>10</v>
      </c>
      <c r="T15" s="19"/>
      <c r="U15" s="15" t="e" vm="3">
        <f>VLOOKUP(V15,LOGO_DB!$D:$F,3,0)</f>
        <v>#VALUE!</v>
      </c>
      <c r="V15" s="15" t="str">
        <v>INT</v>
      </c>
      <c r="W15" s="33" t="str">
        <v>로타어 마테우스</v>
      </c>
      <c r="X15" s="31">
        <v>5</v>
      </c>
    </row>
    <row r="16" spans="1:26" ht="32.1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Q16" s="1"/>
      <c r="R16" s="1"/>
      <c r="S16" s="1"/>
    </row>
    <row r="17" ht="32.1" customHeight="1" x14ac:dyDescent="0.3"/>
    <row r="18" ht="32.1" customHeight="1" x14ac:dyDescent="0.3"/>
    <row r="19" ht="32.1" customHeight="1" x14ac:dyDescent="0.3"/>
    <row r="20" ht="32.1" customHeight="1" x14ac:dyDescent="0.3"/>
    <row r="21" ht="32.1" customHeight="1" x14ac:dyDescent="0.3"/>
    <row r="22" ht="32.1" customHeight="1" x14ac:dyDescent="0.3"/>
    <row r="23" ht="32.1" customHeight="1" x14ac:dyDescent="0.3"/>
    <row r="24" ht="32.1" customHeight="1" x14ac:dyDescent="0.3"/>
    <row r="25" ht="32.1" customHeight="1" x14ac:dyDescent="0.3"/>
    <row r="26" ht="32.1" customHeight="1" x14ac:dyDescent="0.3"/>
    <row r="27" ht="32.1" customHeight="1" x14ac:dyDescent="0.3"/>
    <row r="28" ht="32.1" customHeight="1" x14ac:dyDescent="0.3"/>
    <row r="29" ht="32.1" customHeight="1" x14ac:dyDescent="0.3"/>
    <row r="30" ht="32.1" customHeight="1" x14ac:dyDescent="0.3"/>
  </sheetData>
  <mergeCells count="4">
    <mergeCell ref="D2:O2"/>
    <mergeCell ref="F4:I4"/>
    <mergeCell ref="F5:G5"/>
    <mergeCell ref="U5:W5"/>
  </mergeCells>
  <phoneticPr fontId="1" type="noConversion"/>
  <pageMargins left="0.7" right="0.7" top="0.75" bottom="0.75" header="0.3" footer="0.3"/>
  <pageSetup paperSize="9" orientation="portrait"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F47B-D62E-42DE-8963-2F6005C98377}">
  <sheetPr codeName="Sheet2"/>
  <dimension ref="A1:Z30"/>
  <sheetViews>
    <sheetView showGridLines="0" showRowColHeaders="0" zoomScale="160" zoomScaleNormal="160" workbookViewId="0">
      <selection activeCell="C7" sqref="C7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.7" x14ac:dyDescent="0.3"/>
  <cols>
    <col min="1" max="1" width="15.5" customWidth="1"/>
    <col min="2" max="2" width="1.625" customWidth="1"/>
    <col min="3" max="3" width="0.625" customWidth="1"/>
    <col min="4" max="4" width="7.125" customWidth="1"/>
    <col min="5" max="5" width="0.625" customWidth="1"/>
    <col min="6" max="6" width="6.875" customWidth="1"/>
    <col min="7" max="7" width="24.625" customWidth="1"/>
    <col min="9" max="11" width="5.5" customWidth="1"/>
    <col min="12" max="14" width="7.25" customWidth="1"/>
    <col min="15" max="15" width="11.125" customWidth="1"/>
    <col min="16" max="16" width="6.25" customWidth="1"/>
    <col min="17" max="17" width="1.625" customWidth="1"/>
    <col min="18" max="18" width="0.625" customWidth="1"/>
    <col min="19" max="19" width="7.125" customWidth="1"/>
    <col min="20" max="20" width="0.625" customWidth="1"/>
    <col min="21" max="21" width="6.875" customWidth="1"/>
    <col min="22" max="22" width="6.875" hidden="1" customWidth="1"/>
    <col min="23" max="23" width="26.375" customWidth="1"/>
    <col min="24" max="24" width="9.5" customWidth="1"/>
  </cols>
  <sheetData>
    <row r="1" spans="1:26" ht="60.1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Q1" s="1"/>
      <c r="R1" s="1"/>
      <c r="S1" s="1"/>
    </row>
    <row r="2" spans="1:26" s="13" customFormat="1" ht="45.65" customHeight="1" x14ac:dyDescent="0.3">
      <c r="A2" s="24"/>
      <c r="B2" s="24"/>
      <c r="C2" s="24"/>
      <c r="D2" s="75" t="s">
        <v>118</v>
      </c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Q2" s="24"/>
      <c r="R2" s="24"/>
    </row>
    <row r="3" spans="1:26" s="13" customFormat="1" ht="24.95" customHeight="1" x14ac:dyDescent="0.3">
      <c r="A3" s="24"/>
      <c r="B3" s="24"/>
      <c r="C3" s="24"/>
    </row>
    <row r="4" spans="1:26" s="13" customFormat="1" ht="27.1" customHeight="1" x14ac:dyDescent="0.3">
      <c r="A4" s="24"/>
      <c r="B4" s="24"/>
      <c r="C4" s="24"/>
      <c r="D4" s="36"/>
      <c r="E4" s="36"/>
      <c r="F4" s="77" t="s">
        <v>38</v>
      </c>
      <c r="G4" s="78"/>
      <c r="H4" s="78"/>
      <c r="I4" s="78"/>
      <c r="J4" s="36"/>
      <c r="K4" s="36"/>
      <c r="L4" s="36"/>
      <c r="M4" s="36"/>
      <c r="N4" s="36"/>
      <c r="O4" s="36"/>
      <c r="Q4" s="24"/>
      <c r="R4" s="24"/>
      <c r="S4" s="37"/>
      <c r="T4" s="38" t="s">
        <v>56</v>
      </c>
      <c r="U4" s="38"/>
      <c r="V4" s="38"/>
      <c r="W4" s="38"/>
      <c r="X4" s="38"/>
      <c r="Y4"/>
      <c r="Z4"/>
    </row>
    <row r="5" spans="1:26" ht="18.55" customHeight="1" x14ac:dyDescent="0.3">
      <c r="A5" s="1"/>
      <c r="B5" s="1"/>
      <c r="C5" s="1"/>
      <c r="D5" s="35" t="s">
        <v>28</v>
      </c>
      <c r="E5" s="35"/>
      <c r="F5" s="79" t="s">
        <v>29</v>
      </c>
      <c r="G5" s="79"/>
      <c r="H5" s="35" t="s">
        <v>30</v>
      </c>
      <c r="I5" s="35" t="s">
        <v>31</v>
      </c>
      <c r="J5" s="35" t="s">
        <v>32</v>
      </c>
      <c r="K5" s="35" t="s">
        <v>33</v>
      </c>
      <c r="L5" s="35" t="s">
        <v>37</v>
      </c>
      <c r="M5" s="35" t="s">
        <v>32</v>
      </c>
      <c r="N5" s="35" t="s">
        <v>34</v>
      </c>
      <c r="O5" s="35" t="s">
        <v>35</v>
      </c>
      <c r="Q5" s="1"/>
      <c r="R5" s="1"/>
      <c r="S5" s="35" t="s">
        <v>28</v>
      </c>
      <c r="T5" s="35"/>
      <c r="U5" s="79" t="s">
        <v>57</v>
      </c>
      <c r="V5" s="79"/>
      <c r="W5" s="79"/>
      <c r="X5" s="35" t="s">
        <v>276</v>
      </c>
    </row>
    <row r="6" spans="1:26" ht="32.1" customHeight="1" x14ac:dyDescent="0.3">
      <c r="A6" s="1"/>
      <c r="B6" s="39"/>
      <c r="C6" s="39"/>
      <c r="D6" s="40">
        <v>1</v>
      </c>
      <c r="E6" s="39"/>
      <c r="F6" s="14" t="e" vm="7">
        <f>VLOOKUP(G6,시즌이미지12[[팀명]:[사이즈30]],2,0)</f>
        <v>#VALUE!</v>
      </c>
      <c r="G6" s="32" t="str" cm="1">
        <f t="array" ref="G6:O13">_xlfn._xlws.SORT(_xlfn.CHOOSECOLS(_xlfn._xlws.FILTER(리그순위표[], ISNUMBER(SEARCH("2부리그", 리그순위표[대회 종류]))), 2, 3, 4, 5, 6, 7, 8, 9, 10), {9,8}, {-1,-1})</f>
        <v>아틀레티코 마드리드</v>
      </c>
      <c r="H6" s="14">
        <v>14</v>
      </c>
      <c r="I6" s="14">
        <v>11</v>
      </c>
      <c r="J6" s="14">
        <v>0</v>
      </c>
      <c r="K6" s="14">
        <v>3</v>
      </c>
      <c r="L6" s="14">
        <v>43</v>
      </c>
      <c r="M6" s="14">
        <v>15</v>
      </c>
      <c r="N6" s="14">
        <v>28</v>
      </c>
      <c r="O6" s="19">
        <v>33</v>
      </c>
      <c r="Q6" s="39"/>
      <c r="R6" s="39"/>
      <c r="S6" s="40">
        <v>1</v>
      </c>
      <c r="T6" s="39"/>
      <c r="U6" s="14" t="e" vm="8">
        <f>VLOOKUP(V6,LOGO_DB!$D:$F,3,0)</f>
        <v>#VALUE!</v>
      </c>
      <c r="V6" s="14" t="str" cm="1">
        <f t="array" ref="V6:X15">_xlfn.TAKE(_xlfn._xlws.SORT(_xlfn.CHOOSECOLS(_xlfn._xlws.FILTER(득점데이터[], 득점데이터[대회종류]="2부리그"), 3, 2, 4), 3, -1), 10)</f>
        <v>LEV</v>
      </c>
      <c r="W6" s="32" t="str">
        <v>차범근</v>
      </c>
      <c r="X6" s="30">
        <v>18</v>
      </c>
    </row>
    <row r="7" spans="1:26" ht="32.1" customHeight="1" x14ac:dyDescent="0.3">
      <c r="A7" s="1"/>
      <c r="B7" s="39"/>
      <c r="C7" s="19"/>
      <c r="D7" s="19">
        <v>2</v>
      </c>
      <c r="E7" s="19"/>
      <c r="F7" s="15" t="e" vm="8">
        <f>VLOOKUP(G7,시즌이미지12[[팀명]:[사이즈30]],2,0)</f>
        <v>#VALUE!</v>
      </c>
      <c r="G7" s="33" t="str">
        <v>레버쿠젠</v>
      </c>
      <c r="H7" s="15">
        <v>14</v>
      </c>
      <c r="I7" s="15">
        <v>9</v>
      </c>
      <c r="J7" s="15">
        <v>3</v>
      </c>
      <c r="K7" s="15">
        <v>2</v>
      </c>
      <c r="L7" s="15">
        <v>39</v>
      </c>
      <c r="M7" s="15">
        <v>24</v>
      </c>
      <c r="N7" s="15">
        <v>15</v>
      </c>
      <c r="O7" s="23">
        <v>30</v>
      </c>
      <c r="Q7" s="39"/>
      <c r="R7" s="19"/>
      <c r="S7" s="19">
        <v>2</v>
      </c>
      <c r="T7" s="19"/>
      <c r="U7" s="15" t="e" vm="9">
        <f>VLOOKUP(V7,LOGO_DB!$D:$F,3,0)</f>
        <v>#VALUE!</v>
      </c>
      <c r="V7" s="15" t="str">
        <v>RMA</v>
      </c>
      <c r="W7" s="33" t="str">
        <v>크리스티아누 호날두</v>
      </c>
      <c r="X7" s="31">
        <v>15</v>
      </c>
    </row>
    <row r="8" spans="1:26" ht="32.1" customHeight="1" x14ac:dyDescent="0.3">
      <c r="A8" s="1"/>
      <c r="B8" s="39"/>
      <c r="C8" s="18"/>
      <c r="D8" s="18">
        <v>3</v>
      </c>
      <c r="E8" s="18"/>
      <c r="F8" s="14" t="e" vm="9">
        <f>VLOOKUP(G8,시즌이미지12[[팀명]:[사이즈30]],2,0)</f>
        <v>#VALUE!</v>
      </c>
      <c r="G8" s="34" t="str">
        <v>레알 마드리드</v>
      </c>
      <c r="H8" s="14">
        <v>14</v>
      </c>
      <c r="I8" s="14">
        <v>9</v>
      </c>
      <c r="J8" s="14">
        <v>1</v>
      </c>
      <c r="K8" s="14">
        <v>4</v>
      </c>
      <c r="L8" s="14">
        <v>35</v>
      </c>
      <c r="M8" s="14">
        <v>22</v>
      </c>
      <c r="N8" s="14">
        <v>13</v>
      </c>
      <c r="O8" s="19">
        <v>28</v>
      </c>
      <c r="Q8" s="39"/>
      <c r="R8" s="18"/>
      <c r="S8" s="18">
        <v>3</v>
      </c>
      <c r="T8" s="18"/>
      <c r="U8" s="14" t="e" vm="7">
        <f>VLOOKUP(V8,LOGO_DB!$D:$F,3,0)</f>
        <v>#VALUE!</v>
      </c>
      <c r="V8" s="14" t="str">
        <v>ATM</v>
      </c>
      <c r="W8" s="34" t="str">
        <v>모라타</v>
      </c>
      <c r="X8" s="30">
        <v>13</v>
      </c>
    </row>
    <row r="9" spans="1:26" ht="32.1" customHeight="1" x14ac:dyDescent="0.3">
      <c r="A9" s="1"/>
      <c r="B9" s="39"/>
      <c r="C9" s="19"/>
      <c r="D9" s="19">
        <v>4</v>
      </c>
      <c r="E9" s="19"/>
      <c r="F9" s="15" t="e" vm="10">
        <f>VLOOKUP(G9,시즌이미지12[[팀명]:[사이즈30]],2,0)</f>
        <v>#VALUE!</v>
      </c>
      <c r="G9" s="33" t="str">
        <v>첼시</v>
      </c>
      <c r="H9" s="15">
        <v>14</v>
      </c>
      <c r="I9" s="15">
        <v>6</v>
      </c>
      <c r="J9" s="15">
        <v>0</v>
      </c>
      <c r="K9" s="15">
        <v>8</v>
      </c>
      <c r="L9" s="15">
        <v>36</v>
      </c>
      <c r="M9" s="15">
        <v>33</v>
      </c>
      <c r="N9" s="15">
        <v>3</v>
      </c>
      <c r="O9" s="23">
        <v>18</v>
      </c>
      <c r="Q9" s="39"/>
      <c r="R9" s="19"/>
      <c r="S9" s="19">
        <v>4</v>
      </c>
      <c r="T9" s="19"/>
      <c r="U9" s="15" t="e" vm="8">
        <f>VLOOKUP(V9,LOGO_DB!$D:$F,3,0)</f>
        <v>#VALUE!</v>
      </c>
      <c r="V9" s="15" t="str">
        <v>LEV</v>
      </c>
      <c r="W9" s="33" t="str">
        <v>플로리안 비르츠</v>
      </c>
      <c r="X9" s="31">
        <v>13</v>
      </c>
    </row>
    <row r="10" spans="1:26" ht="32.1" customHeight="1" x14ac:dyDescent="0.3">
      <c r="A10" s="1"/>
      <c r="B10" s="39"/>
      <c r="C10" s="18"/>
      <c r="D10" s="18">
        <v>5</v>
      </c>
      <c r="E10" s="18"/>
      <c r="F10" s="14" t="e" vm="11">
        <f>VLOOKUP(G10,시즌이미지12[[팀명]:[사이즈30]],2,0)</f>
        <v>#VALUE!</v>
      </c>
      <c r="G10" s="34" t="str">
        <v>PSV</v>
      </c>
      <c r="H10" s="14">
        <v>10</v>
      </c>
      <c r="I10" s="14">
        <v>5</v>
      </c>
      <c r="J10" s="14">
        <v>2</v>
      </c>
      <c r="K10" s="14">
        <v>3</v>
      </c>
      <c r="L10" s="14">
        <v>31</v>
      </c>
      <c r="M10" s="14">
        <v>32</v>
      </c>
      <c r="N10" s="14">
        <v>-1</v>
      </c>
      <c r="O10" s="19">
        <v>17</v>
      </c>
      <c r="Q10" s="39"/>
      <c r="R10" s="18"/>
      <c r="S10" s="18">
        <v>5</v>
      </c>
      <c r="T10" s="18"/>
      <c r="U10" s="14" t="e" vm="7">
        <f>VLOOKUP(V10,LOGO_DB!$D:$F,3,0)</f>
        <v>#VALUE!</v>
      </c>
      <c r="V10" s="14" t="str">
        <v>ATM</v>
      </c>
      <c r="W10" s="34" t="str">
        <v>앙헬 코레아</v>
      </c>
      <c r="X10" s="30">
        <v>12</v>
      </c>
    </row>
    <row r="11" spans="1:26" ht="32.1" customHeight="1" x14ac:dyDescent="0.3">
      <c r="A11" s="1"/>
      <c r="B11" s="39"/>
      <c r="C11" s="19"/>
      <c r="D11" s="19">
        <v>6</v>
      </c>
      <c r="E11" s="19"/>
      <c r="F11" s="15" t="e" vm="12">
        <f>VLOOKUP(G11,시즌이미지12[[팀명]:[사이즈30]],2,0)</f>
        <v>#VALUE!</v>
      </c>
      <c r="G11" s="33" t="str">
        <v>토트넘</v>
      </c>
      <c r="H11" s="15">
        <v>12</v>
      </c>
      <c r="I11" s="15">
        <v>4</v>
      </c>
      <c r="J11" s="15">
        <v>0</v>
      </c>
      <c r="K11" s="15">
        <v>8</v>
      </c>
      <c r="L11" s="15">
        <v>29</v>
      </c>
      <c r="M11" s="15">
        <v>37</v>
      </c>
      <c r="N11" s="15">
        <v>-8</v>
      </c>
      <c r="O11" s="23">
        <v>12</v>
      </c>
      <c r="Q11" s="39"/>
      <c r="R11" s="19"/>
      <c r="S11" s="19">
        <v>6</v>
      </c>
      <c r="T11" s="19"/>
      <c r="U11" s="15" t="e" vm="12">
        <f>VLOOKUP(V11,LOGO_DB!$D:$F,3,0)</f>
        <v>#VALUE!</v>
      </c>
      <c r="V11" s="15" t="str">
        <v>TOT</v>
      </c>
      <c r="W11" s="33" t="str">
        <v>손흥민</v>
      </c>
      <c r="X11" s="31">
        <v>12</v>
      </c>
    </row>
    <row r="12" spans="1:26" ht="32.1" customHeight="1" x14ac:dyDescent="0.3">
      <c r="A12" s="1"/>
      <c r="B12" s="39"/>
      <c r="C12" s="18"/>
      <c r="D12" s="18">
        <v>7</v>
      </c>
      <c r="E12" s="18"/>
      <c r="F12" s="14" t="e" vm="13">
        <f>VLOOKUP(G12,시즌이미지12[[팀명]:[사이즈30]],2,0)</f>
        <v>#VALUE!</v>
      </c>
      <c r="G12" s="34" t="str">
        <v>유벤투스</v>
      </c>
      <c r="H12" s="14">
        <v>10</v>
      </c>
      <c r="I12" s="14">
        <v>2</v>
      </c>
      <c r="J12" s="14">
        <v>1</v>
      </c>
      <c r="K12" s="14">
        <v>7</v>
      </c>
      <c r="L12" s="14">
        <v>10</v>
      </c>
      <c r="M12" s="14">
        <v>29</v>
      </c>
      <c r="N12" s="14">
        <v>-19</v>
      </c>
      <c r="O12" s="19">
        <v>7</v>
      </c>
      <c r="Q12" s="39"/>
      <c r="R12" s="18"/>
      <c r="S12" s="18">
        <v>7</v>
      </c>
      <c r="T12" s="18"/>
      <c r="U12" s="14" t="e" vm="11">
        <f>VLOOKUP(V12,LOGO_DB!$D:$F,3,0)</f>
        <v>#VALUE!</v>
      </c>
      <c r="V12" s="14" t="str">
        <v>PSV</v>
      </c>
      <c r="W12" s="34" t="str">
        <v>뤼트 반니스텔로이</v>
      </c>
      <c r="X12" s="30">
        <v>10</v>
      </c>
    </row>
    <row r="13" spans="1:26" ht="32.1" customHeight="1" x14ac:dyDescent="0.3">
      <c r="A13" s="1"/>
      <c r="B13" s="39"/>
      <c r="C13" s="19"/>
      <c r="D13" s="19">
        <v>8</v>
      </c>
      <c r="E13" s="19"/>
      <c r="F13" s="15" t="e" vm="14">
        <f>VLOOKUP(G13,시즌이미지12[[팀명]:[사이즈30]],2,0)</f>
        <v>#VALUE!</v>
      </c>
      <c r="G13" s="33" t="str">
        <v>아우크스부르크</v>
      </c>
      <c r="H13" s="15">
        <v>12</v>
      </c>
      <c r="I13" s="15">
        <v>0</v>
      </c>
      <c r="J13" s="15">
        <v>1</v>
      </c>
      <c r="K13" s="15">
        <v>11</v>
      </c>
      <c r="L13" s="15">
        <v>13</v>
      </c>
      <c r="M13" s="15">
        <v>44</v>
      </c>
      <c r="N13" s="15">
        <v>-31</v>
      </c>
      <c r="O13" s="23">
        <v>1</v>
      </c>
      <c r="Q13" s="39"/>
      <c r="R13" s="19"/>
      <c r="S13" s="19">
        <v>8</v>
      </c>
      <c r="T13" s="19"/>
      <c r="U13" s="15" t="e" vm="10">
        <f>VLOOKUP(V13,LOGO_DB!$D:$F,3,0)</f>
        <v>#VALUE!</v>
      </c>
      <c r="V13" s="15" t="str">
        <v>CHE</v>
      </c>
      <c r="W13" s="33" t="str">
        <v>디디에 드로그바</v>
      </c>
      <c r="X13" s="31">
        <v>10</v>
      </c>
    </row>
    <row r="14" spans="1:26" ht="32.1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Q14" s="39"/>
      <c r="R14" s="18"/>
      <c r="S14" s="18">
        <v>9</v>
      </c>
      <c r="T14" s="18"/>
      <c r="U14" s="14" t="e" vm="7">
        <f>VLOOKUP(V14,LOGO_DB!$D:$F,3,0)</f>
        <v>#VALUE!</v>
      </c>
      <c r="V14" s="14" t="str">
        <v>ATM</v>
      </c>
      <c r="W14" s="34" t="str">
        <v>앙투안 그리즈만</v>
      </c>
      <c r="X14" s="30">
        <v>9</v>
      </c>
    </row>
    <row r="15" spans="1:26" ht="32.1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Q15" s="39"/>
      <c r="R15" s="19"/>
      <c r="S15" s="19">
        <v>10</v>
      </c>
      <c r="T15" s="19"/>
      <c r="U15" s="15" t="e" vm="12">
        <f>VLOOKUP(V15,LOGO_DB!$D:$F,3,0)</f>
        <v>#VALUE!</v>
      </c>
      <c r="V15" s="15" t="str">
        <v>TOT</v>
      </c>
      <c r="W15" s="33" t="str">
        <v>해리 케인</v>
      </c>
      <c r="X15" s="31">
        <v>8</v>
      </c>
    </row>
    <row r="16" spans="1:26" ht="32.1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Q16" s="1"/>
      <c r="R16" s="1"/>
      <c r="S16" s="1"/>
    </row>
    <row r="17" ht="32.1" customHeight="1" x14ac:dyDescent="0.3"/>
    <row r="18" ht="32.1" customHeight="1" x14ac:dyDescent="0.3"/>
    <row r="19" ht="32.1" customHeight="1" x14ac:dyDescent="0.3"/>
    <row r="20" ht="32.1" customHeight="1" x14ac:dyDescent="0.3"/>
    <row r="21" ht="32.1" customHeight="1" x14ac:dyDescent="0.3"/>
    <row r="22" ht="32.1" customHeight="1" x14ac:dyDescent="0.3"/>
    <row r="23" ht="32.1" customHeight="1" x14ac:dyDescent="0.3"/>
    <row r="24" ht="32.1" customHeight="1" x14ac:dyDescent="0.3"/>
    <row r="25" ht="32.1" customHeight="1" x14ac:dyDescent="0.3"/>
    <row r="26" ht="32.1" customHeight="1" x14ac:dyDescent="0.3"/>
    <row r="27" ht="32.1" customHeight="1" x14ac:dyDescent="0.3"/>
    <row r="28" ht="32.1" customHeight="1" x14ac:dyDescent="0.3"/>
    <row r="29" ht="32.1" customHeight="1" x14ac:dyDescent="0.3"/>
    <row r="30" ht="32.1" customHeight="1" x14ac:dyDescent="0.3"/>
  </sheetData>
  <mergeCells count="4">
    <mergeCell ref="D2:O2"/>
    <mergeCell ref="F4:I4"/>
    <mergeCell ref="F5:G5"/>
    <mergeCell ref="U5:W5"/>
  </mergeCells>
  <phoneticPr fontId="1" type="noConversion"/>
  <pageMargins left="0.7" right="0.7" top="0.75" bottom="0.75" header="0.3" footer="0.3"/>
  <pageSetup paperSize="9" orientation="portrait" r:id="rId1"/>
  <picture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02189-17C6-4D3F-AFA8-9FEF59259213}">
  <sheetPr codeName="Sheet3"/>
  <dimension ref="A1:AW49"/>
  <sheetViews>
    <sheetView showGridLines="0" zoomScale="115" zoomScaleNormal="115" workbookViewId="0">
      <selection activeCell="Q19" sqref="Q19"/>
    </sheetView>
  </sheetViews>
  <sheetFormatPr defaultColWidth="3.5" defaultRowHeight="18.55" x14ac:dyDescent="0.3"/>
  <cols>
    <col min="1" max="1" width="3.5" style="54"/>
    <col min="2" max="2" width="6.625" style="54" customWidth="1"/>
    <col min="3" max="3" width="6.375" style="54" customWidth="1"/>
    <col min="4" max="4" width="25.625" style="54" customWidth="1"/>
    <col min="5" max="5" width="7.25" style="54" customWidth="1"/>
    <col min="6" max="10" width="5.125" style="54" customWidth="1"/>
    <col min="11" max="11" width="6.25" style="54" customWidth="1"/>
    <col min="12" max="12" width="9.25" style="66" customWidth="1"/>
    <col min="13" max="20" width="3.5" style="54"/>
    <col min="21" max="21" width="6.625" style="54" customWidth="1"/>
    <col min="22" max="22" width="6.375" style="54" customWidth="1"/>
    <col min="23" max="23" width="4.625" style="54" hidden="1" customWidth="1"/>
    <col min="24" max="24" width="25.625" style="54" bestFit="1" customWidth="1"/>
    <col min="25" max="25" width="7.25" style="54" bestFit="1" customWidth="1"/>
    <col min="26" max="30" width="5.125" style="54" customWidth="1"/>
    <col min="31" max="31" width="6.25" style="54" customWidth="1"/>
    <col min="32" max="32" width="9.25" style="66" customWidth="1"/>
    <col min="33" max="33" width="4.125" style="54" customWidth="1"/>
    <col min="34" max="36" width="3.5" style="54"/>
    <col min="37" max="37" width="8.875" style="54" bestFit="1" customWidth="1"/>
    <col min="38" max="45" width="3.5" style="54"/>
    <col min="46" max="46" width="4.875" style="54" customWidth="1"/>
    <col min="48" max="48" width="3.5" style="54"/>
    <col min="49" max="49" width="13.75" style="54" bestFit="1" customWidth="1"/>
    <col min="50" max="16384" width="3.5" style="54"/>
  </cols>
  <sheetData>
    <row r="1" spans="2:49" ht="18" customHeight="1" x14ac:dyDescent="0.3">
      <c r="AH1" s="55"/>
    </row>
    <row r="2" spans="2:49" ht="18" customHeight="1" x14ac:dyDescent="0.3">
      <c r="AH2" s="55"/>
    </row>
    <row r="3" spans="2:49" ht="18" customHeight="1" x14ac:dyDescent="0.3"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64"/>
      <c r="AA3" s="64"/>
      <c r="AB3" s="64"/>
      <c r="AC3" s="64"/>
      <c r="AD3" s="64"/>
      <c r="AE3" s="64"/>
      <c r="AF3" s="64"/>
      <c r="AG3" s="64"/>
      <c r="AH3" s="55"/>
    </row>
    <row r="4" spans="2:49" ht="18" customHeight="1" x14ac:dyDescent="0.3">
      <c r="M4" s="56"/>
      <c r="N4" s="56"/>
      <c r="O4" s="56"/>
      <c r="P4" s="56"/>
      <c r="Q4" s="56"/>
      <c r="R4" s="56"/>
      <c r="S4" s="56"/>
      <c r="T4" s="56"/>
      <c r="U4" s="100" t="s">
        <v>275</v>
      </c>
      <c r="V4" s="100"/>
      <c r="W4" s="100"/>
      <c r="X4" s="100"/>
      <c r="Y4" s="100"/>
      <c r="Z4" s="64"/>
      <c r="AA4" s="64"/>
      <c r="AB4" s="64"/>
      <c r="AC4" s="64"/>
      <c r="AD4" s="64"/>
      <c r="AE4" s="64"/>
      <c r="AF4" s="64"/>
      <c r="AG4" s="64"/>
      <c r="AH4" s="55"/>
    </row>
    <row r="5" spans="2:49" ht="18" customHeight="1" x14ac:dyDescent="0.3">
      <c r="C5" s="69" t="s">
        <v>269</v>
      </c>
      <c r="D5" s="69"/>
      <c r="E5" s="69"/>
      <c r="F5" s="69"/>
      <c r="G5" s="69"/>
      <c r="H5" s="69"/>
      <c r="I5" s="69"/>
      <c r="J5" s="69"/>
      <c r="K5" s="69"/>
      <c r="L5" s="69"/>
      <c r="M5" s="69"/>
      <c r="N5" s="56"/>
      <c r="O5" s="56"/>
      <c r="P5" s="56"/>
      <c r="Q5" s="56"/>
      <c r="R5" s="56"/>
      <c r="S5" s="56"/>
      <c r="T5" s="56"/>
      <c r="U5" s="100"/>
      <c r="V5" s="100"/>
      <c r="W5" s="100"/>
      <c r="X5" s="100"/>
      <c r="Y5" s="100"/>
      <c r="Z5" s="61"/>
      <c r="AA5" s="61"/>
      <c r="AB5" s="61"/>
      <c r="AC5" s="61"/>
      <c r="AD5" s="61"/>
      <c r="AE5" s="61"/>
      <c r="AF5" s="61"/>
      <c r="AH5" s="55"/>
    </row>
    <row r="6" spans="2:49" ht="24.95" customHeight="1" x14ac:dyDescent="0.3"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57"/>
      <c r="O6" s="57"/>
      <c r="P6" s="57"/>
      <c r="Q6" s="57"/>
      <c r="R6" s="57"/>
      <c r="S6" s="57"/>
      <c r="T6" s="57"/>
      <c r="U6" s="54" t="s">
        <v>260</v>
      </c>
      <c r="V6" s="70" t="s">
        <v>57</v>
      </c>
      <c r="W6" s="70"/>
      <c r="X6" s="70"/>
      <c r="Y6" s="54" t="s">
        <v>299</v>
      </c>
      <c r="Z6" s="61"/>
      <c r="AA6" s="61"/>
      <c r="AB6" s="61"/>
      <c r="AC6" s="61"/>
      <c r="AD6" s="61"/>
      <c r="AE6" s="61"/>
      <c r="AF6" s="61"/>
      <c r="AH6" s="55"/>
    </row>
    <row r="7" spans="2:49" ht="24.95" customHeight="1" x14ac:dyDescent="0.3"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57"/>
      <c r="O7" s="57"/>
      <c r="P7" s="57"/>
      <c r="Q7" s="57"/>
      <c r="R7" s="57"/>
      <c r="S7" s="57"/>
      <c r="T7" s="57"/>
      <c r="U7" s="54">
        <v>1</v>
      </c>
      <c r="V7" s="61" t="e" vm="1">
        <f>VLOOKUP(W7,LOGO_DB!$D:$F,3,0)</f>
        <v>#VALUE!</v>
      </c>
      <c r="W7" s="61" t="str" cm="1">
        <f t="array" ref="W7:Y11">_xlfn.TAKE(_xlfn._xlws.SORT(_xlfn.CHOOSECOLS(_xlfn._xlws.FILTER(득점데이터[], ISNUMBER(SEARCH("UCL", 득점데이터[대회종류]))), 3, 2, 4), 3, -1), 5)</f>
        <v>BVB</v>
      </c>
      <c r="X7" s="54" t="str">
        <v>세루 기라시</v>
      </c>
      <c r="Y7" s="65">
        <v>14</v>
      </c>
      <c r="AE7" s="61"/>
      <c r="AF7" s="61"/>
      <c r="AH7" s="55"/>
    </row>
    <row r="8" spans="2:49" ht="24.95" customHeight="1" x14ac:dyDescent="0.3">
      <c r="C8" s="68" t="s">
        <v>270</v>
      </c>
      <c r="D8" s="68"/>
      <c r="E8" s="68"/>
      <c r="F8" s="68"/>
      <c r="G8" s="68"/>
      <c r="H8" s="68"/>
      <c r="I8" s="68"/>
      <c r="J8" s="68"/>
      <c r="K8" s="68"/>
      <c r="L8" s="68"/>
      <c r="M8" s="68"/>
      <c r="U8" s="54">
        <v>2</v>
      </c>
      <c r="V8" s="61" t="e" vm="3">
        <f>VLOOKUP(W8,LOGO_DB!$D:$F,3,0)</f>
        <v>#VALUE!</v>
      </c>
      <c r="W8" s="54" t="str">
        <v>INT</v>
      </c>
      <c r="X8" s="54" t="str">
        <v>사뮈엘 에토</v>
      </c>
      <c r="Y8" s="65">
        <v>12</v>
      </c>
      <c r="AF8" s="54"/>
      <c r="AH8" s="55"/>
    </row>
    <row r="9" spans="2:49" ht="24.95" customHeight="1" x14ac:dyDescent="0.3"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U9" s="54">
        <v>3</v>
      </c>
      <c r="V9" s="61" t="e" vm="7">
        <f>VLOOKUP(W9,LOGO_DB!$D:$F,3,0)</f>
        <v>#VALUE!</v>
      </c>
      <c r="W9" s="54" t="str">
        <v>ATM</v>
      </c>
      <c r="X9" s="54" t="str">
        <v>모라타</v>
      </c>
      <c r="Y9" s="65">
        <v>9</v>
      </c>
      <c r="AF9" s="54"/>
      <c r="AH9" s="55"/>
    </row>
    <row r="10" spans="2:49" ht="24.95" customHeight="1" x14ac:dyDescent="0.3">
      <c r="U10" s="54">
        <v>4</v>
      </c>
      <c r="V10" s="61" t="e" vm="7">
        <f>VLOOKUP(W10,LOGO_DB!$D:$F,3,0)</f>
        <v>#VALUE!</v>
      </c>
      <c r="W10" s="54" t="str">
        <v>ATM</v>
      </c>
      <c r="X10" s="54" t="str">
        <v>앙헬 코레아</v>
      </c>
      <c r="Y10" s="65">
        <v>6</v>
      </c>
      <c r="AF10" s="54"/>
      <c r="AH10" s="55"/>
    </row>
    <row r="11" spans="2:49" x14ac:dyDescent="0.3">
      <c r="U11" s="54">
        <v>5</v>
      </c>
      <c r="V11" s="61" t="e" vm="4">
        <f>VLOOKUP(W11,LOGO_DB!$D:$F,3,0)</f>
        <v>#VALUE!</v>
      </c>
      <c r="W11" s="54" t="str">
        <v>MUN</v>
      </c>
      <c r="X11" s="54" t="str">
        <v>웨인 루니</v>
      </c>
      <c r="Y11" s="65">
        <v>6</v>
      </c>
      <c r="AF11" s="54"/>
      <c r="AH11" s="55"/>
    </row>
    <row r="12" spans="2:49" ht="18" customHeight="1" x14ac:dyDescent="0.3">
      <c r="AF12" s="54"/>
      <c r="AH12" s="55"/>
    </row>
    <row r="13" spans="2:49" ht="18" customHeight="1" x14ac:dyDescent="0.3">
      <c r="B13" s="67" t="s">
        <v>271</v>
      </c>
      <c r="C13" s="67"/>
      <c r="D13" s="67"/>
      <c r="E13" s="67"/>
      <c r="F13" s="67"/>
      <c r="G13" s="67"/>
      <c r="H13" s="67"/>
      <c r="I13" s="67"/>
      <c r="J13" s="67"/>
      <c r="K13" s="67"/>
      <c r="L13" s="67"/>
      <c r="U13" s="67" t="s">
        <v>274</v>
      </c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H13" s="55"/>
    </row>
    <row r="14" spans="2:49" ht="18" customHeight="1" x14ac:dyDescent="0.3"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H14" s="55"/>
      <c r="AW14" s="54" t="s">
        <v>153</v>
      </c>
    </row>
    <row r="15" spans="2:49" ht="10" customHeight="1" x14ac:dyDescent="0.3"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63"/>
      <c r="AH15" s="55"/>
    </row>
    <row r="16" spans="2:49" s="59" customFormat="1" ht="18" customHeight="1" x14ac:dyDescent="0.3">
      <c r="B16" s="59" t="s">
        <v>260</v>
      </c>
      <c r="C16" s="71" t="s">
        <v>261</v>
      </c>
      <c r="D16" s="71"/>
      <c r="E16" s="59" t="s">
        <v>262</v>
      </c>
      <c r="F16" s="59" t="s">
        <v>263</v>
      </c>
      <c r="G16" s="59" t="s">
        <v>264</v>
      </c>
      <c r="H16" s="59" t="s">
        <v>265</v>
      </c>
      <c r="I16" s="59" t="s">
        <v>266</v>
      </c>
      <c r="J16" s="59" t="s">
        <v>264</v>
      </c>
      <c r="K16" s="59" t="s">
        <v>267</v>
      </c>
      <c r="L16" s="62" t="s">
        <v>268</v>
      </c>
      <c r="U16" s="59" t="s">
        <v>260</v>
      </c>
      <c r="W16" s="71" t="s">
        <v>261</v>
      </c>
      <c r="X16" s="71"/>
      <c r="Y16" s="59" t="s">
        <v>262</v>
      </c>
      <c r="Z16" s="59" t="s">
        <v>263</v>
      </c>
      <c r="AA16" s="59" t="s">
        <v>264</v>
      </c>
      <c r="AB16" s="59" t="s">
        <v>265</v>
      </c>
      <c r="AC16" s="59" t="s">
        <v>266</v>
      </c>
      <c r="AD16" s="59" t="s">
        <v>264</v>
      </c>
      <c r="AE16" s="59" t="s">
        <v>267</v>
      </c>
      <c r="AF16" s="62" t="s">
        <v>268</v>
      </c>
      <c r="AH16" s="60"/>
      <c r="AU16" s="53"/>
      <c r="AW16" s="59" t="s">
        <v>152</v>
      </c>
    </row>
    <row r="17" spans="1:49" ht="28.55" customHeight="1" x14ac:dyDescent="0.3">
      <c r="B17" s="54">
        <v>1</v>
      </c>
      <c r="C17" s="54" t="e" vm="15">
        <f>IFERROR(VLOOKUP(D17,시즌이미지12[[팀명]:[사이즈35]],3,0),"")</f>
        <v>#VALUE!</v>
      </c>
      <c r="D17" s="61" t="str" cm="1">
        <f t="array" ref="D17:L20">_xlfn._xlws.SORT(_xlfn.CHOOSECOLS(_xlfn._xlws.FILTER(리그순위표[], ISNUMBER(SEARCH($AW$14, 리그순위표[대회 종류]))), 2, 3, 4, 5, 6, 7, 8, 9, 10), {9,8}, {-1,-1})</f>
        <v>레알 마드리드</v>
      </c>
      <c r="E17" s="54">
        <v>6</v>
      </c>
      <c r="F17" s="54">
        <v>3</v>
      </c>
      <c r="G17" s="54">
        <v>1</v>
      </c>
      <c r="H17" s="54">
        <v>2</v>
      </c>
      <c r="I17" s="54">
        <v>15</v>
      </c>
      <c r="J17" s="54">
        <v>13</v>
      </c>
      <c r="K17" s="54">
        <v>2</v>
      </c>
      <c r="L17" s="48">
        <v>10</v>
      </c>
      <c r="U17" s="54">
        <v>1</v>
      </c>
      <c r="V17" s="54" t="e" vm="16">
        <f>IFERROR(VLOOKUP(X17,시즌이미지12[[팀명]:[사이즈35]],3,0),"")</f>
        <v>#VALUE!</v>
      </c>
      <c r="X17" s="61" t="str" cm="1">
        <f t="array" ref="X17:AF20">_xlfn._xlws.SORT(_xlfn.CHOOSECOLS(_xlfn._xlws.FILTER(리그순위표[], ISNUMBER(SEARCH($AW$16, 리그순위표[대회 종류]))), 2, 3, 4, 5, 6, 7, 8, 9, 10), {9,8}, {-1,-1})</f>
        <v>도르트문트</v>
      </c>
      <c r="Y17" s="54">
        <v>6</v>
      </c>
      <c r="Z17" s="54">
        <v>5</v>
      </c>
      <c r="AA17" s="54">
        <v>1</v>
      </c>
      <c r="AB17" s="54">
        <v>0</v>
      </c>
      <c r="AC17" s="54">
        <v>30</v>
      </c>
      <c r="AD17" s="54">
        <v>10</v>
      </c>
      <c r="AE17" s="54">
        <v>20</v>
      </c>
      <c r="AF17" s="48">
        <v>16</v>
      </c>
      <c r="AH17" s="55"/>
      <c r="AW17" s="54" t="s">
        <v>155</v>
      </c>
    </row>
    <row r="18" spans="1:49" ht="28.55" customHeight="1" x14ac:dyDescent="0.3">
      <c r="B18" s="54">
        <v>2</v>
      </c>
      <c r="C18" s="54" t="e" vm="17">
        <f>IFERROR(VLOOKUP(D18,시즌이미지12[[팀명]:[사이즈35]],3,0),"")</f>
        <v>#VALUE!</v>
      </c>
      <c r="D18" s="61" t="str">
        <v>아틀레티코 마드리드</v>
      </c>
      <c r="E18" s="54">
        <v>6</v>
      </c>
      <c r="F18" s="54">
        <v>3</v>
      </c>
      <c r="G18" s="54">
        <v>0</v>
      </c>
      <c r="H18" s="54">
        <v>3</v>
      </c>
      <c r="I18" s="54">
        <v>20</v>
      </c>
      <c r="J18" s="54">
        <v>16</v>
      </c>
      <c r="K18" s="54">
        <v>4</v>
      </c>
      <c r="L18" s="48">
        <v>9</v>
      </c>
      <c r="U18" s="54">
        <v>2</v>
      </c>
      <c r="V18" s="54" t="e" vm="18">
        <f>IFERROR(VLOOKUP(X18,시즌이미지12[[팀명]:[사이즈35]],3,0),"")</f>
        <v>#VALUE!</v>
      </c>
      <c r="X18" s="61" t="str">
        <v>맨체스터 유나이티드</v>
      </c>
      <c r="Y18" s="54">
        <v>6</v>
      </c>
      <c r="Z18" s="54">
        <v>3</v>
      </c>
      <c r="AA18" s="54">
        <v>1</v>
      </c>
      <c r="AB18" s="54">
        <v>2</v>
      </c>
      <c r="AC18" s="54">
        <v>19</v>
      </c>
      <c r="AD18" s="54">
        <v>13</v>
      </c>
      <c r="AE18" s="54">
        <v>6</v>
      </c>
      <c r="AF18" s="48">
        <v>10</v>
      </c>
      <c r="AH18" s="55"/>
      <c r="AW18" s="54" t="s">
        <v>158</v>
      </c>
    </row>
    <row r="19" spans="1:49" ht="28.55" customHeight="1" x14ac:dyDescent="0.3">
      <c r="B19" s="54">
        <v>3</v>
      </c>
      <c r="C19" s="54" t="e" vm="19">
        <f>IFERROR(VLOOKUP(D19,시즌이미지12[[팀명]:[사이즈35]],3,0),"")</f>
        <v>#VALUE!</v>
      </c>
      <c r="D19" s="61" t="str">
        <v>첼시</v>
      </c>
      <c r="E19" s="54">
        <v>6</v>
      </c>
      <c r="F19" s="54">
        <v>2</v>
      </c>
      <c r="G19" s="54">
        <v>2</v>
      </c>
      <c r="H19" s="54">
        <v>2</v>
      </c>
      <c r="I19" s="54">
        <v>17</v>
      </c>
      <c r="J19" s="54">
        <v>16</v>
      </c>
      <c r="K19" s="54">
        <v>1</v>
      </c>
      <c r="L19" s="47">
        <v>8</v>
      </c>
      <c r="U19" s="54">
        <v>3</v>
      </c>
      <c r="V19" s="54" t="e" vm="20">
        <f>IFERROR(VLOOKUP(X19,시즌이미지12[[팀명]:[사이즈35]],3,0),"")</f>
        <v>#VALUE!</v>
      </c>
      <c r="X19" s="61" t="str">
        <v>토트넘</v>
      </c>
      <c r="Y19" s="54">
        <v>6</v>
      </c>
      <c r="Z19" s="54">
        <v>2</v>
      </c>
      <c r="AA19" s="54">
        <v>1</v>
      </c>
      <c r="AB19" s="54">
        <v>3</v>
      </c>
      <c r="AC19" s="54">
        <v>10</v>
      </c>
      <c r="AD19" s="54">
        <v>19</v>
      </c>
      <c r="AE19" s="54">
        <v>-9</v>
      </c>
      <c r="AF19" s="47">
        <v>7</v>
      </c>
      <c r="AH19" s="55"/>
    </row>
    <row r="20" spans="1:49" ht="28.55" customHeight="1" x14ac:dyDescent="0.3">
      <c r="B20" s="54">
        <v>4</v>
      </c>
      <c r="C20" s="54" t="e" vm="21">
        <f>IFERROR(VLOOKUP(D20,시즌이미지12[[팀명]:[사이즈35]],3,0),"")</f>
        <v>#VALUE!</v>
      </c>
      <c r="D20" s="61" t="str">
        <v>레버쿠젠</v>
      </c>
      <c r="E20" s="54">
        <v>6</v>
      </c>
      <c r="F20" s="54">
        <v>2</v>
      </c>
      <c r="G20" s="54">
        <v>1</v>
      </c>
      <c r="H20" s="54">
        <v>3</v>
      </c>
      <c r="I20" s="54">
        <v>9</v>
      </c>
      <c r="J20" s="54">
        <v>16</v>
      </c>
      <c r="K20" s="54">
        <v>-7</v>
      </c>
      <c r="L20" s="47">
        <v>7</v>
      </c>
      <c r="U20" s="54">
        <v>4</v>
      </c>
      <c r="V20" s="54" t="e" vm="22">
        <f>IFERROR(VLOOKUP(X20,시즌이미지12[[팀명]:[사이즈35]],3,0),"")</f>
        <v>#VALUE!</v>
      </c>
      <c r="X20" s="61" t="str">
        <v>아우크스부르크</v>
      </c>
      <c r="Y20" s="54">
        <v>6</v>
      </c>
      <c r="Z20" s="54">
        <v>0</v>
      </c>
      <c r="AA20" s="54">
        <v>1</v>
      </c>
      <c r="AB20" s="54">
        <v>5</v>
      </c>
      <c r="AC20" s="54">
        <v>6</v>
      </c>
      <c r="AD20" s="54">
        <v>23</v>
      </c>
      <c r="AE20" s="54">
        <v>-17</v>
      </c>
      <c r="AF20" s="47">
        <v>1</v>
      </c>
      <c r="AH20" s="55"/>
    </row>
    <row r="21" spans="1:49" ht="18" customHeight="1" x14ac:dyDescent="0.3">
      <c r="AF21" s="47"/>
      <c r="AH21" s="55"/>
    </row>
    <row r="22" spans="1:49" ht="18" customHeight="1" x14ac:dyDescent="0.3">
      <c r="AH22" s="55"/>
    </row>
    <row r="23" spans="1:49" ht="18" customHeight="1" x14ac:dyDescent="0.3">
      <c r="B23" s="67" t="s">
        <v>272</v>
      </c>
      <c r="C23" s="67"/>
      <c r="D23" s="67"/>
      <c r="E23" s="67"/>
      <c r="F23" s="67"/>
      <c r="G23" s="67"/>
      <c r="H23" s="67"/>
      <c r="I23" s="67"/>
      <c r="J23" s="67"/>
      <c r="K23" s="67"/>
      <c r="L23" s="67"/>
      <c r="U23" s="67" t="s">
        <v>273</v>
      </c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H23" s="55"/>
    </row>
    <row r="24" spans="1:49" ht="18" customHeight="1" x14ac:dyDescent="0.3"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H24" s="55"/>
      <c r="AW24" s="54" t="s">
        <v>153</v>
      </c>
    </row>
    <row r="25" spans="1:49" ht="10" customHeight="1" x14ac:dyDescent="0.3"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63"/>
      <c r="AH25" s="55"/>
    </row>
    <row r="26" spans="1:49" s="59" customFormat="1" ht="18" customHeight="1" x14ac:dyDescent="0.3">
      <c r="B26" s="59" t="s">
        <v>260</v>
      </c>
      <c r="C26" s="71" t="s">
        <v>261</v>
      </c>
      <c r="D26" s="71"/>
      <c r="E26" s="59" t="s">
        <v>262</v>
      </c>
      <c r="F26" s="59" t="s">
        <v>263</v>
      </c>
      <c r="G26" s="59" t="s">
        <v>264</v>
      </c>
      <c r="H26" s="59" t="s">
        <v>265</v>
      </c>
      <c r="I26" s="59" t="s">
        <v>266</v>
      </c>
      <c r="J26" s="59" t="s">
        <v>264</v>
      </c>
      <c r="K26" s="59" t="s">
        <v>267</v>
      </c>
      <c r="L26" s="62" t="s">
        <v>268</v>
      </c>
      <c r="U26" s="59" t="s">
        <v>260</v>
      </c>
      <c r="W26" s="71" t="s">
        <v>261</v>
      </c>
      <c r="X26" s="71"/>
      <c r="Y26" s="59" t="s">
        <v>262</v>
      </c>
      <c r="Z26" s="59" t="s">
        <v>263</v>
      </c>
      <c r="AA26" s="59" t="s">
        <v>264</v>
      </c>
      <c r="AB26" s="59" t="s">
        <v>265</v>
      </c>
      <c r="AC26" s="59" t="s">
        <v>266</v>
      </c>
      <c r="AD26" s="59" t="s">
        <v>264</v>
      </c>
      <c r="AE26" s="59" t="s">
        <v>267</v>
      </c>
      <c r="AF26" s="62" t="s">
        <v>268</v>
      </c>
      <c r="AH26" s="60"/>
      <c r="AU26" s="53"/>
    </row>
    <row r="27" spans="1:49" ht="28.55" customHeight="1" x14ac:dyDescent="0.3">
      <c r="B27" s="54">
        <v>1</v>
      </c>
      <c r="C27" s="54" t="e" vm="23">
        <f>IFERROR(VLOOKUP(D27,시즌이미지12[[팀명]:[사이즈35]],3,0),"")</f>
        <v>#VALUE!</v>
      </c>
      <c r="D27" s="61" t="str" cm="1">
        <f t="array" ref="D27:L29">_xlfn._xlws.SORT(_xlfn.CHOOSECOLS(_xlfn._xlws.FILTER(리그순위표[], ISNUMBER(SEARCH($AW$18, 리그순위표[대회 종류]))), 2, 3, 4, 5, 6, 7, 8, 9, 10), {9,8}, {-1,-1})</f>
        <v>비야레알</v>
      </c>
      <c r="E27" s="54">
        <v>4</v>
      </c>
      <c r="F27" s="54">
        <v>2</v>
      </c>
      <c r="G27" s="54">
        <v>2</v>
      </c>
      <c r="H27" s="54">
        <v>0</v>
      </c>
      <c r="I27" s="54">
        <v>9</v>
      </c>
      <c r="J27" s="54">
        <v>5</v>
      </c>
      <c r="K27" s="54">
        <v>4</v>
      </c>
      <c r="L27" s="48">
        <v>8</v>
      </c>
      <c r="U27" s="54">
        <v>1</v>
      </c>
      <c r="V27" s="54" t="e" vm="24">
        <f>IFERROR(VLOOKUP(X27,시즌이미지12[[팀명]:[사이즈35]],3,0),"")</f>
        <v>#VALUE!</v>
      </c>
      <c r="X27" s="61" t="str" cm="1">
        <f t="array" ref="X27:AF29">_xlfn._xlws.SORT(_xlfn.CHOOSECOLS(_xlfn._xlws.FILTER(리그순위표[], ISNUMBER(SEARCH($AW$17, 리그순위표[대회 종류]))), 2, 3, 4, 5, 6, 7, 8, 9, 10), {9,8}, {-1,-1})</f>
        <v>인테르</v>
      </c>
      <c r="Y27" s="54">
        <v>4</v>
      </c>
      <c r="Z27" s="54">
        <v>4</v>
      </c>
      <c r="AA27" s="54">
        <v>0</v>
      </c>
      <c r="AB27" s="54">
        <v>0</v>
      </c>
      <c r="AC27" s="54">
        <v>15</v>
      </c>
      <c r="AD27" s="54">
        <v>7</v>
      </c>
      <c r="AE27" s="54">
        <v>8</v>
      </c>
      <c r="AF27" s="48">
        <v>12</v>
      </c>
      <c r="AH27" s="55"/>
    </row>
    <row r="28" spans="1:49" ht="28.55" customHeight="1" x14ac:dyDescent="0.3">
      <c r="B28" s="54">
        <v>2</v>
      </c>
      <c r="C28" s="54" t="e" vm="25">
        <f>IFERROR(VLOOKUP(D28,시즌이미지12[[팀명]:[사이즈35]],3,0),"")</f>
        <v>#VALUE!</v>
      </c>
      <c r="D28" s="61" t="str">
        <v>바이에른 뮌헨</v>
      </c>
      <c r="E28" s="54">
        <v>4</v>
      </c>
      <c r="F28" s="54">
        <v>1</v>
      </c>
      <c r="G28" s="54">
        <v>2</v>
      </c>
      <c r="H28" s="54">
        <v>1</v>
      </c>
      <c r="I28" s="54">
        <v>7</v>
      </c>
      <c r="J28" s="54">
        <v>6</v>
      </c>
      <c r="K28" s="54">
        <v>1</v>
      </c>
      <c r="L28" s="48">
        <v>5</v>
      </c>
      <c r="U28" s="54">
        <v>2</v>
      </c>
      <c r="V28" s="54" t="e" vm="26">
        <f>IFERROR(VLOOKUP(X28,시즌이미지12[[팀명]:[사이즈35]],3,0),"")</f>
        <v>#VALUE!</v>
      </c>
      <c r="X28" s="61" t="str">
        <v>PSV</v>
      </c>
      <c r="Y28" s="54">
        <v>4</v>
      </c>
      <c r="Z28" s="54">
        <v>0</v>
      </c>
      <c r="AA28" s="54">
        <v>2</v>
      </c>
      <c r="AB28" s="54">
        <v>2</v>
      </c>
      <c r="AC28" s="54">
        <v>12</v>
      </c>
      <c r="AD28" s="54">
        <v>15</v>
      </c>
      <c r="AE28" s="54">
        <v>-3</v>
      </c>
      <c r="AF28" s="48">
        <v>2</v>
      </c>
      <c r="AH28" s="55"/>
    </row>
    <row r="29" spans="1:49" ht="28.55" customHeight="1" x14ac:dyDescent="0.3">
      <c r="B29" s="54">
        <v>3</v>
      </c>
      <c r="C29" s="54" t="e" vm="27">
        <f>IFERROR(VLOOKUP(D29,시즌이미지12[[팀명]:[사이즈35]],3,0),"")</f>
        <v>#VALUE!</v>
      </c>
      <c r="D29" s="61" t="str">
        <v>뉴캐슬 유나이티드</v>
      </c>
      <c r="E29" s="54">
        <v>4</v>
      </c>
      <c r="F29" s="54">
        <v>1</v>
      </c>
      <c r="G29" s="54">
        <v>0</v>
      </c>
      <c r="H29" s="54">
        <v>3</v>
      </c>
      <c r="I29" s="54">
        <v>7</v>
      </c>
      <c r="J29" s="54">
        <v>12</v>
      </c>
      <c r="K29" s="54">
        <v>-5</v>
      </c>
      <c r="L29" s="47">
        <v>3</v>
      </c>
      <c r="U29" s="54">
        <v>3</v>
      </c>
      <c r="V29" s="54" t="e" vm="28">
        <f>IFERROR(VLOOKUP(X29,시즌이미지12[[팀명]:[사이즈35]],3,0),"")</f>
        <v>#VALUE!</v>
      </c>
      <c r="X29" s="61" t="str">
        <v>유벤투스</v>
      </c>
      <c r="Y29" s="54">
        <v>4</v>
      </c>
      <c r="Z29" s="54">
        <v>0</v>
      </c>
      <c r="AA29" s="54">
        <v>2</v>
      </c>
      <c r="AB29" s="54">
        <v>2</v>
      </c>
      <c r="AC29" s="54">
        <v>7</v>
      </c>
      <c r="AD29" s="54">
        <v>12</v>
      </c>
      <c r="AE29" s="54">
        <v>-5</v>
      </c>
      <c r="AF29" s="47">
        <v>2</v>
      </c>
      <c r="AH29" s="55"/>
    </row>
    <row r="30" spans="1:49" ht="28.55" customHeight="1" x14ac:dyDescent="0.3">
      <c r="B30" s="54">
        <v>4</v>
      </c>
      <c r="C30" s="54" t="str">
        <f>IFERROR(VLOOKUP(D30,시즌이미지12[[팀명]:[사이즈35]],3,0),"")</f>
        <v/>
      </c>
      <c r="D30" s="61"/>
      <c r="L30" s="47"/>
      <c r="U30" s="54">
        <v>4</v>
      </c>
      <c r="V30" s="54" t="str">
        <f>IFERROR(VLOOKUP(X30,시즌이미지12[[팀명]:[사이즈35]],3,0),"")</f>
        <v/>
      </c>
      <c r="X30" s="61"/>
      <c r="AF30" s="47"/>
      <c r="AH30" s="55"/>
    </row>
    <row r="31" spans="1:49" ht="27.8" customHeight="1" x14ac:dyDescent="0.3">
      <c r="AH31" s="55"/>
    </row>
    <row r="32" spans="1:49" ht="18" customHeight="1" x14ac:dyDescent="0.3">
      <c r="A32" s="55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U32" s="54"/>
    </row>
    <row r="33" spans="47:47" ht="18" customHeight="1" x14ac:dyDescent="0.3">
      <c r="AU33" s="54"/>
    </row>
    <row r="34" spans="47:47" ht="18" customHeight="1" x14ac:dyDescent="0.3">
      <c r="AU34" s="54"/>
    </row>
    <row r="35" spans="47:47" ht="12.15" customHeight="1" x14ac:dyDescent="0.3"/>
    <row r="37" spans="47:47" ht="18" customHeight="1" x14ac:dyDescent="0.3"/>
    <row r="38" spans="47:47" ht="18" customHeight="1" x14ac:dyDescent="0.3"/>
    <row r="39" spans="47:47" ht="18" customHeight="1" x14ac:dyDescent="0.3"/>
    <row r="40" spans="47:47" ht="18" customHeight="1" x14ac:dyDescent="0.3"/>
    <row r="41" spans="47:47" ht="18" customHeight="1" x14ac:dyDescent="0.3"/>
    <row r="42" spans="47:47" ht="18" customHeight="1" x14ac:dyDescent="0.3"/>
    <row r="43" spans="47:47" ht="18" customHeight="1" x14ac:dyDescent="0.3"/>
    <row r="44" spans="47:47" ht="18" customHeight="1" x14ac:dyDescent="0.3"/>
    <row r="45" spans="47:47" ht="18" customHeight="1" x14ac:dyDescent="0.3"/>
    <row r="46" spans="47:47" ht="18" customHeight="1" x14ac:dyDescent="0.3"/>
    <row r="47" spans="47:47" ht="18" customHeight="1" x14ac:dyDescent="0.3"/>
    <row r="48" spans="47:47" ht="18" customHeight="1" x14ac:dyDescent="0.3"/>
    <row r="49" ht="18" customHeight="1" x14ac:dyDescent="0.3"/>
  </sheetData>
  <mergeCells count="12">
    <mergeCell ref="C26:D26"/>
    <mergeCell ref="W26:X26"/>
    <mergeCell ref="B23:L24"/>
    <mergeCell ref="U4:Y5"/>
    <mergeCell ref="U23:AF24"/>
    <mergeCell ref="C8:M9"/>
    <mergeCell ref="C5:M7"/>
    <mergeCell ref="B13:L14"/>
    <mergeCell ref="U13:AF14"/>
    <mergeCell ref="V6:X6"/>
    <mergeCell ref="C16:D16"/>
    <mergeCell ref="W16:X16"/>
  </mergeCells>
  <phoneticPr fontId="1" type="noConversion"/>
  <pageMargins left="0.7" right="0.7" top="0.75" bottom="0.75" header="0.3" footer="0.3"/>
  <pageSetup paperSize="9" orientation="portrait" r:id="rId1"/>
  <drawing r:id="rId2"/>
  <picture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A8813-F9DA-4212-AEB8-FBC6E10CB75A}">
  <sheetPr codeName="Sheet4"/>
  <dimension ref="A1:DO63"/>
  <sheetViews>
    <sheetView showGridLines="0" tabSelected="1" zoomScaleNormal="100" workbookViewId="0">
      <selection activeCell="CM51" sqref="CM51"/>
    </sheetView>
  </sheetViews>
  <sheetFormatPr defaultColWidth="2.625" defaultRowHeight="15" customHeight="1" x14ac:dyDescent="0.3"/>
  <cols>
    <col min="1" max="1" width="3.25" style="134" customWidth="1"/>
    <col min="2" max="19" width="2.625" style="134"/>
    <col min="20" max="20" width="2.625" style="140"/>
    <col min="21" max="21" width="2.875" style="140" bestFit="1" customWidth="1"/>
    <col min="22" max="24" width="2.625" style="134"/>
    <col min="25" max="25" width="2.875" style="134" bestFit="1" customWidth="1"/>
    <col min="26" max="66" width="2.625" style="134"/>
    <col min="67" max="67" width="2.625" style="134" customWidth="1"/>
    <col min="68" max="90" width="2.625" style="134"/>
    <col min="91" max="91" width="2.625" style="134" customWidth="1"/>
    <col min="92" max="16384" width="2.625" style="134"/>
  </cols>
  <sheetData>
    <row r="1" spans="1:119" ht="15" customHeight="1" x14ac:dyDescent="0.3">
      <c r="A1" s="132"/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3"/>
      <c r="U1" s="133"/>
      <c r="V1" s="132"/>
      <c r="W1" s="132"/>
      <c r="X1" s="132"/>
      <c r="Y1" s="132"/>
      <c r="Z1" s="132"/>
      <c r="AA1" s="132"/>
      <c r="AB1" s="132"/>
      <c r="AC1" s="132"/>
      <c r="AD1" s="132"/>
      <c r="AE1" s="132"/>
      <c r="AF1" s="132"/>
      <c r="AG1" s="132"/>
      <c r="AH1" s="132"/>
      <c r="AI1" s="132"/>
      <c r="AJ1" s="132"/>
      <c r="AK1" s="132"/>
      <c r="AL1" s="132"/>
      <c r="AM1" s="132"/>
      <c r="AN1" s="132"/>
      <c r="AO1" s="132"/>
      <c r="AP1" s="132"/>
      <c r="AQ1" s="132"/>
      <c r="AR1" s="132"/>
      <c r="AS1" s="132"/>
      <c r="AT1" s="132"/>
      <c r="AU1" s="132"/>
      <c r="AV1" s="132"/>
      <c r="AW1" s="132"/>
      <c r="AX1" s="132"/>
      <c r="AY1" s="132"/>
      <c r="AZ1" s="132"/>
      <c r="BA1" s="132"/>
      <c r="BB1" s="132"/>
      <c r="BC1" s="132"/>
      <c r="BD1" s="132"/>
      <c r="BE1" s="132"/>
      <c r="BF1" s="132"/>
      <c r="BG1" s="132"/>
      <c r="BH1" s="132"/>
      <c r="BI1" s="132"/>
      <c r="BJ1" s="132"/>
      <c r="BK1" s="132"/>
      <c r="BL1" s="132"/>
      <c r="BM1" s="132"/>
      <c r="BN1" s="132"/>
      <c r="BO1" s="132"/>
      <c r="BP1" s="132"/>
      <c r="BQ1" s="132"/>
      <c r="BR1" s="132"/>
      <c r="BS1" s="132"/>
      <c r="BT1" s="132"/>
      <c r="BU1" s="132"/>
      <c r="BV1" s="132"/>
      <c r="BW1" s="132"/>
      <c r="BX1" s="132"/>
      <c r="BY1" s="132"/>
      <c r="BZ1" s="132"/>
      <c r="CA1" s="132"/>
      <c r="CB1" s="132"/>
      <c r="CC1" s="132"/>
      <c r="CD1" s="132"/>
      <c r="CE1" s="132"/>
      <c r="CF1" s="132"/>
      <c r="CG1" s="132"/>
      <c r="CH1" s="132"/>
      <c r="CI1" s="132"/>
    </row>
    <row r="2" spans="1:119" s="135" customFormat="1" ht="15" customHeight="1" x14ac:dyDescent="0.3">
      <c r="D2" s="136" t="s">
        <v>301</v>
      </c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7"/>
      <c r="V2" s="129"/>
      <c r="W2" s="134"/>
      <c r="X2" s="134"/>
      <c r="Y2" s="134"/>
      <c r="BS2" s="129"/>
      <c r="BT2" s="129"/>
      <c r="BU2" s="134"/>
      <c r="BV2" s="129"/>
      <c r="BW2" s="129"/>
      <c r="BX2" s="129"/>
      <c r="BY2" s="129"/>
      <c r="CC2" s="129"/>
      <c r="CD2" s="129"/>
      <c r="CE2" s="129"/>
      <c r="CF2" s="129"/>
      <c r="CG2" s="129"/>
      <c r="CH2" s="129"/>
      <c r="CI2" s="129"/>
      <c r="CJ2" s="129"/>
      <c r="CK2" s="129"/>
      <c r="CL2" s="134"/>
      <c r="CM2" s="134"/>
      <c r="CN2" s="134"/>
      <c r="CO2" s="134"/>
      <c r="CP2" s="134"/>
      <c r="CQ2" s="134"/>
      <c r="DO2" s="134"/>
    </row>
    <row r="3" spans="1:119" s="135" customFormat="1" ht="15" customHeight="1" x14ac:dyDescent="0.3"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7"/>
      <c r="V3" s="129"/>
      <c r="W3" s="134"/>
      <c r="X3" s="134"/>
      <c r="Y3" s="134"/>
      <c r="BS3" s="129"/>
      <c r="BT3" s="129"/>
      <c r="BU3" s="134"/>
      <c r="BV3" s="129"/>
      <c r="BW3" s="129"/>
      <c r="BX3" s="129"/>
      <c r="BY3" s="129"/>
      <c r="CC3" s="129"/>
      <c r="CD3" s="129"/>
      <c r="CE3" s="129"/>
      <c r="CF3" s="129"/>
      <c r="CG3" s="129"/>
      <c r="CH3" s="129"/>
      <c r="CI3" s="129"/>
      <c r="CJ3" s="129"/>
      <c r="CK3" s="129"/>
      <c r="CL3" s="134"/>
      <c r="CM3" s="134"/>
      <c r="CN3" s="134"/>
      <c r="CO3" s="134"/>
      <c r="CP3" s="134"/>
      <c r="CQ3" s="134"/>
      <c r="DO3" s="134"/>
    </row>
    <row r="4" spans="1:119" s="135" customFormat="1" ht="15" customHeight="1" x14ac:dyDescent="0.3"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37"/>
      <c r="U4" s="137"/>
      <c r="V4" s="129"/>
      <c r="W4" s="134"/>
      <c r="X4" s="134"/>
      <c r="Y4" s="134"/>
      <c r="Z4" s="134"/>
      <c r="AA4" s="134"/>
      <c r="AB4" s="134"/>
      <c r="AC4" s="134"/>
      <c r="AD4" s="134"/>
      <c r="AE4" s="134"/>
      <c r="AF4" s="134"/>
      <c r="AG4" s="134"/>
      <c r="AH4" s="134"/>
      <c r="AI4" s="134"/>
      <c r="AJ4" s="134"/>
      <c r="AK4" s="134"/>
      <c r="BS4" s="129"/>
      <c r="BT4" s="129"/>
      <c r="BU4" s="134"/>
      <c r="BV4" s="129"/>
      <c r="BW4" s="129"/>
      <c r="BX4" s="129"/>
      <c r="BY4" s="129"/>
      <c r="CC4" s="129"/>
      <c r="CD4" s="129"/>
      <c r="CE4" s="129"/>
      <c r="CF4" s="129"/>
      <c r="CG4" s="129"/>
      <c r="CH4" s="129"/>
      <c r="CI4" s="129"/>
      <c r="CJ4" s="129"/>
      <c r="CK4" s="129"/>
      <c r="CL4" s="134"/>
      <c r="CM4" s="134"/>
      <c r="CN4" s="134"/>
      <c r="CO4" s="134"/>
      <c r="CP4" s="134"/>
      <c r="CQ4" s="134"/>
      <c r="DO4" s="134"/>
    </row>
    <row r="5" spans="1:119" s="135" customFormat="1" ht="15" customHeight="1" x14ac:dyDescent="0.3">
      <c r="A5" s="134"/>
      <c r="B5" s="129"/>
      <c r="C5" s="129"/>
      <c r="D5" s="129"/>
      <c r="E5" s="120" t="e" vm="29">
        <f>IF('FA컵 디자인'!B7="부전승","",VLOOKUP('FA컵 디자인'!B7,시즌이미지12[[팀명]:[사이즈125]],4,0))</f>
        <v>#VALUE!</v>
      </c>
      <c r="F5" s="120"/>
      <c r="G5" s="120"/>
      <c r="H5" s="120"/>
      <c r="I5" s="129"/>
      <c r="J5" s="129"/>
      <c r="K5" s="129"/>
      <c r="L5" s="138"/>
      <c r="M5" s="138"/>
      <c r="N5" s="129"/>
      <c r="O5" s="129"/>
      <c r="P5" s="129"/>
      <c r="Q5" s="129"/>
      <c r="R5" s="129"/>
      <c r="S5" s="129"/>
      <c r="T5" s="137"/>
      <c r="U5" s="137"/>
      <c r="V5" s="129"/>
      <c r="W5" s="134"/>
      <c r="X5" s="134"/>
      <c r="Y5" s="134"/>
      <c r="Z5" s="134"/>
      <c r="AA5" s="134"/>
      <c r="AB5" s="134"/>
      <c r="AC5" s="134"/>
      <c r="AD5" s="134"/>
      <c r="AE5" s="134"/>
      <c r="AF5" s="134"/>
      <c r="AG5" s="134"/>
      <c r="AH5" s="134"/>
      <c r="AI5" s="134"/>
      <c r="AJ5" s="134"/>
      <c r="AK5" s="134"/>
      <c r="AL5" s="145" t="s">
        <v>300</v>
      </c>
      <c r="AM5" s="145"/>
      <c r="AN5" s="145"/>
      <c r="AO5" s="145"/>
      <c r="AP5" s="145"/>
      <c r="AQ5" s="145"/>
      <c r="AR5" s="145"/>
      <c r="AS5" s="145"/>
      <c r="AT5" s="145"/>
      <c r="AU5" s="145"/>
      <c r="AV5" s="145"/>
      <c r="AW5" s="145"/>
      <c r="AX5" s="145"/>
      <c r="AY5" s="145"/>
      <c r="AZ5" s="145"/>
      <c r="BA5" s="145"/>
      <c r="BB5" s="145"/>
      <c r="BS5" s="129"/>
      <c r="BT5" s="129"/>
      <c r="BU5" s="134"/>
      <c r="BV5" s="129"/>
      <c r="BW5" s="129"/>
      <c r="BX5" s="129"/>
      <c r="BY5" s="129"/>
      <c r="CC5" s="129"/>
      <c r="CD5" s="129"/>
      <c r="CE5" s="129"/>
      <c r="CF5" s="120" t="e" vm="30">
        <f>IF('FA컵 디자인'!B15="부전승","",VLOOKUP('FA컵 디자인'!B15,시즌이미지12[[팀명]:[사이즈125]],4,0))</f>
        <v>#VALUE!</v>
      </c>
      <c r="CG5" s="120"/>
      <c r="CH5" s="120"/>
      <c r="CI5" s="120"/>
      <c r="CJ5" s="129"/>
      <c r="CK5" s="129"/>
      <c r="CL5" s="134"/>
      <c r="CM5" s="134"/>
      <c r="CN5" s="134"/>
      <c r="CO5" s="134"/>
      <c r="CP5" s="134"/>
      <c r="CQ5" s="134"/>
      <c r="DO5" s="134"/>
    </row>
    <row r="6" spans="1:119" ht="15" customHeight="1" x14ac:dyDescent="0.3">
      <c r="E6" s="120"/>
      <c r="F6" s="120"/>
      <c r="G6" s="120"/>
      <c r="H6" s="120"/>
      <c r="K6" s="139" t="str">
        <f>'FA컵 디자인'!C7</f>
        <v/>
      </c>
      <c r="L6" s="139"/>
      <c r="AL6" s="145"/>
      <c r="AM6" s="145"/>
      <c r="AN6" s="145"/>
      <c r="AO6" s="145"/>
      <c r="AP6" s="145"/>
      <c r="AQ6" s="145"/>
      <c r="AR6" s="145"/>
      <c r="AS6" s="145"/>
      <c r="AT6" s="145"/>
      <c r="AU6" s="145"/>
      <c r="AV6" s="145"/>
      <c r="AW6" s="145"/>
      <c r="AX6" s="145"/>
      <c r="AY6" s="145"/>
      <c r="AZ6" s="145"/>
      <c r="BA6" s="145"/>
      <c r="BB6" s="145"/>
      <c r="CB6" s="139" t="str">
        <f>'FA컵 디자인'!C15</f>
        <v/>
      </c>
      <c r="CC6" s="139"/>
      <c r="CF6" s="120"/>
      <c r="CG6" s="120"/>
      <c r="CH6" s="120"/>
      <c r="CI6" s="120"/>
    </row>
    <row r="7" spans="1:119" ht="15" customHeight="1" x14ac:dyDescent="0.3">
      <c r="E7" s="120"/>
      <c r="F7" s="120"/>
      <c r="G7" s="120"/>
      <c r="H7" s="120"/>
      <c r="I7" s="121"/>
      <c r="J7" s="122"/>
      <c r="K7" s="139"/>
      <c r="L7" s="139"/>
      <c r="AL7" s="145"/>
      <c r="AM7" s="145"/>
      <c r="AN7" s="145"/>
      <c r="AO7" s="145"/>
      <c r="AP7" s="145"/>
      <c r="AQ7" s="145"/>
      <c r="AR7" s="145"/>
      <c r="AS7" s="145"/>
      <c r="AT7" s="145"/>
      <c r="AU7" s="145"/>
      <c r="AV7" s="145"/>
      <c r="AW7" s="145"/>
      <c r="AX7" s="145"/>
      <c r="AY7" s="145"/>
      <c r="AZ7" s="145"/>
      <c r="BA7" s="145"/>
      <c r="BB7" s="145"/>
      <c r="CB7" s="139"/>
      <c r="CC7" s="139"/>
      <c r="CD7" s="122"/>
      <c r="CE7" s="122"/>
      <c r="CF7" s="120"/>
      <c r="CG7" s="120"/>
      <c r="CH7" s="120"/>
      <c r="CI7" s="120"/>
    </row>
    <row r="8" spans="1:119" ht="15" customHeight="1" x14ac:dyDescent="0.3">
      <c r="E8" s="120"/>
      <c r="F8" s="120"/>
      <c r="G8" s="120"/>
      <c r="H8" s="120"/>
      <c r="I8" s="121"/>
      <c r="J8" s="122"/>
      <c r="K8" s="123"/>
      <c r="L8" s="123"/>
      <c r="N8" s="120" t="e" vm="29">
        <f>IFERROR(VLOOKUP('FA컵 디자인'!D7,시즌이미지12[[팀명]:[사이즈125]],4,0),'FA컵 디자인'!D7)</f>
        <v>#VALUE!</v>
      </c>
      <c r="O8" s="120"/>
      <c r="P8" s="120"/>
      <c r="Q8" s="120"/>
      <c r="AL8" s="144" t="s">
        <v>308</v>
      </c>
      <c r="AM8" s="144"/>
      <c r="AN8" s="144"/>
      <c r="AO8" s="144"/>
      <c r="AP8" s="144"/>
      <c r="AQ8" s="144"/>
      <c r="AR8" s="144"/>
      <c r="AS8" s="144"/>
      <c r="AT8" s="144"/>
      <c r="AU8" s="144"/>
      <c r="AV8" s="144"/>
      <c r="AW8" s="144"/>
      <c r="AX8" s="144"/>
      <c r="AY8" s="144"/>
      <c r="AZ8" s="144"/>
      <c r="BA8" s="144"/>
      <c r="BB8" s="144"/>
      <c r="BW8" s="120" t="e" vm="30">
        <f>IFERROR(VLOOKUP('FA컵 디자인'!D15,시즌이미지12[[팀명]:[사이즈125]],4,0),'FA컵 디자인'!D15)</f>
        <v>#VALUE!</v>
      </c>
      <c r="BX8" s="120"/>
      <c r="BY8" s="120"/>
      <c r="BZ8" s="120"/>
      <c r="CD8" s="122"/>
      <c r="CE8" s="122"/>
      <c r="CF8" s="120"/>
      <c r="CG8" s="120"/>
      <c r="CH8" s="120"/>
      <c r="CI8" s="120"/>
    </row>
    <row r="9" spans="1:119" ht="15" customHeight="1" x14ac:dyDescent="0.3">
      <c r="I9" s="122"/>
      <c r="J9" s="122"/>
      <c r="K9" s="123"/>
      <c r="L9" s="123"/>
      <c r="N9" s="120"/>
      <c r="O9" s="120"/>
      <c r="P9" s="120"/>
      <c r="Q9" s="120"/>
      <c r="T9" s="130">
        <f>'FA컵 디자인'!E7</f>
        <v>5</v>
      </c>
      <c r="U9" s="130"/>
      <c r="AL9" s="144"/>
      <c r="AM9" s="144"/>
      <c r="AN9" s="144"/>
      <c r="AO9" s="144"/>
      <c r="AP9" s="144"/>
      <c r="AQ9" s="144"/>
      <c r="AR9" s="144"/>
      <c r="AS9" s="144"/>
      <c r="AT9" s="144"/>
      <c r="AU9" s="144"/>
      <c r="AV9" s="144"/>
      <c r="AW9" s="144"/>
      <c r="AX9" s="144"/>
      <c r="AY9" s="144"/>
      <c r="AZ9" s="144"/>
      <c r="BA9" s="144"/>
      <c r="BB9" s="144"/>
      <c r="BS9" s="130">
        <f>'FA컵 디자인'!E15</f>
        <v>7</v>
      </c>
      <c r="BT9" s="130"/>
      <c r="BW9" s="120"/>
      <c r="BX9" s="120"/>
      <c r="BY9" s="120"/>
      <c r="BZ9" s="120"/>
      <c r="CC9" s="122"/>
      <c r="CD9" s="122"/>
      <c r="CE9" s="122"/>
    </row>
    <row r="10" spans="1:119" ht="15" customHeight="1" x14ac:dyDescent="0.3">
      <c r="I10" s="122"/>
      <c r="J10" s="122"/>
      <c r="K10" s="123"/>
      <c r="L10" s="123"/>
      <c r="M10" s="122"/>
      <c r="N10" s="120"/>
      <c r="O10" s="120"/>
      <c r="P10" s="120"/>
      <c r="Q10" s="120"/>
      <c r="R10" s="124"/>
      <c r="S10" s="122"/>
      <c r="T10" s="130"/>
      <c r="U10" s="130"/>
      <c r="AL10" s="144"/>
      <c r="AM10" s="144"/>
      <c r="AN10" s="144"/>
      <c r="AO10" s="144"/>
      <c r="AP10" s="144"/>
      <c r="AQ10" s="144"/>
      <c r="AR10" s="144"/>
      <c r="AS10" s="144"/>
      <c r="AT10" s="144"/>
      <c r="AU10" s="144"/>
      <c r="AV10" s="144"/>
      <c r="AW10" s="144"/>
      <c r="AX10" s="144"/>
      <c r="AY10" s="144"/>
      <c r="AZ10" s="144"/>
      <c r="BA10" s="144"/>
      <c r="BB10" s="144"/>
      <c r="BS10" s="130"/>
      <c r="BT10" s="130"/>
      <c r="BU10" s="122"/>
      <c r="BV10" s="122"/>
      <c r="BW10" s="120"/>
      <c r="BX10" s="120"/>
      <c r="BY10" s="120"/>
      <c r="BZ10" s="120"/>
      <c r="CA10" s="122"/>
      <c r="CB10" s="122"/>
      <c r="CC10" s="122"/>
      <c r="CD10" s="122"/>
      <c r="CE10" s="122"/>
    </row>
    <row r="11" spans="1:119" ht="15" customHeight="1" x14ac:dyDescent="0.3">
      <c r="E11" s="120" t="str">
        <f>IF('FA컵 디자인'!B8="부전승","",VLOOKUP('FA컵 디자인'!B8,시즌이미지12[[팀명]:[사이즈125]],4,0))</f>
        <v/>
      </c>
      <c r="F11" s="120"/>
      <c r="G11" s="120"/>
      <c r="H11" s="120"/>
      <c r="I11" s="122"/>
      <c r="J11" s="122"/>
      <c r="K11" s="123"/>
      <c r="L11" s="123"/>
      <c r="M11" s="122"/>
      <c r="N11" s="120"/>
      <c r="O11" s="120"/>
      <c r="P11" s="120"/>
      <c r="Q11" s="120"/>
      <c r="R11" s="124"/>
      <c r="S11" s="122"/>
      <c r="AL11" s="144"/>
      <c r="AM11" s="144"/>
      <c r="AN11" s="144"/>
      <c r="AO11" s="144"/>
      <c r="AP11" s="144"/>
      <c r="AQ11" s="144"/>
      <c r="AR11" s="144"/>
      <c r="AS11" s="144"/>
      <c r="AT11" s="144"/>
      <c r="AU11" s="144"/>
      <c r="AV11" s="144"/>
      <c r="AW11" s="144"/>
      <c r="AX11" s="144"/>
      <c r="AY11" s="144"/>
      <c r="AZ11" s="144"/>
      <c r="BA11" s="144"/>
      <c r="BB11" s="144"/>
      <c r="BU11" s="122"/>
      <c r="BV11" s="122"/>
      <c r="BW11" s="120"/>
      <c r="BX11" s="120"/>
      <c r="BY11" s="120"/>
      <c r="BZ11" s="120"/>
      <c r="CD11" s="122"/>
      <c r="CE11" s="122"/>
      <c r="CF11" s="120" t="str">
        <f>IF('FA컵 디자인'!B16="부전승","",VLOOKUP('FA컵 디자인'!B16,시즌이미지12[[팀명]:[사이즈125]],4,0))</f>
        <v/>
      </c>
      <c r="CG11" s="120"/>
      <c r="CH11" s="120"/>
      <c r="CI11" s="120"/>
    </row>
    <row r="12" spans="1:119" ht="15" customHeight="1" x14ac:dyDescent="0.3">
      <c r="E12" s="120"/>
      <c r="F12" s="120"/>
      <c r="G12" s="120"/>
      <c r="H12" s="120"/>
      <c r="I12" s="122"/>
      <c r="J12" s="122"/>
      <c r="K12" s="139" t="str">
        <f>'FA컵 디자인'!C8</f>
        <v/>
      </c>
      <c r="L12" s="139"/>
      <c r="R12" s="122"/>
      <c r="S12" s="122"/>
      <c r="AN12" s="120" t="e" vm="31">
        <f>IFERROR(VLOOKUP('FA컵 디자인'!J7,시즌이미지12[[팀명]:[사이즈125]],7,0),'FA컵 디자인'!J7)</f>
        <v>#VALUE!</v>
      </c>
      <c r="AO12" s="120"/>
      <c r="AP12" s="120"/>
      <c r="AQ12" s="120"/>
      <c r="AR12" s="120"/>
      <c r="AS12" s="120"/>
      <c r="AT12" s="120"/>
      <c r="AU12" s="120"/>
      <c r="AV12" s="120"/>
      <c r="AW12" s="120"/>
      <c r="AX12" s="120"/>
      <c r="AY12" s="120"/>
      <c r="AZ12" s="120"/>
      <c r="BU12" s="122"/>
      <c r="BV12" s="122"/>
      <c r="CB12" s="139" t="str">
        <f>'FA컵 디자인'!C16</f>
        <v/>
      </c>
      <c r="CC12" s="139"/>
      <c r="CD12" s="122"/>
      <c r="CE12" s="122"/>
      <c r="CF12" s="120"/>
      <c r="CG12" s="120"/>
      <c r="CH12" s="120"/>
      <c r="CI12" s="120"/>
    </row>
    <row r="13" spans="1:119" ht="15" customHeight="1" x14ac:dyDescent="0.3">
      <c r="E13" s="120"/>
      <c r="F13" s="120"/>
      <c r="G13" s="120"/>
      <c r="H13" s="120"/>
      <c r="K13" s="139"/>
      <c r="L13" s="139"/>
      <c r="R13" s="122"/>
      <c r="S13" s="122"/>
      <c r="V13" s="120" t="e" vm="32">
        <f>IFERROR(VLOOKUP('FA컵 디자인'!F7,시즌이미지12[[팀명]:[사이즈125]],5,0),'FA컵 디자인'!F7)</f>
        <v>#VALUE!</v>
      </c>
      <c r="W13" s="120"/>
      <c r="X13" s="120"/>
      <c r="Y13" s="120"/>
      <c r="Z13" s="120"/>
      <c r="AA13" s="120"/>
      <c r="AN13" s="120"/>
      <c r="AO13" s="120"/>
      <c r="AP13" s="120"/>
      <c r="AQ13" s="120"/>
      <c r="AR13" s="120"/>
      <c r="AS13" s="120"/>
      <c r="AT13" s="120"/>
      <c r="AU13" s="120"/>
      <c r="AV13" s="120"/>
      <c r="AW13" s="120"/>
      <c r="AX13" s="120"/>
      <c r="AY13" s="120"/>
      <c r="AZ13" s="120"/>
      <c r="BM13" s="120" t="e" vm="33">
        <f>IFERROR(VLOOKUP('FA컵 디자인'!F15,시즌이미지12[[팀명]:[사이즈125]],5,0),'FA컵 디자인'!F15)</f>
        <v>#VALUE!</v>
      </c>
      <c r="BN13" s="120"/>
      <c r="BO13" s="120"/>
      <c r="BP13" s="120"/>
      <c r="BQ13" s="120"/>
      <c r="BR13" s="120"/>
      <c r="BU13" s="122"/>
      <c r="BV13" s="122"/>
      <c r="CB13" s="139"/>
      <c r="CC13" s="139"/>
      <c r="CF13" s="120"/>
      <c r="CG13" s="120"/>
      <c r="CH13" s="120"/>
      <c r="CI13" s="120"/>
    </row>
    <row r="14" spans="1:119" ht="15" customHeight="1" x14ac:dyDescent="0.3">
      <c r="E14" s="120"/>
      <c r="F14" s="120"/>
      <c r="G14" s="120"/>
      <c r="H14" s="120"/>
      <c r="K14" s="123"/>
      <c r="L14" s="123"/>
      <c r="R14" s="122"/>
      <c r="S14" s="122"/>
      <c r="V14" s="120"/>
      <c r="W14" s="120"/>
      <c r="X14" s="120"/>
      <c r="Y14" s="120"/>
      <c r="Z14" s="120"/>
      <c r="AA14" s="120"/>
      <c r="AN14" s="120"/>
      <c r="AO14" s="120"/>
      <c r="AP14" s="120"/>
      <c r="AQ14" s="120"/>
      <c r="AR14" s="120"/>
      <c r="AS14" s="120"/>
      <c r="AT14" s="120"/>
      <c r="AU14" s="120"/>
      <c r="AV14" s="120"/>
      <c r="AW14" s="120"/>
      <c r="AX14" s="120"/>
      <c r="AY14" s="120"/>
      <c r="AZ14" s="120"/>
      <c r="BM14" s="120"/>
      <c r="BN14" s="120"/>
      <c r="BO14" s="120"/>
      <c r="BP14" s="120"/>
      <c r="BQ14" s="120"/>
      <c r="BR14" s="120"/>
      <c r="BU14" s="122"/>
      <c r="BV14" s="122"/>
      <c r="CF14" s="120"/>
      <c r="CG14" s="120"/>
      <c r="CH14" s="120"/>
      <c r="CI14" s="120"/>
    </row>
    <row r="15" spans="1:119" ht="15" customHeight="1" x14ac:dyDescent="0.3">
      <c r="K15" s="123"/>
      <c r="L15" s="123"/>
      <c r="R15" s="122"/>
      <c r="S15" s="122"/>
      <c r="V15" s="120"/>
      <c r="W15" s="120"/>
      <c r="X15" s="120"/>
      <c r="Y15" s="120"/>
      <c r="Z15" s="120"/>
      <c r="AA15" s="120"/>
      <c r="AD15" s="131">
        <f>'FA컵 디자인'!G7</f>
        <v>0</v>
      </c>
      <c r="AE15" s="131"/>
      <c r="AN15" s="120"/>
      <c r="AO15" s="120"/>
      <c r="AP15" s="120"/>
      <c r="AQ15" s="120"/>
      <c r="AR15" s="120"/>
      <c r="AS15" s="120"/>
      <c r="AT15" s="120"/>
      <c r="AU15" s="120"/>
      <c r="AV15" s="120"/>
      <c r="AW15" s="120"/>
      <c r="AX15" s="120"/>
      <c r="AY15" s="120"/>
      <c r="AZ15" s="120"/>
      <c r="BI15" s="131">
        <f>'FA컵 디자인'!G15</f>
        <v>4</v>
      </c>
      <c r="BJ15" s="131"/>
      <c r="BM15" s="120"/>
      <c r="BN15" s="120"/>
      <c r="BO15" s="120"/>
      <c r="BP15" s="120"/>
      <c r="BQ15" s="120"/>
      <c r="BR15" s="120"/>
      <c r="BT15" s="122"/>
      <c r="BU15" s="122"/>
      <c r="BV15" s="122"/>
    </row>
    <row r="16" spans="1:119" ht="16.399999999999999" customHeight="1" x14ac:dyDescent="0.3">
      <c r="K16" s="123"/>
      <c r="L16" s="123"/>
      <c r="R16" s="122"/>
      <c r="S16" s="122"/>
      <c r="V16" s="120"/>
      <c r="W16" s="120"/>
      <c r="X16" s="120"/>
      <c r="Y16" s="120"/>
      <c r="Z16" s="120"/>
      <c r="AA16" s="120"/>
      <c r="AB16" s="121"/>
      <c r="AC16" s="122"/>
      <c r="AD16" s="131"/>
      <c r="AE16" s="131"/>
      <c r="AN16" s="120"/>
      <c r="AO16" s="120"/>
      <c r="AP16" s="120"/>
      <c r="AQ16" s="120"/>
      <c r="AR16" s="120"/>
      <c r="AS16" s="120"/>
      <c r="AT16" s="120"/>
      <c r="AU16" s="120"/>
      <c r="AV16" s="120"/>
      <c r="AW16" s="120"/>
      <c r="AX16" s="120"/>
      <c r="AY16" s="120"/>
      <c r="AZ16" s="120"/>
      <c r="BI16" s="131"/>
      <c r="BJ16" s="131"/>
      <c r="BK16" s="122"/>
      <c r="BL16" s="122"/>
      <c r="BM16" s="120"/>
      <c r="BN16" s="120"/>
      <c r="BO16" s="120"/>
      <c r="BP16" s="120"/>
      <c r="BQ16" s="120"/>
      <c r="BR16" s="120"/>
      <c r="BS16" s="122"/>
      <c r="BT16" s="122"/>
      <c r="BU16" s="122"/>
      <c r="BV16" s="122"/>
    </row>
    <row r="17" spans="5:87" ht="14.3" customHeight="1" x14ac:dyDescent="0.3">
      <c r="E17" s="120" t="e" vm="34">
        <f>IF('FA컵 디자인'!B9="부전승","",VLOOKUP('FA컵 디자인'!B9,시즌이미지12[[팀명]:[사이즈125]],4,0))</f>
        <v>#VALUE!</v>
      </c>
      <c r="F17" s="120"/>
      <c r="G17" s="120"/>
      <c r="H17" s="120"/>
      <c r="I17" s="129"/>
      <c r="J17" s="129"/>
      <c r="K17" s="141"/>
      <c r="L17" s="141"/>
      <c r="M17" s="129"/>
      <c r="N17" s="129"/>
      <c r="O17" s="129"/>
      <c r="P17" s="129"/>
      <c r="Q17" s="129"/>
      <c r="R17" s="122"/>
      <c r="S17" s="122"/>
      <c r="V17" s="120"/>
      <c r="W17" s="120"/>
      <c r="X17" s="120"/>
      <c r="Y17" s="120"/>
      <c r="Z17" s="120"/>
      <c r="AA17" s="120"/>
      <c r="AB17" s="121"/>
      <c r="AC17" s="122"/>
      <c r="AN17" s="120"/>
      <c r="AO17" s="120"/>
      <c r="AP17" s="120"/>
      <c r="AQ17" s="120"/>
      <c r="AR17" s="120"/>
      <c r="AS17" s="120"/>
      <c r="AT17" s="120"/>
      <c r="AU17" s="120"/>
      <c r="AV17" s="120"/>
      <c r="AW17" s="120"/>
      <c r="AX17" s="120"/>
      <c r="AY17" s="120"/>
      <c r="AZ17" s="120"/>
      <c r="BK17" s="122"/>
      <c r="BL17" s="122"/>
      <c r="BM17" s="120"/>
      <c r="BN17" s="120"/>
      <c r="BO17" s="120"/>
      <c r="BP17" s="120"/>
      <c r="BQ17" s="120"/>
      <c r="BR17" s="120"/>
      <c r="BU17" s="122"/>
      <c r="BV17" s="122"/>
      <c r="BW17" s="129"/>
      <c r="BX17" s="129"/>
      <c r="BY17" s="129"/>
      <c r="BZ17" s="129"/>
      <c r="CD17" s="129"/>
      <c r="CE17" s="129"/>
      <c r="CF17" s="120" t="e" vm="35">
        <f>IF('FA컵 디자인'!B17="부전승","",VLOOKUP('FA컵 디자인'!B17,시즌이미지12[[팀명]:[사이즈125]],4,0))</f>
        <v>#VALUE!</v>
      </c>
      <c r="CG17" s="120"/>
      <c r="CH17" s="120"/>
      <c r="CI17" s="120"/>
    </row>
    <row r="18" spans="5:87" ht="15" customHeight="1" x14ac:dyDescent="0.3">
      <c r="E18" s="120"/>
      <c r="F18" s="120"/>
      <c r="G18" s="120"/>
      <c r="H18" s="120"/>
      <c r="K18" s="139">
        <f>'FA컵 디자인'!C9</f>
        <v>2</v>
      </c>
      <c r="L18" s="139"/>
      <c r="R18" s="122"/>
      <c r="S18" s="122"/>
      <c r="V18" s="120"/>
      <c r="W18" s="120"/>
      <c r="X18" s="120"/>
      <c r="Y18" s="120"/>
      <c r="Z18" s="120"/>
      <c r="AA18" s="120"/>
      <c r="AB18" s="122"/>
      <c r="AC18" s="122"/>
      <c r="AN18" s="120"/>
      <c r="AO18" s="120"/>
      <c r="AP18" s="120"/>
      <c r="AQ18" s="120"/>
      <c r="AR18" s="120"/>
      <c r="AS18" s="120"/>
      <c r="AT18" s="120"/>
      <c r="AU18" s="120"/>
      <c r="AV18" s="120"/>
      <c r="AW18" s="120"/>
      <c r="AX18" s="120"/>
      <c r="AY18" s="120"/>
      <c r="AZ18" s="120"/>
      <c r="BI18" s="122"/>
      <c r="BJ18" s="122"/>
      <c r="BK18" s="122"/>
      <c r="BL18" s="122"/>
      <c r="BM18" s="120"/>
      <c r="BN18" s="120"/>
      <c r="BO18" s="120"/>
      <c r="BP18" s="120"/>
      <c r="BQ18" s="120"/>
      <c r="BR18" s="120"/>
      <c r="BU18" s="122"/>
      <c r="BV18" s="122"/>
      <c r="CB18" s="139">
        <f>'FA컵 디자인'!C17</f>
        <v>0</v>
      </c>
      <c r="CC18" s="139"/>
      <c r="CF18" s="120"/>
      <c r="CG18" s="120"/>
      <c r="CH18" s="120"/>
      <c r="CI18" s="120"/>
    </row>
    <row r="19" spans="5:87" ht="15" customHeight="1" x14ac:dyDescent="0.3">
      <c r="E19" s="120"/>
      <c r="F19" s="120"/>
      <c r="G19" s="120"/>
      <c r="H19" s="120"/>
      <c r="I19" s="121"/>
      <c r="J19" s="122"/>
      <c r="K19" s="139"/>
      <c r="L19" s="139"/>
      <c r="R19" s="122"/>
      <c r="S19" s="122"/>
      <c r="AA19" s="122"/>
      <c r="AB19" s="122"/>
      <c r="AC19" s="122"/>
      <c r="AP19" s="125"/>
      <c r="AQ19" s="125"/>
      <c r="AR19" s="125"/>
      <c r="AS19" s="125"/>
      <c r="AT19" s="125"/>
      <c r="AU19" s="125"/>
      <c r="AV19" s="125"/>
      <c r="AW19" s="125"/>
      <c r="AX19" s="125"/>
      <c r="AY19" s="126"/>
      <c r="BI19" s="122"/>
      <c r="BJ19" s="122"/>
      <c r="BK19" s="122"/>
      <c r="BL19" s="122"/>
      <c r="BM19" s="122"/>
      <c r="BU19" s="122"/>
      <c r="BV19" s="122"/>
      <c r="CB19" s="139"/>
      <c r="CC19" s="139"/>
      <c r="CD19" s="122"/>
      <c r="CE19" s="122"/>
      <c r="CF19" s="120"/>
      <c r="CG19" s="120"/>
      <c r="CH19" s="120"/>
      <c r="CI19" s="120"/>
    </row>
    <row r="20" spans="5:87" ht="15" customHeight="1" x14ac:dyDescent="0.3">
      <c r="E20" s="120"/>
      <c r="F20" s="120"/>
      <c r="G20" s="120"/>
      <c r="H20" s="120"/>
      <c r="I20" s="121"/>
      <c r="J20" s="122"/>
      <c r="K20" s="123"/>
      <c r="L20" s="123"/>
      <c r="N20" s="120" t="e" vm="34">
        <f>IFERROR(VLOOKUP('FA컵 디자인'!D9,시즌이미지12[[팀명]:[사이즈125]],4,0),'FA컵 디자인'!D9)</f>
        <v>#VALUE!</v>
      </c>
      <c r="O20" s="120"/>
      <c r="P20" s="120"/>
      <c r="Q20" s="120"/>
      <c r="R20" s="122"/>
      <c r="S20" s="122"/>
      <c r="AA20" s="122"/>
      <c r="AB20" s="122"/>
      <c r="AC20" s="122"/>
      <c r="AP20" s="125"/>
      <c r="AQ20" s="125"/>
      <c r="AR20" s="125"/>
      <c r="AS20" s="125"/>
      <c r="AT20" s="125"/>
      <c r="AU20" s="125"/>
      <c r="AV20" s="125"/>
      <c r="AW20" s="125"/>
      <c r="AX20" s="125"/>
      <c r="AY20" s="126"/>
      <c r="BI20" s="122"/>
      <c r="BJ20" s="122"/>
      <c r="BK20" s="122"/>
      <c r="BL20" s="122"/>
      <c r="BM20" s="122"/>
      <c r="BU20" s="122"/>
      <c r="BV20" s="122"/>
      <c r="BW20" s="120" t="e" vm="36">
        <f>IFERROR(VLOOKUP('FA컵 디자인'!D17,시즌이미지12[[팀명]:[사이즈125]],4,0),'FA컵 디자인'!D17)</f>
        <v>#VALUE!</v>
      </c>
      <c r="BX20" s="120"/>
      <c r="BY20" s="120"/>
      <c r="BZ20" s="120"/>
      <c r="CD20" s="122"/>
      <c r="CE20" s="122"/>
      <c r="CF20" s="120"/>
      <c r="CG20" s="120"/>
      <c r="CH20" s="120"/>
      <c r="CI20" s="120"/>
    </row>
    <row r="21" spans="5:87" ht="15" customHeight="1" x14ac:dyDescent="0.3">
      <c r="I21" s="122"/>
      <c r="J21" s="122"/>
      <c r="K21" s="123"/>
      <c r="L21" s="123"/>
      <c r="N21" s="120"/>
      <c r="O21" s="120"/>
      <c r="P21" s="120"/>
      <c r="Q21" s="120"/>
      <c r="R21" s="122"/>
      <c r="S21" s="122"/>
      <c r="T21" s="130">
        <f>'FA컵 디자인'!E9</f>
        <v>4</v>
      </c>
      <c r="U21" s="130"/>
      <c r="AA21" s="122"/>
      <c r="AB21" s="122"/>
      <c r="AC21" s="122"/>
      <c r="BI21" s="122"/>
      <c r="BJ21" s="122"/>
      <c r="BK21" s="122"/>
      <c r="BL21" s="122"/>
      <c r="BM21" s="122"/>
      <c r="BS21" s="130">
        <f>'FA컵 디자인'!E17</f>
        <v>0</v>
      </c>
      <c r="BT21" s="130"/>
      <c r="BU21" s="122"/>
      <c r="BV21" s="122"/>
      <c r="BW21" s="120"/>
      <c r="BX21" s="120"/>
      <c r="BY21" s="120"/>
      <c r="BZ21" s="120"/>
      <c r="CC21" s="122"/>
      <c r="CD21" s="122"/>
      <c r="CE21" s="122"/>
    </row>
    <row r="22" spans="5:87" ht="15" customHeight="1" x14ac:dyDescent="0.3">
      <c r="I22" s="122"/>
      <c r="J22" s="122"/>
      <c r="K22" s="123"/>
      <c r="L22" s="123"/>
      <c r="M22" s="122"/>
      <c r="N22" s="120"/>
      <c r="O22" s="120"/>
      <c r="P22" s="120"/>
      <c r="Q22" s="120"/>
      <c r="T22" s="130"/>
      <c r="U22" s="130"/>
      <c r="AA22" s="122"/>
      <c r="AB22" s="122"/>
      <c r="AC22" s="122"/>
      <c r="BI22" s="122"/>
      <c r="BJ22" s="122"/>
      <c r="BK22" s="122"/>
      <c r="BL22" s="122"/>
      <c r="BM22" s="122"/>
      <c r="BS22" s="130"/>
      <c r="BT22" s="130"/>
      <c r="BW22" s="120"/>
      <c r="BX22" s="120"/>
      <c r="BY22" s="120"/>
      <c r="BZ22" s="120"/>
      <c r="CA22" s="122"/>
      <c r="CB22" s="122"/>
      <c r="CC22" s="122"/>
      <c r="CD22" s="122"/>
      <c r="CE22" s="122"/>
    </row>
    <row r="23" spans="5:87" ht="15" customHeight="1" x14ac:dyDescent="0.3">
      <c r="E23" s="120" t="e" vm="37">
        <f>IF('FA컵 디자인'!B10="부전승","",VLOOKUP('FA컵 디자인'!B10,시즌이미지12[[팀명]:[사이즈125]],4,0))</f>
        <v>#VALUE!</v>
      </c>
      <c r="F23" s="120"/>
      <c r="G23" s="120"/>
      <c r="H23" s="120"/>
      <c r="I23" s="122"/>
      <c r="J23" s="122"/>
      <c r="K23" s="123"/>
      <c r="L23" s="123"/>
      <c r="M23" s="122"/>
      <c r="N23" s="120"/>
      <c r="O23" s="120"/>
      <c r="P23" s="120"/>
      <c r="Q23" s="120"/>
      <c r="AA23" s="122"/>
      <c r="AB23" s="122"/>
      <c r="AC23" s="122"/>
      <c r="BI23" s="122"/>
      <c r="BJ23" s="122"/>
      <c r="BK23" s="122"/>
      <c r="BL23" s="122"/>
      <c r="BM23" s="122"/>
      <c r="BW23" s="120"/>
      <c r="BX23" s="120"/>
      <c r="BY23" s="120"/>
      <c r="BZ23" s="120"/>
      <c r="CD23" s="122"/>
      <c r="CE23" s="122"/>
      <c r="CF23" s="120" t="e" vm="36">
        <f>IF('FA컵 디자인'!B18="부전승","",VLOOKUP('FA컵 디자인'!B18,시즌이미지12[[팀명]:[사이즈125]],4,0))</f>
        <v>#VALUE!</v>
      </c>
      <c r="CG23" s="120"/>
      <c r="CH23" s="120"/>
      <c r="CI23" s="120"/>
    </row>
    <row r="24" spans="5:87" ht="15" customHeight="1" x14ac:dyDescent="0.3">
      <c r="E24" s="120"/>
      <c r="F24" s="120"/>
      <c r="G24" s="120"/>
      <c r="H24" s="120"/>
      <c r="I24" s="122"/>
      <c r="J24" s="122"/>
      <c r="K24" s="139">
        <f>'FA컵 디자인'!C10</f>
        <v>1</v>
      </c>
      <c r="L24" s="139"/>
      <c r="AA24" s="122"/>
      <c r="AB24" s="122"/>
      <c r="AC24" s="122"/>
      <c r="AI24" s="121"/>
      <c r="AJ24" s="121"/>
      <c r="AK24" s="121"/>
      <c r="AL24" s="121"/>
      <c r="AM24" s="121"/>
      <c r="AN24" s="121"/>
      <c r="AO24" s="121"/>
      <c r="BI24" s="122"/>
      <c r="BJ24" s="122"/>
      <c r="BK24" s="122"/>
      <c r="BL24" s="122"/>
      <c r="BM24" s="122"/>
      <c r="CB24" s="139">
        <f>'FA컵 디자인'!C18</f>
        <v>3</v>
      </c>
      <c r="CC24" s="139"/>
      <c r="CD24" s="122"/>
      <c r="CE24" s="122"/>
      <c r="CF24" s="120"/>
      <c r="CG24" s="120"/>
      <c r="CH24" s="120"/>
      <c r="CI24" s="120"/>
    </row>
    <row r="25" spans="5:87" ht="15.7" customHeight="1" x14ac:dyDescent="0.3">
      <c r="E25" s="120"/>
      <c r="F25" s="120"/>
      <c r="G25" s="120"/>
      <c r="H25" s="120"/>
      <c r="K25" s="139"/>
      <c r="L25" s="139"/>
      <c r="AA25" s="122"/>
      <c r="AB25" s="122"/>
      <c r="AC25" s="122"/>
      <c r="AG25" s="120" t="e" vm="38">
        <f>IFERROR(VLOOKUP('FA컵 디자인'!H7,시즌이미지12[[팀명]:[사이즈125]],6,0),'FA컵 디자인'!H7)</f>
        <v>#VALUE!</v>
      </c>
      <c r="AH25" s="120"/>
      <c r="AI25" s="120"/>
      <c r="AJ25" s="120"/>
      <c r="AK25" s="120"/>
      <c r="AL25" s="120"/>
      <c r="AM25" s="146">
        <f>'FA컵 디자인'!I7</f>
        <v>3</v>
      </c>
      <c r="AN25" s="146"/>
      <c r="AO25" s="146"/>
      <c r="AP25" s="146"/>
      <c r="AQ25" s="146"/>
      <c r="AW25" s="146">
        <f>'FA컵 디자인'!I15</f>
        <v>2</v>
      </c>
      <c r="AX25" s="146"/>
      <c r="AY25" s="146"/>
      <c r="AZ25" s="146"/>
      <c r="BA25" s="146"/>
      <c r="BB25" s="120" t="e" vm="39">
        <f>IFERROR(VLOOKUP('FA컵 디자인'!H15,시즌이미지12[[팀명]:[사이즈125]],6,0),'FA컵 디자인'!H15)</f>
        <v>#VALUE!</v>
      </c>
      <c r="BC25" s="120"/>
      <c r="BD25" s="120"/>
      <c r="BE25" s="120"/>
      <c r="BF25" s="120"/>
      <c r="BG25" s="120"/>
      <c r="BI25" s="122"/>
      <c r="BJ25" s="122"/>
      <c r="BK25" s="122"/>
      <c r="BL25" s="122"/>
      <c r="BM25" s="122"/>
      <c r="CB25" s="139"/>
      <c r="CC25" s="139"/>
      <c r="CF25" s="120"/>
      <c r="CG25" s="120"/>
      <c r="CH25" s="120"/>
      <c r="CI25" s="120"/>
    </row>
    <row r="26" spans="5:87" ht="15" customHeight="1" x14ac:dyDescent="0.3">
      <c r="E26" s="120"/>
      <c r="F26" s="120"/>
      <c r="G26" s="120"/>
      <c r="H26" s="120"/>
      <c r="K26" s="123"/>
      <c r="L26" s="123"/>
      <c r="AA26" s="122"/>
      <c r="AB26" s="122"/>
      <c r="AC26" s="122"/>
      <c r="AG26" s="120"/>
      <c r="AH26" s="120"/>
      <c r="AI26" s="120"/>
      <c r="AJ26" s="120"/>
      <c r="AK26" s="120"/>
      <c r="AL26" s="120"/>
      <c r="AM26" s="146"/>
      <c r="AN26" s="146"/>
      <c r="AO26" s="146"/>
      <c r="AP26" s="146"/>
      <c r="AQ26" s="146"/>
      <c r="AT26" s="127"/>
      <c r="AU26" s="127"/>
      <c r="AV26" s="127"/>
      <c r="AW26" s="146"/>
      <c r="AX26" s="146"/>
      <c r="AY26" s="146"/>
      <c r="AZ26" s="146"/>
      <c r="BA26" s="146"/>
      <c r="BB26" s="120"/>
      <c r="BC26" s="120"/>
      <c r="BD26" s="120"/>
      <c r="BE26" s="120"/>
      <c r="BF26" s="120"/>
      <c r="BG26" s="120"/>
      <c r="BI26" s="122"/>
      <c r="BJ26" s="122"/>
      <c r="BK26" s="122"/>
      <c r="BL26" s="122"/>
      <c r="BM26" s="122"/>
      <c r="CF26" s="120"/>
      <c r="CG26" s="120"/>
      <c r="CH26" s="120"/>
      <c r="CI26" s="120"/>
    </row>
    <row r="27" spans="5:87" ht="15" customHeight="1" x14ac:dyDescent="0.3">
      <c r="K27" s="123"/>
      <c r="L27" s="123"/>
      <c r="AA27" s="122"/>
      <c r="AB27" s="122"/>
      <c r="AC27" s="122"/>
      <c r="AG27" s="120"/>
      <c r="AH27" s="120"/>
      <c r="AI27" s="120"/>
      <c r="AJ27" s="120"/>
      <c r="AK27" s="120"/>
      <c r="AL27" s="120"/>
      <c r="AM27" s="146"/>
      <c r="AN27" s="146"/>
      <c r="AO27" s="146"/>
      <c r="AP27" s="146"/>
      <c r="AQ27" s="146"/>
      <c r="AT27" s="127"/>
      <c r="AU27" s="127"/>
      <c r="AV27" s="127"/>
      <c r="AW27" s="146"/>
      <c r="AX27" s="146"/>
      <c r="AY27" s="146"/>
      <c r="AZ27" s="146"/>
      <c r="BA27" s="146"/>
      <c r="BB27" s="120"/>
      <c r="BC27" s="120"/>
      <c r="BD27" s="120"/>
      <c r="BE27" s="120"/>
      <c r="BF27" s="120"/>
      <c r="BG27" s="120"/>
      <c r="BJ27" s="122"/>
      <c r="BK27" s="122"/>
      <c r="BL27" s="122"/>
      <c r="BM27" s="122"/>
    </row>
    <row r="28" spans="5:87" ht="15" customHeight="1" x14ac:dyDescent="0.3">
      <c r="K28" s="123"/>
      <c r="L28" s="123"/>
      <c r="AA28" s="122"/>
      <c r="AB28" s="122"/>
      <c r="AC28" s="122"/>
      <c r="AD28" s="122"/>
      <c r="AE28" s="122"/>
      <c r="AF28" s="122"/>
      <c r="AG28" s="120"/>
      <c r="AH28" s="120"/>
      <c r="AI28" s="120"/>
      <c r="AJ28" s="120"/>
      <c r="AK28" s="120"/>
      <c r="AL28" s="120"/>
      <c r="AM28" s="146"/>
      <c r="AN28" s="146"/>
      <c r="AO28" s="146"/>
      <c r="AP28" s="146"/>
      <c r="AQ28" s="146"/>
      <c r="AT28" s="127"/>
      <c r="AU28" s="127"/>
      <c r="AV28" s="127"/>
      <c r="AW28" s="146"/>
      <c r="AX28" s="146"/>
      <c r="AY28" s="146"/>
      <c r="AZ28" s="146"/>
      <c r="BA28" s="146"/>
      <c r="BB28" s="120"/>
      <c r="BC28" s="120"/>
      <c r="BD28" s="120"/>
      <c r="BE28" s="120"/>
      <c r="BF28" s="120"/>
      <c r="BG28" s="120"/>
      <c r="BH28" s="122"/>
      <c r="BI28" s="122"/>
      <c r="BJ28" s="122"/>
      <c r="BK28" s="122"/>
      <c r="BL28" s="122"/>
      <c r="BM28" s="122"/>
    </row>
    <row r="29" spans="5:87" ht="15" customHeight="1" x14ac:dyDescent="0.3">
      <c r="E29" s="120" t="e" vm="40">
        <f>IF('FA컵 디자인'!B11="부전승","",VLOOKUP('FA컵 디자인'!B11,시즌이미지12[[팀명]:[사이즈125]],4,0))</f>
        <v>#VALUE!</v>
      </c>
      <c r="F29" s="120"/>
      <c r="G29" s="120"/>
      <c r="H29" s="120"/>
      <c r="I29" s="129"/>
      <c r="J29" s="129"/>
      <c r="K29" s="141"/>
      <c r="L29" s="141"/>
      <c r="M29" s="129"/>
      <c r="N29" s="129"/>
      <c r="O29" s="129"/>
      <c r="P29" s="129"/>
      <c r="Q29" s="129"/>
      <c r="R29" s="129"/>
      <c r="S29" s="129"/>
      <c r="T29" s="137"/>
      <c r="AA29" s="122"/>
      <c r="AB29" s="122"/>
      <c r="AC29" s="122"/>
      <c r="AG29" s="120"/>
      <c r="AH29" s="120"/>
      <c r="AI29" s="120"/>
      <c r="AJ29" s="120"/>
      <c r="AK29" s="120"/>
      <c r="AL29" s="120"/>
      <c r="AM29" s="146"/>
      <c r="AN29" s="146"/>
      <c r="AO29" s="146"/>
      <c r="AP29" s="146"/>
      <c r="AQ29" s="146"/>
      <c r="AT29" s="127"/>
      <c r="AU29" s="127"/>
      <c r="AV29" s="127"/>
      <c r="AW29" s="146"/>
      <c r="AX29" s="146"/>
      <c r="AY29" s="146"/>
      <c r="AZ29" s="146"/>
      <c r="BA29" s="146"/>
      <c r="BB29" s="120"/>
      <c r="BC29" s="120"/>
      <c r="BD29" s="120"/>
      <c r="BE29" s="120"/>
      <c r="BF29" s="120"/>
      <c r="BG29" s="120"/>
      <c r="BI29" s="122"/>
      <c r="BJ29" s="122"/>
      <c r="BK29" s="142"/>
      <c r="BL29" s="122"/>
      <c r="BM29" s="122"/>
      <c r="BS29" s="135"/>
      <c r="BT29" s="135"/>
      <c r="BU29" s="129"/>
      <c r="BW29" s="129"/>
      <c r="BX29" s="129"/>
      <c r="BY29" s="129"/>
      <c r="BZ29" s="129"/>
      <c r="CA29" s="135"/>
      <c r="CB29" s="135"/>
      <c r="CC29" s="135"/>
      <c r="CD29" s="129"/>
      <c r="CE29" s="129"/>
      <c r="CF29" s="120" t="e" vm="41">
        <f>IF('FA컵 디자인'!B19="부전승","",VLOOKUP('FA컵 디자인'!B19,시즌이미지12[[팀명]:[사이즈125]],4,0))</f>
        <v>#VALUE!</v>
      </c>
      <c r="CG29" s="120"/>
      <c r="CH29" s="120"/>
      <c r="CI29" s="120"/>
    </row>
    <row r="30" spans="5:87" ht="14.3" customHeight="1" x14ac:dyDescent="0.3">
      <c r="E30" s="120"/>
      <c r="F30" s="120"/>
      <c r="G30" s="120"/>
      <c r="H30" s="120"/>
      <c r="K30" s="139">
        <f>'FA컵 디자인'!C11</f>
        <v>0</v>
      </c>
      <c r="L30" s="139"/>
      <c r="AA30" s="122"/>
      <c r="AB30" s="122"/>
      <c r="AC30" s="122"/>
      <c r="AG30" s="120"/>
      <c r="AH30" s="120"/>
      <c r="AI30" s="120"/>
      <c r="AJ30" s="120"/>
      <c r="AK30" s="120"/>
      <c r="AL30" s="120"/>
      <c r="AM30" s="146"/>
      <c r="AN30" s="146"/>
      <c r="AO30" s="146"/>
      <c r="AP30" s="146"/>
      <c r="AQ30" s="146"/>
      <c r="AW30" s="146"/>
      <c r="AX30" s="146"/>
      <c r="AY30" s="146"/>
      <c r="AZ30" s="146"/>
      <c r="BA30" s="146"/>
      <c r="BB30" s="120"/>
      <c r="BC30" s="120"/>
      <c r="BD30" s="120"/>
      <c r="BE30" s="120"/>
      <c r="BF30" s="120"/>
      <c r="BG30" s="120"/>
      <c r="BI30" s="122"/>
      <c r="BJ30" s="122"/>
      <c r="BK30" s="122"/>
      <c r="BL30" s="122"/>
      <c r="BM30" s="122"/>
      <c r="CB30" s="139">
        <f>'FA컵 디자인'!C19</f>
        <v>0</v>
      </c>
      <c r="CC30" s="139"/>
      <c r="CF30" s="120"/>
      <c r="CG30" s="120"/>
      <c r="CH30" s="120"/>
      <c r="CI30" s="120"/>
    </row>
    <row r="31" spans="5:87" ht="15" customHeight="1" x14ac:dyDescent="0.3">
      <c r="E31" s="120"/>
      <c r="F31" s="120"/>
      <c r="G31" s="120"/>
      <c r="H31" s="120"/>
      <c r="I31" s="121"/>
      <c r="J31" s="122"/>
      <c r="K31" s="139"/>
      <c r="L31" s="139"/>
      <c r="AA31" s="122"/>
      <c r="AB31" s="122"/>
      <c r="AC31" s="122"/>
      <c r="BI31" s="122"/>
      <c r="BJ31" s="122"/>
      <c r="BK31" s="122"/>
      <c r="BL31" s="122"/>
      <c r="BM31" s="122"/>
      <c r="CB31" s="139"/>
      <c r="CC31" s="139"/>
      <c r="CD31" s="122"/>
      <c r="CE31" s="122"/>
      <c r="CF31" s="120"/>
      <c r="CG31" s="120"/>
      <c r="CH31" s="120"/>
      <c r="CI31" s="120"/>
    </row>
    <row r="32" spans="5:87" ht="15" customHeight="1" x14ac:dyDescent="0.3">
      <c r="E32" s="120"/>
      <c r="F32" s="120"/>
      <c r="G32" s="120"/>
      <c r="H32" s="120"/>
      <c r="I32" s="121"/>
      <c r="J32" s="122"/>
      <c r="K32" s="123"/>
      <c r="L32" s="123"/>
      <c r="N32" s="120" t="e" vm="42">
        <f>IFERROR(VLOOKUP('FA컵 디자인'!D11,시즌이미지12[[팀명]:[사이즈125]],4,0),'FA컵 디자인'!D11)</f>
        <v>#VALUE!</v>
      </c>
      <c r="O32" s="120"/>
      <c r="P32" s="120"/>
      <c r="Q32" s="120"/>
      <c r="AA32" s="122"/>
      <c r="AB32" s="122"/>
      <c r="AC32" s="122"/>
      <c r="BI32" s="122"/>
      <c r="BJ32" s="122"/>
      <c r="BK32" s="122"/>
      <c r="BL32" s="122"/>
      <c r="BM32" s="122"/>
      <c r="BW32" s="120" t="e" vm="43">
        <f>IFERROR(VLOOKUP('FA컵 디자인'!D19,시즌이미지12[[팀명]:[사이즈125]],4,0),'FA컵 디자인'!D19)</f>
        <v>#VALUE!</v>
      </c>
      <c r="BX32" s="120"/>
      <c r="BY32" s="120"/>
      <c r="BZ32" s="120"/>
      <c r="CD32" s="122"/>
      <c r="CE32" s="122"/>
      <c r="CF32" s="120"/>
      <c r="CG32" s="120"/>
      <c r="CH32" s="120"/>
      <c r="CI32" s="120"/>
    </row>
    <row r="33" spans="5:87" ht="15" customHeight="1" x14ac:dyDescent="0.3">
      <c r="I33" s="122"/>
      <c r="J33" s="122"/>
      <c r="K33" s="123"/>
      <c r="L33" s="123"/>
      <c r="N33" s="120"/>
      <c r="O33" s="120"/>
      <c r="P33" s="120"/>
      <c r="Q33" s="120"/>
      <c r="T33" s="130">
        <f>'FA컵 디자인'!E11</f>
        <v>2</v>
      </c>
      <c r="U33" s="130"/>
      <c r="AA33" s="122"/>
      <c r="AB33" s="122"/>
      <c r="AC33" s="122"/>
      <c r="BI33" s="122"/>
      <c r="BJ33" s="122"/>
      <c r="BK33" s="122"/>
      <c r="BL33" s="122"/>
      <c r="BM33" s="122"/>
      <c r="BS33" s="130">
        <f>'FA컵 디자인'!E19</f>
        <v>4</v>
      </c>
      <c r="BT33" s="130"/>
      <c r="BW33" s="120"/>
      <c r="BX33" s="120"/>
      <c r="BY33" s="120"/>
      <c r="BZ33" s="120"/>
      <c r="CC33" s="122"/>
      <c r="CD33" s="122"/>
      <c r="CE33" s="122"/>
    </row>
    <row r="34" spans="5:87" ht="15" customHeight="1" x14ac:dyDescent="0.3">
      <c r="I34" s="122"/>
      <c r="J34" s="122"/>
      <c r="K34" s="123"/>
      <c r="L34" s="123"/>
      <c r="M34" s="122"/>
      <c r="N34" s="120"/>
      <c r="O34" s="120"/>
      <c r="P34" s="120"/>
      <c r="Q34" s="120"/>
      <c r="R34" s="124"/>
      <c r="S34" s="122"/>
      <c r="T34" s="130"/>
      <c r="U34" s="130"/>
      <c r="AA34" s="122"/>
      <c r="AB34" s="122"/>
      <c r="AC34" s="122"/>
      <c r="BI34" s="122"/>
      <c r="BJ34" s="122"/>
      <c r="BK34" s="122"/>
      <c r="BL34" s="122"/>
      <c r="BM34" s="122"/>
      <c r="BS34" s="130"/>
      <c r="BT34" s="130"/>
      <c r="BU34" s="122"/>
      <c r="BV34" s="122"/>
      <c r="BW34" s="120"/>
      <c r="BX34" s="120"/>
      <c r="BY34" s="120"/>
      <c r="BZ34" s="120"/>
      <c r="CA34" s="122"/>
      <c r="CB34" s="122"/>
      <c r="CC34" s="122"/>
      <c r="CD34" s="122"/>
      <c r="CE34" s="122"/>
    </row>
    <row r="35" spans="5:87" ht="15" customHeight="1" x14ac:dyDescent="0.3">
      <c r="E35" s="120" t="e" vm="42">
        <f>IF('FA컵 디자인'!B12="부전승","",VLOOKUP('FA컵 디자인'!B12,시즌이미지12[[팀명]:[사이즈125]],4,0))</f>
        <v>#VALUE!</v>
      </c>
      <c r="F35" s="120"/>
      <c r="G35" s="120"/>
      <c r="H35" s="120"/>
      <c r="I35" s="122"/>
      <c r="J35" s="122"/>
      <c r="K35" s="123"/>
      <c r="L35" s="123"/>
      <c r="M35" s="122"/>
      <c r="N35" s="120"/>
      <c r="O35" s="120"/>
      <c r="P35" s="120"/>
      <c r="Q35" s="120"/>
      <c r="R35" s="124"/>
      <c r="S35" s="122"/>
      <c r="AA35" s="122"/>
      <c r="AB35" s="122"/>
      <c r="AC35" s="122"/>
      <c r="AS35" s="121"/>
      <c r="AT35" s="121"/>
      <c r="BI35" s="122"/>
      <c r="BJ35" s="122"/>
      <c r="BK35" s="122"/>
      <c r="BL35" s="122"/>
      <c r="BM35" s="122"/>
      <c r="BU35" s="122"/>
      <c r="BV35" s="122"/>
      <c r="BW35" s="120"/>
      <c r="BX35" s="120"/>
      <c r="BY35" s="120"/>
      <c r="BZ35" s="120"/>
      <c r="CD35" s="122"/>
      <c r="CE35" s="122"/>
      <c r="CF35" s="120" t="e" vm="43">
        <f>IF('FA컵 디자인'!B20="부전승","",VLOOKUP('FA컵 디자인'!B20,시즌이미지12[[팀명]:[사이즈125]],4,0))</f>
        <v>#VALUE!</v>
      </c>
      <c r="CG35" s="120"/>
      <c r="CH35" s="120"/>
      <c r="CI35" s="120"/>
    </row>
    <row r="36" spans="5:87" ht="15" customHeight="1" x14ac:dyDescent="0.3">
      <c r="E36" s="120"/>
      <c r="F36" s="120"/>
      <c r="G36" s="120"/>
      <c r="H36" s="120"/>
      <c r="I36" s="122"/>
      <c r="J36" s="122"/>
      <c r="K36" s="139">
        <f>'FA컵 디자인'!C12</f>
        <v>4</v>
      </c>
      <c r="L36" s="139"/>
      <c r="R36" s="122"/>
      <c r="S36" s="122"/>
      <c r="AA36" s="122"/>
      <c r="AB36" s="122"/>
      <c r="AC36" s="122"/>
      <c r="AS36" s="121"/>
      <c r="AT36" s="121"/>
      <c r="BI36" s="122"/>
      <c r="BJ36" s="122"/>
      <c r="BK36" s="122"/>
      <c r="BL36" s="122"/>
      <c r="BM36" s="122"/>
      <c r="BU36" s="122"/>
      <c r="BV36" s="122"/>
      <c r="CB36" s="139">
        <f>'FA컵 디자인'!C20</f>
        <v>5</v>
      </c>
      <c r="CC36" s="139"/>
      <c r="CD36" s="122"/>
      <c r="CE36" s="122"/>
      <c r="CF36" s="120"/>
      <c r="CG36" s="120"/>
      <c r="CH36" s="120"/>
      <c r="CI36" s="120"/>
    </row>
    <row r="37" spans="5:87" ht="15" customHeight="1" x14ac:dyDescent="0.3">
      <c r="E37" s="120"/>
      <c r="F37" s="120"/>
      <c r="G37" s="120"/>
      <c r="H37" s="120"/>
      <c r="K37" s="139"/>
      <c r="L37" s="139"/>
      <c r="R37" s="122"/>
      <c r="S37" s="122"/>
      <c r="V37" s="120" t="e" vm="44">
        <f>IFERROR(VLOOKUP('FA컵 디자인'!F11,시즌이미지12[[팀명]:[사이즈125]],5,0),'FA컵 디자인'!F11)</f>
        <v>#VALUE!</v>
      </c>
      <c r="W37" s="120"/>
      <c r="X37" s="120"/>
      <c r="Y37" s="120"/>
      <c r="Z37" s="120"/>
      <c r="AA37" s="120"/>
      <c r="AB37" s="122"/>
      <c r="AC37" s="122"/>
      <c r="AL37" s="121"/>
      <c r="AR37" s="121"/>
      <c r="AS37" s="121"/>
      <c r="AT37" s="121"/>
      <c r="BI37" s="122"/>
      <c r="BJ37" s="122"/>
      <c r="BK37" s="122"/>
      <c r="BL37" s="122"/>
      <c r="BM37" s="120" t="e" vm="45">
        <f>IFERROR(VLOOKUP('FA컵 디자인'!F19,시즌이미지12[[팀명]:[사이즈125]],5,0),'FA컵 디자인'!F19)</f>
        <v>#VALUE!</v>
      </c>
      <c r="BN37" s="120"/>
      <c r="BO37" s="120"/>
      <c r="BP37" s="120"/>
      <c r="BQ37" s="120"/>
      <c r="BR37" s="120"/>
      <c r="BU37" s="122"/>
      <c r="BV37" s="122"/>
      <c r="CB37" s="139"/>
      <c r="CC37" s="139"/>
      <c r="CE37" s="122"/>
      <c r="CF37" s="120"/>
      <c r="CG37" s="120"/>
      <c r="CH37" s="120"/>
      <c r="CI37" s="120"/>
    </row>
    <row r="38" spans="5:87" ht="15" customHeight="1" x14ac:dyDescent="0.3">
      <c r="E38" s="120"/>
      <c r="F38" s="120"/>
      <c r="G38" s="120"/>
      <c r="H38" s="120"/>
      <c r="K38" s="123"/>
      <c r="L38" s="123"/>
      <c r="R38" s="122"/>
      <c r="S38" s="122"/>
      <c r="V38" s="120"/>
      <c r="W38" s="120"/>
      <c r="X38" s="120"/>
      <c r="Y38" s="120"/>
      <c r="Z38" s="120"/>
      <c r="AA38" s="120"/>
      <c r="AB38" s="122"/>
      <c r="AC38" s="122"/>
      <c r="AL38" s="121"/>
      <c r="BK38" s="122"/>
      <c r="BL38" s="122"/>
      <c r="BM38" s="120"/>
      <c r="BN38" s="120"/>
      <c r="BO38" s="120"/>
      <c r="BP38" s="120"/>
      <c r="BQ38" s="120"/>
      <c r="BR38" s="120"/>
      <c r="BU38" s="122"/>
      <c r="BV38" s="122"/>
      <c r="CE38" s="122"/>
      <c r="CF38" s="120"/>
      <c r="CG38" s="120"/>
      <c r="CH38" s="120"/>
      <c r="CI38" s="120"/>
    </row>
    <row r="39" spans="5:87" ht="15" customHeight="1" x14ac:dyDescent="0.3">
      <c r="K39" s="123"/>
      <c r="L39" s="123"/>
      <c r="R39" s="122"/>
      <c r="S39" s="122"/>
      <c r="V39" s="120"/>
      <c r="W39" s="120"/>
      <c r="X39" s="120"/>
      <c r="Y39" s="120"/>
      <c r="Z39" s="120"/>
      <c r="AA39" s="120"/>
      <c r="AB39" s="122"/>
      <c r="AC39" s="122"/>
      <c r="AD39" s="131">
        <f>'FA컵 디자인'!G11</f>
        <v>3</v>
      </c>
      <c r="AE39" s="131"/>
      <c r="AL39" s="121"/>
      <c r="BI39" s="131">
        <f>'FA컵 디자인'!G19</f>
        <v>2</v>
      </c>
      <c r="BJ39" s="131"/>
      <c r="BK39" s="122"/>
      <c r="BL39" s="122"/>
      <c r="BM39" s="120"/>
      <c r="BN39" s="120"/>
      <c r="BO39" s="120"/>
      <c r="BP39" s="120"/>
      <c r="BQ39" s="120"/>
      <c r="BR39" s="120"/>
      <c r="BT39" s="122"/>
      <c r="BU39" s="122"/>
      <c r="BV39" s="122"/>
      <c r="CE39" s="122"/>
    </row>
    <row r="40" spans="5:87" ht="15" customHeight="1" x14ac:dyDescent="0.3">
      <c r="K40" s="123"/>
      <c r="L40" s="123"/>
      <c r="R40" s="122"/>
      <c r="S40" s="122"/>
      <c r="V40" s="120"/>
      <c r="W40" s="120"/>
      <c r="X40" s="120"/>
      <c r="Y40" s="120"/>
      <c r="Z40" s="120"/>
      <c r="AA40" s="120"/>
      <c r="AD40" s="131"/>
      <c r="AE40" s="131"/>
      <c r="AJ40" s="128"/>
      <c r="BI40" s="131"/>
      <c r="BJ40" s="131"/>
      <c r="BM40" s="120"/>
      <c r="BN40" s="120"/>
      <c r="BO40" s="120"/>
      <c r="BP40" s="120"/>
      <c r="BQ40" s="120"/>
      <c r="BR40" s="120"/>
      <c r="BS40" s="122"/>
      <c r="BT40" s="122"/>
      <c r="BU40" s="122"/>
      <c r="BV40" s="122"/>
      <c r="CE40" s="122"/>
    </row>
    <row r="41" spans="5:87" ht="15" customHeight="1" x14ac:dyDescent="0.3">
      <c r="E41" s="120" t="e" vm="46">
        <f>IF('FA컵 디자인'!B13="부전승","",VLOOKUP('FA컵 디자인'!B13,시즌이미지12[[팀명]:[사이즈125]],4,0))</f>
        <v>#VALUE!</v>
      </c>
      <c r="F41" s="120"/>
      <c r="G41" s="120"/>
      <c r="H41" s="120"/>
      <c r="I41" s="129"/>
      <c r="J41" s="129"/>
      <c r="K41" s="141"/>
      <c r="L41" s="141"/>
      <c r="M41" s="129"/>
      <c r="N41" s="129"/>
      <c r="O41" s="129"/>
      <c r="P41" s="129"/>
      <c r="Q41" s="129"/>
      <c r="R41" s="122"/>
      <c r="S41" s="122"/>
      <c r="V41" s="120"/>
      <c r="W41" s="120"/>
      <c r="X41" s="120"/>
      <c r="Y41" s="120"/>
      <c r="Z41" s="120"/>
      <c r="AA41" s="120"/>
      <c r="AJ41" s="128"/>
      <c r="BM41" s="120"/>
      <c r="BN41" s="120"/>
      <c r="BO41" s="120"/>
      <c r="BP41" s="120"/>
      <c r="BQ41" s="120"/>
      <c r="BR41" s="120"/>
      <c r="BU41" s="122"/>
      <c r="BV41" s="122"/>
      <c r="BW41" s="129"/>
      <c r="BX41" s="129"/>
      <c r="BY41" s="129"/>
      <c r="BZ41" s="129"/>
      <c r="CD41" s="129"/>
      <c r="CE41" s="129"/>
      <c r="CF41" s="120" t="e" vm="47">
        <f>IF('FA컵 디자인'!B21="부전승","",VLOOKUP('FA컵 디자인'!B21,시즌이미지12[[팀명]:[사이즈125]],4,0))</f>
        <v>#VALUE!</v>
      </c>
      <c r="CG41" s="120"/>
      <c r="CH41" s="120"/>
      <c r="CI41" s="120"/>
    </row>
    <row r="42" spans="5:87" ht="15" customHeight="1" x14ac:dyDescent="0.3">
      <c r="E42" s="120"/>
      <c r="F42" s="120"/>
      <c r="G42" s="120"/>
      <c r="H42" s="120"/>
      <c r="K42" s="139">
        <f>'FA컵 디자인'!C13</f>
        <v>3</v>
      </c>
      <c r="L42" s="139"/>
      <c r="R42" s="122"/>
      <c r="S42" s="122"/>
      <c r="V42" s="120"/>
      <c r="W42" s="120"/>
      <c r="X42" s="120"/>
      <c r="Y42" s="120"/>
      <c r="Z42" s="120"/>
      <c r="AA42" s="120"/>
      <c r="AJ42" s="128"/>
      <c r="BM42" s="120"/>
      <c r="BN42" s="120"/>
      <c r="BO42" s="120"/>
      <c r="BP42" s="120"/>
      <c r="BQ42" s="120"/>
      <c r="BR42" s="120"/>
      <c r="BU42" s="122"/>
      <c r="BV42" s="122"/>
      <c r="CB42" s="139">
        <f>'FA컵 디자인'!C21</f>
        <v>2</v>
      </c>
      <c r="CC42" s="139"/>
      <c r="CE42" s="122"/>
      <c r="CF42" s="120"/>
      <c r="CG42" s="120"/>
      <c r="CH42" s="120"/>
      <c r="CI42" s="120"/>
    </row>
    <row r="43" spans="5:87" ht="15" customHeight="1" x14ac:dyDescent="0.3">
      <c r="E43" s="120"/>
      <c r="F43" s="120"/>
      <c r="G43" s="120"/>
      <c r="H43" s="120"/>
      <c r="I43" s="121"/>
      <c r="J43" s="122"/>
      <c r="K43" s="139"/>
      <c r="L43" s="139"/>
      <c r="R43" s="122"/>
      <c r="S43" s="122"/>
      <c r="AJ43" s="128"/>
      <c r="BU43" s="122"/>
      <c r="BV43" s="122"/>
      <c r="CB43" s="139"/>
      <c r="CC43" s="139"/>
      <c r="CD43" s="122"/>
      <c r="CE43" s="122"/>
      <c r="CF43" s="120"/>
      <c r="CG43" s="120"/>
      <c r="CH43" s="120"/>
      <c r="CI43" s="120"/>
    </row>
    <row r="44" spans="5:87" ht="15" customHeight="1" x14ac:dyDescent="0.3">
      <c r="E44" s="120"/>
      <c r="F44" s="120"/>
      <c r="G44" s="120"/>
      <c r="H44" s="120"/>
      <c r="I44" s="121"/>
      <c r="J44" s="122"/>
      <c r="K44" s="123"/>
      <c r="L44" s="123"/>
      <c r="N44" s="120" t="e" vm="46">
        <f>IFERROR(VLOOKUP('FA컵 디자인'!D13,시즌이미지12[[팀명]:[사이즈125]],4,0),'FA컵 디자인'!D13)</f>
        <v>#VALUE!</v>
      </c>
      <c r="O44" s="120"/>
      <c r="P44" s="120"/>
      <c r="Q44" s="120"/>
      <c r="R44" s="122"/>
      <c r="S44" s="122"/>
      <c r="AJ44" s="128"/>
      <c r="BU44" s="122"/>
      <c r="BV44" s="122"/>
      <c r="BW44" s="120" t="e" vm="47">
        <f>IFERROR(VLOOKUP('FA컵 디자인'!D21,시즌이미지12[[팀명]:[사이즈125]],4,0),'FA컵 디자인'!D21)</f>
        <v>#VALUE!</v>
      </c>
      <c r="BX44" s="120"/>
      <c r="BY44" s="120"/>
      <c r="BZ44" s="120"/>
      <c r="CD44" s="122"/>
      <c r="CE44" s="122"/>
      <c r="CF44" s="120"/>
      <c r="CG44" s="120"/>
      <c r="CH44" s="120"/>
      <c r="CI44" s="120"/>
    </row>
    <row r="45" spans="5:87" ht="15" customHeight="1" x14ac:dyDescent="0.3">
      <c r="I45" s="122"/>
      <c r="J45" s="122"/>
      <c r="K45" s="123"/>
      <c r="L45" s="123"/>
      <c r="N45" s="120"/>
      <c r="O45" s="120"/>
      <c r="P45" s="120"/>
      <c r="Q45" s="120"/>
      <c r="R45" s="122"/>
      <c r="S45" s="122"/>
      <c r="T45" s="130">
        <f>'FA컵 디자인'!E13</f>
        <v>1</v>
      </c>
      <c r="U45" s="130"/>
      <c r="AJ45" s="128"/>
      <c r="BS45" s="130">
        <f>'FA컵 디자인'!E21</f>
        <v>3</v>
      </c>
      <c r="BT45" s="130"/>
      <c r="BU45" s="122"/>
      <c r="BV45" s="122"/>
      <c r="BW45" s="120"/>
      <c r="BX45" s="120"/>
      <c r="BY45" s="120"/>
      <c r="BZ45" s="120"/>
      <c r="CC45" s="122"/>
      <c r="CD45" s="122"/>
      <c r="CE45" s="122"/>
    </row>
    <row r="46" spans="5:87" ht="15" customHeight="1" x14ac:dyDescent="0.3">
      <c r="I46" s="122"/>
      <c r="J46" s="122"/>
      <c r="K46" s="123"/>
      <c r="L46" s="123"/>
      <c r="M46" s="122"/>
      <c r="N46" s="120"/>
      <c r="O46" s="120"/>
      <c r="P46" s="120"/>
      <c r="Q46" s="120"/>
      <c r="T46" s="130"/>
      <c r="U46" s="130"/>
      <c r="AJ46" s="128"/>
      <c r="BS46" s="130"/>
      <c r="BT46" s="130"/>
      <c r="BW46" s="120"/>
      <c r="BX46" s="120"/>
      <c r="BY46" s="120"/>
      <c r="BZ46" s="120"/>
      <c r="CA46" s="122"/>
      <c r="CB46" s="122"/>
      <c r="CC46" s="122"/>
      <c r="CD46" s="122"/>
      <c r="CE46" s="122"/>
    </row>
    <row r="47" spans="5:87" ht="15" customHeight="1" x14ac:dyDescent="0.3">
      <c r="E47" s="120" t="e" vm="48">
        <f>IF('FA컵 디자인'!B14="부전승","",VLOOKUP('FA컵 디자인'!B14,시즌이미지12[[팀명]:[사이즈125]],4,0))</f>
        <v>#VALUE!</v>
      </c>
      <c r="F47" s="120"/>
      <c r="G47" s="120"/>
      <c r="H47" s="120"/>
      <c r="I47" s="122"/>
      <c r="J47" s="122"/>
      <c r="K47" s="123"/>
      <c r="L47" s="123"/>
      <c r="M47" s="122"/>
      <c r="N47" s="120"/>
      <c r="O47" s="120"/>
      <c r="P47" s="120"/>
      <c r="Q47" s="120"/>
      <c r="AJ47" s="128"/>
      <c r="BW47" s="120"/>
      <c r="BX47" s="120"/>
      <c r="BY47" s="120"/>
      <c r="BZ47" s="120"/>
      <c r="CD47" s="122"/>
      <c r="CE47" s="122"/>
      <c r="CF47" s="120" t="e" vm="49">
        <f>IF('FA컵 디자인'!B22="부전승","",VLOOKUP('FA컵 디자인'!B22,시즌이미지12[[팀명]:[사이즈125]],4,0))</f>
        <v>#VALUE!</v>
      </c>
      <c r="CG47" s="120"/>
      <c r="CH47" s="120"/>
      <c r="CI47" s="120"/>
    </row>
    <row r="48" spans="5:87" ht="15" customHeight="1" x14ac:dyDescent="0.3">
      <c r="E48" s="120"/>
      <c r="F48" s="120"/>
      <c r="G48" s="120"/>
      <c r="H48" s="120"/>
      <c r="I48" s="122"/>
      <c r="J48" s="122"/>
      <c r="K48" s="139">
        <f>'FA컵 디자인'!C14</f>
        <v>2</v>
      </c>
      <c r="L48" s="139"/>
      <c r="AJ48" s="128"/>
      <c r="CB48" s="139">
        <f>'FA컵 디자인'!C22</f>
        <v>0</v>
      </c>
      <c r="CC48" s="139"/>
      <c r="CD48" s="122"/>
      <c r="CE48" s="122"/>
      <c r="CF48" s="120"/>
      <c r="CG48" s="120"/>
      <c r="CH48" s="120"/>
      <c r="CI48" s="120"/>
    </row>
    <row r="49" spans="5:87" ht="15" customHeight="1" x14ac:dyDescent="0.3">
      <c r="E49" s="120"/>
      <c r="F49" s="120"/>
      <c r="G49" s="120"/>
      <c r="H49" s="120"/>
      <c r="K49" s="143"/>
      <c r="L49" s="143"/>
      <c r="AJ49" s="128"/>
      <c r="CB49" s="139"/>
      <c r="CC49" s="139"/>
      <c r="CF49" s="120"/>
      <c r="CG49" s="120"/>
      <c r="CH49" s="120"/>
      <c r="CI49" s="120"/>
    </row>
    <row r="50" spans="5:87" ht="15" customHeight="1" x14ac:dyDescent="0.3">
      <c r="E50" s="120"/>
      <c r="F50" s="120"/>
      <c r="G50" s="120"/>
      <c r="H50" s="120"/>
      <c r="AJ50" s="128"/>
      <c r="CF50" s="120"/>
      <c r="CG50" s="120"/>
      <c r="CH50" s="120"/>
      <c r="CI50" s="120"/>
    </row>
    <row r="51" spans="5:87" ht="20.7" customHeight="1" x14ac:dyDescent="0.3">
      <c r="AJ51" s="128"/>
    </row>
    <row r="52" spans="5:87" ht="15" customHeight="1" x14ac:dyDescent="0.3">
      <c r="AJ52" s="128"/>
    </row>
    <row r="53" spans="5:87" ht="15" customHeight="1" x14ac:dyDescent="0.3">
      <c r="AJ53" s="128"/>
    </row>
    <row r="54" spans="5:87" ht="15" customHeight="1" x14ac:dyDescent="0.3">
      <c r="AJ54" s="128"/>
    </row>
    <row r="55" spans="5:87" ht="15" customHeight="1" x14ac:dyDescent="0.3">
      <c r="AJ55" s="128"/>
    </row>
    <row r="56" spans="5:87" ht="15" customHeight="1" x14ac:dyDescent="0.3">
      <c r="AL56" s="120"/>
    </row>
    <row r="57" spans="5:87" ht="15" customHeight="1" x14ac:dyDescent="0.3">
      <c r="AL57" s="120"/>
    </row>
    <row r="58" spans="5:87" ht="15" customHeight="1" x14ac:dyDescent="0.3">
      <c r="AL58" s="120"/>
    </row>
    <row r="59" spans="5:87" ht="15" customHeight="1" x14ac:dyDescent="0.3">
      <c r="AL59" s="120"/>
    </row>
    <row r="60" spans="5:87" ht="15" customHeight="1" x14ac:dyDescent="0.3">
      <c r="AL60" s="120"/>
    </row>
    <row r="61" spans="5:87" ht="15" customHeight="1" x14ac:dyDescent="0.3">
      <c r="AL61" s="120"/>
    </row>
    <row r="62" spans="5:87" ht="15" customHeight="1" x14ac:dyDescent="0.3">
      <c r="AL62" s="120"/>
    </row>
    <row r="63" spans="5:87" ht="15" customHeight="1" x14ac:dyDescent="0.3">
      <c r="AL63" s="120"/>
    </row>
  </sheetData>
  <mergeCells count="69">
    <mergeCell ref="AW25:BA30"/>
    <mergeCell ref="AN12:AZ18"/>
    <mergeCell ref="AL8:BB11"/>
    <mergeCell ref="AL5:BB7"/>
    <mergeCell ref="AG25:AL30"/>
    <mergeCell ref="BI39:BJ40"/>
    <mergeCell ref="BS45:BT46"/>
    <mergeCell ref="T9:U10"/>
    <mergeCell ref="T21:U22"/>
    <mergeCell ref="T33:U34"/>
    <mergeCell ref="T45:U46"/>
    <mergeCell ref="BS9:BT10"/>
    <mergeCell ref="BS21:BT22"/>
    <mergeCell ref="AD15:AE16"/>
    <mergeCell ref="AD39:AE40"/>
    <mergeCell ref="BI15:BJ16"/>
    <mergeCell ref="K6:L7"/>
    <mergeCell ref="K12:L13"/>
    <mergeCell ref="K18:L19"/>
    <mergeCell ref="K24:L25"/>
    <mergeCell ref="K30:L31"/>
    <mergeCell ref="K36:L37"/>
    <mergeCell ref="K42:L43"/>
    <mergeCell ref="K48:L49"/>
    <mergeCell ref="CB6:CC7"/>
    <mergeCell ref="CB12:CC13"/>
    <mergeCell ref="CB18:CC19"/>
    <mergeCell ref="CB24:CC25"/>
    <mergeCell ref="CB30:CC31"/>
    <mergeCell ref="CB36:CC37"/>
    <mergeCell ref="CB42:CC43"/>
    <mergeCell ref="CB48:CC49"/>
    <mergeCell ref="AL60:AL61"/>
    <mergeCell ref="AL62:AL63"/>
    <mergeCell ref="AL56:AL57"/>
    <mergeCell ref="AL58:AL59"/>
    <mergeCell ref="BS33:BT34"/>
    <mergeCell ref="BM13:BR18"/>
    <mergeCell ref="BM37:BR42"/>
    <mergeCell ref="AP19:AX20"/>
    <mergeCell ref="AM25:AQ30"/>
    <mergeCell ref="BB25:BG30"/>
    <mergeCell ref="BW8:BZ11"/>
    <mergeCell ref="BW20:BZ23"/>
    <mergeCell ref="BW32:BZ35"/>
    <mergeCell ref="BW44:BZ47"/>
    <mergeCell ref="V13:AA18"/>
    <mergeCell ref="V37:AA42"/>
    <mergeCell ref="N8:Q11"/>
    <mergeCell ref="N20:Q23"/>
    <mergeCell ref="N32:Q35"/>
    <mergeCell ref="N44:Q47"/>
    <mergeCell ref="CF47:CI50"/>
    <mergeCell ref="E35:H38"/>
    <mergeCell ref="E41:H44"/>
    <mergeCell ref="E47:H50"/>
    <mergeCell ref="CF11:CI14"/>
    <mergeCell ref="CF5:CI8"/>
    <mergeCell ref="CF17:CI20"/>
    <mergeCell ref="CF23:CI26"/>
    <mergeCell ref="CF29:CI32"/>
    <mergeCell ref="CF35:CI38"/>
    <mergeCell ref="CF41:CI44"/>
    <mergeCell ref="D2:T3"/>
    <mergeCell ref="E5:H8"/>
    <mergeCell ref="E11:H14"/>
    <mergeCell ref="E17:H20"/>
    <mergeCell ref="E23:H26"/>
    <mergeCell ref="E29:H32"/>
  </mergeCells>
  <phoneticPr fontId="1" type="noConversion"/>
  <pageMargins left="0.7" right="0.7" top="0.75" bottom="0.75" header="0.3" footer="0.3"/>
  <pageSetup paperSize="9" orientation="portrait" r:id="rId1"/>
  <drawing r:id="rId2"/>
  <picture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BEF3-020C-467A-A3C6-A94DDF668CBB}">
  <sheetPr codeName="Sheet5"/>
  <dimension ref="A5:T90"/>
  <sheetViews>
    <sheetView workbookViewId="0">
      <selection activeCell="I30" sqref="I30:J33"/>
    </sheetView>
  </sheetViews>
  <sheetFormatPr defaultRowHeight="15.7" x14ac:dyDescent="0.3"/>
  <cols>
    <col min="2" max="2" width="20" bestFit="1" customWidth="1"/>
    <col min="3" max="3" width="20" customWidth="1"/>
    <col min="4" max="4" width="20" bestFit="1" customWidth="1"/>
    <col min="5" max="5" width="20" customWidth="1"/>
    <col min="6" max="7" width="15" customWidth="1"/>
    <col min="8" max="8" width="11" bestFit="1" customWidth="1"/>
    <col min="9" max="9" width="11" customWidth="1"/>
    <col min="10" max="10" width="17.75" customWidth="1"/>
    <col min="12" max="12" width="20" bestFit="1" customWidth="1"/>
  </cols>
  <sheetData>
    <row r="5" spans="2:20" ht="16.399999999999999" thickBot="1" x14ac:dyDescent="0.35"/>
    <row r="6" spans="2:20" ht="16.399999999999999" thickBot="1" x14ac:dyDescent="0.35">
      <c r="B6" s="106" t="s">
        <v>289</v>
      </c>
      <c r="C6" s="105"/>
      <c r="D6" s="106" t="s">
        <v>290</v>
      </c>
      <c r="E6" s="90"/>
      <c r="F6" s="106" t="s">
        <v>291</v>
      </c>
      <c r="G6" s="90"/>
      <c r="H6" s="106" t="s">
        <v>292</v>
      </c>
      <c r="I6" s="90"/>
      <c r="J6" s="93" t="s">
        <v>296</v>
      </c>
    </row>
    <row r="7" spans="2:20" ht="16.399999999999999" thickBot="1" x14ac:dyDescent="0.35">
      <c r="B7" s="107" t="s">
        <v>281</v>
      </c>
      <c r="C7" s="105" t="str">
        <f>IFERROR(VLOOKUP(B7,$L$8:$T$20,6,0),"")</f>
        <v/>
      </c>
      <c r="D7" s="110" t="str">
        <f>IF(B7="부전승",B8,IF(B8="부전승",B7,IF(VLOOKUP(B7,$L$9:$N$20,3,0)=1,B7,B8)))</f>
        <v>바이에른 뮌헨</v>
      </c>
      <c r="E7" s="113">
        <f>IFERROR(VLOOKUP(D7,$L$24:$T$32,6,0),"")</f>
        <v>5</v>
      </c>
      <c r="F7" s="110" t="str">
        <f>IF(D7="부전승",D9,IF(D9="부전승",D7,IF(VLOOKUP(D7,$L$25:$N$32,3,0)=1,D7,D9)))</f>
        <v>바이에른 뮌헨</v>
      </c>
      <c r="G7" s="113">
        <f>IFERROR(VLOOKUP(F7,$L$35:$T$39,6,0),"")</f>
        <v>0</v>
      </c>
      <c r="H7" s="110" t="str">
        <f>IF(F7="부전승",F11,IF(F11="부전승",F7,IF(VLOOKUP(F7,$L$36:$N$39,3,0)=1,F7,F11)))</f>
        <v>인테르</v>
      </c>
      <c r="I7" s="113">
        <f>IFERROR(VLOOKUP(H7,$L$42:$T$44,6,0),"")</f>
        <v>3</v>
      </c>
      <c r="J7" s="91" t="str">
        <f>IF(H7="부전승",H15,IF(H15="부전승",H7,IF(VLOOKUP(H7,$L$43:$N$46,3,0)=1,H7,H15)))</f>
        <v>인테르</v>
      </c>
      <c r="L7" s="45" t="s">
        <v>252</v>
      </c>
    </row>
    <row r="8" spans="2:20" x14ac:dyDescent="0.3">
      <c r="B8" s="108" t="s">
        <v>294</v>
      </c>
      <c r="C8" s="101" t="str">
        <f t="shared" ref="C8:C22" si="0">IFERROR(VLOOKUP(B8,$L$8:$T$20,6,0),"")</f>
        <v/>
      </c>
      <c r="D8" s="111"/>
      <c r="E8" s="114" t="str">
        <f t="shared" ref="E8:G22" si="1">IFERROR(VLOOKUP(D8,$L$8:$T$20,6,0),"")</f>
        <v/>
      </c>
      <c r="F8" s="111"/>
      <c r="G8" s="114" t="str">
        <f t="shared" si="1"/>
        <v/>
      </c>
      <c r="H8" s="111"/>
      <c r="I8" s="114" t="str">
        <f t="shared" ref="I8" si="2">IFERROR(VLOOKUP(H8,$L$8:$T$20,6,0),"")</f>
        <v/>
      </c>
      <c r="J8" s="84"/>
      <c r="L8" s="44" t="s">
        <v>5</v>
      </c>
      <c r="M8" s="42" t="s">
        <v>13</v>
      </c>
      <c r="N8" s="42" t="s">
        <v>9</v>
      </c>
      <c r="O8" s="42" t="s">
        <v>10</v>
      </c>
      <c r="P8" s="42" t="s">
        <v>11</v>
      </c>
      <c r="Q8" s="42" t="s">
        <v>6</v>
      </c>
      <c r="R8" s="42" t="s">
        <v>7</v>
      </c>
      <c r="S8" s="42" t="s">
        <v>14</v>
      </c>
      <c r="T8" s="43" t="s">
        <v>36</v>
      </c>
    </row>
    <row r="9" spans="2:20" x14ac:dyDescent="0.3">
      <c r="B9" s="108" t="s">
        <v>258</v>
      </c>
      <c r="C9" s="101">
        <f t="shared" si="0"/>
        <v>2</v>
      </c>
      <c r="D9" s="111" t="str">
        <f>IF(B9="부전승",B10,IF(B10="부전승",B9,IF(VLOOKUP(B9,$L$9:$N$20,3,0)=1,B9,B10)))</f>
        <v>뉴캐슬 유나이티드</v>
      </c>
      <c r="E9" s="114">
        <f t="shared" ref="E9" si="3">IFERROR(VLOOKUP(D9,$L$24:$T$32,6,0),"")</f>
        <v>4</v>
      </c>
      <c r="F9" s="111"/>
      <c r="G9" s="114" t="str">
        <f t="shared" ref="G9:I13" si="4">IFERROR(VLOOKUP(F9,$L$24:$T$32,6,0),"")</f>
        <v/>
      </c>
      <c r="H9" s="111"/>
      <c r="I9" s="114" t="str">
        <f t="shared" si="4"/>
        <v/>
      </c>
      <c r="J9" s="84"/>
      <c r="L9" s="83" t="str" cm="1">
        <f t="array" ref="L9:T20">_xlfn._xlws.SORT(_xlfn.CHOOSECOLS(_xlfn._xlws.FILTER(리그순위표[], ISNUMBER(SEARCH(L7, 리그순위표[대회 종류]))), 2, 3, 4, 5, 6, 7, 8, 9, 10), {9,8}, {-1,-1})</f>
        <v>비야레알</v>
      </c>
      <c r="M9">
        <v>1</v>
      </c>
      <c r="N9">
        <v>1</v>
      </c>
      <c r="O9">
        <v>0</v>
      </c>
      <c r="P9">
        <v>0</v>
      </c>
      <c r="Q9">
        <v>5</v>
      </c>
      <c r="R9">
        <v>0</v>
      </c>
      <c r="S9">
        <v>5</v>
      </c>
      <c r="T9">
        <v>3</v>
      </c>
    </row>
    <row r="10" spans="2:20" x14ac:dyDescent="0.3">
      <c r="B10" s="108" t="s">
        <v>295</v>
      </c>
      <c r="C10" s="101">
        <f t="shared" si="0"/>
        <v>1</v>
      </c>
      <c r="D10" s="111"/>
      <c r="E10" s="114" t="str">
        <f t="shared" si="1"/>
        <v/>
      </c>
      <c r="F10" s="111"/>
      <c r="G10" s="114" t="str">
        <f t="shared" si="1"/>
        <v/>
      </c>
      <c r="H10" s="111"/>
      <c r="I10" s="114" t="str">
        <f t="shared" ref="I10" si="5">IFERROR(VLOOKUP(H10,$L$8:$T$20,6,0),"")</f>
        <v/>
      </c>
      <c r="J10" s="84"/>
      <c r="L10" s="83" t="str">
        <v>인테르</v>
      </c>
      <c r="M10">
        <v>1</v>
      </c>
      <c r="N10">
        <v>1</v>
      </c>
      <c r="O10">
        <v>0</v>
      </c>
      <c r="P10">
        <v>0</v>
      </c>
      <c r="Q10">
        <v>4</v>
      </c>
      <c r="R10">
        <v>0</v>
      </c>
      <c r="S10">
        <v>4</v>
      </c>
      <c r="T10">
        <v>3</v>
      </c>
    </row>
    <row r="11" spans="2:20" x14ac:dyDescent="0.3">
      <c r="B11" s="108" t="s">
        <v>279</v>
      </c>
      <c r="C11" s="101">
        <f t="shared" si="0"/>
        <v>0</v>
      </c>
      <c r="D11" s="111" t="str">
        <f>IF(B11="부전승",B12,IF(B12="부전승",B11,IF(VLOOKUP(B11,$L$9:$N$20,3,0)=1,B11,B12)))</f>
        <v>인테르</v>
      </c>
      <c r="E11" s="114">
        <f t="shared" ref="E11" si="6">IFERROR(VLOOKUP(D11,$L$24:$T$32,6,0),"")</f>
        <v>2</v>
      </c>
      <c r="F11" s="111" t="str">
        <f>IF(D11="부전승",D13,IF(D13="부전승",D11,IF(VLOOKUP(D11,$L$25:$N$32,3,0)=1,D11,D13)))</f>
        <v>인테르</v>
      </c>
      <c r="G11" s="114">
        <f>IFERROR(VLOOKUP(F11,$L$35:$T$39,6,0),"")</f>
        <v>3</v>
      </c>
      <c r="H11" s="111"/>
      <c r="I11" s="114" t="str">
        <f>IFERROR(VLOOKUP(H11,$L$35:$T$39,6,0),"")</f>
        <v/>
      </c>
      <c r="J11" s="84"/>
      <c r="L11" s="83" t="str">
        <v>PSV</v>
      </c>
      <c r="M11">
        <v>1</v>
      </c>
      <c r="N11">
        <v>1</v>
      </c>
      <c r="O11">
        <v>0</v>
      </c>
      <c r="P11">
        <v>0</v>
      </c>
      <c r="Q11">
        <v>3</v>
      </c>
      <c r="R11">
        <v>0</v>
      </c>
      <c r="S11">
        <v>3</v>
      </c>
      <c r="T11">
        <v>3</v>
      </c>
    </row>
    <row r="12" spans="2:20" x14ac:dyDescent="0.3">
      <c r="B12" s="108" t="s">
        <v>277</v>
      </c>
      <c r="C12" s="101">
        <f t="shared" si="0"/>
        <v>4</v>
      </c>
      <c r="D12" s="111"/>
      <c r="E12" s="114" t="str">
        <f t="shared" si="1"/>
        <v/>
      </c>
      <c r="F12" s="111"/>
      <c r="G12" s="114" t="str">
        <f t="shared" ref="G12" si="7">IFERROR(VLOOKUP(F12,$L$8:$T$20,6,0),"")</f>
        <v/>
      </c>
      <c r="H12" s="111"/>
      <c r="I12" s="114" t="str">
        <f t="shared" ref="I12" si="8">IFERROR(VLOOKUP(H12,$L$8:$T$20,6,0),"")</f>
        <v/>
      </c>
      <c r="J12" s="84"/>
      <c r="L12" s="83" t="str">
        <v>토트넘</v>
      </c>
      <c r="M12">
        <v>1</v>
      </c>
      <c r="N12">
        <v>1</v>
      </c>
      <c r="O12">
        <v>0</v>
      </c>
      <c r="P12">
        <v>0</v>
      </c>
      <c r="Q12">
        <v>2</v>
      </c>
      <c r="R12">
        <v>0</v>
      </c>
      <c r="S12">
        <v>2</v>
      </c>
      <c r="T12">
        <v>3</v>
      </c>
    </row>
    <row r="13" spans="2:20" x14ac:dyDescent="0.3">
      <c r="B13" s="108" t="s">
        <v>278</v>
      </c>
      <c r="C13" s="101">
        <f t="shared" si="0"/>
        <v>3</v>
      </c>
      <c r="D13" s="111" t="str">
        <f>IF(B13="부전승",B14,IF(B14="부전승",B13,IF(VLOOKUP(B13,$L$9:$N$20,3,0)=1,B13,B14)))</f>
        <v>레버쿠젠</v>
      </c>
      <c r="E13" s="114">
        <f t="shared" ref="E13" si="9">IFERROR(VLOOKUP(D13,$L$24:$T$32,6,0),"")</f>
        <v>1</v>
      </c>
      <c r="F13" s="111"/>
      <c r="G13" s="114" t="str">
        <f t="shared" ref="G13:G21" si="10">IFERROR(VLOOKUP(F13,$L$24:$T$32,6,0),"")</f>
        <v/>
      </c>
      <c r="H13" s="111"/>
      <c r="I13" s="114" t="str">
        <f t="shared" si="4"/>
        <v/>
      </c>
      <c r="J13" s="84"/>
      <c r="L13" s="83" t="str">
        <v>레버쿠젠</v>
      </c>
      <c r="M13">
        <v>1</v>
      </c>
      <c r="N13">
        <v>1</v>
      </c>
      <c r="O13">
        <v>0</v>
      </c>
      <c r="P13">
        <v>0</v>
      </c>
      <c r="Q13">
        <v>3</v>
      </c>
      <c r="R13">
        <v>2</v>
      </c>
      <c r="S13">
        <v>1</v>
      </c>
      <c r="T13">
        <v>3</v>
      </c>
    </row>
    <row r="14" spans="2:20" ht="16.399999999999999" thickBot="1" x14ac:dyDescent="0.35">
      <c r="B14" s="109" t="s">
        <v>150</v>
      </c>
      <c r="C14" s="116">
        <f t="shared" si="0"/>
        <v>2</v>
      </c>
      <c r="D14" s="112"/>
      <c r="E14" s="115" t="str">
        <f t="shared" si="1"/>
        <v/>
      </c>
      <c r="F14" s="112"/>
      <c r="G14" s="115" t="str">
        <f t="shared" ref="G14" si="11">IFERROR(VLOOKUP(F14,$L$8:$T$20,6,0),"")</f>
        <v/>
      </c>
      <c r="H14" s="112"/>
      <c r="I14" s="115" t="str">
        <f t="shared" ref="I14" si="12">IFERROR(VLOOKUP(H14,$L$8:$T$20,6,0),"")</f>
        <v/>
      </c>
      <c r="J14" s="84"/>
      <c r="L14" s="83" t="str">
        <v>뉴캐슬 유나이티드</v>
      </c>
      <c r="M14">
        <v>1</v>
      </c>
      <c r="N14">
        <v>1</v>
      </c>
      <c r="O14">
        <v>0</v>
      </c>
      <c r="P14">
        <v>0</v>
      </c>
      <c r="Q14">
        <v>2</v>
      </c>
      <c r="R14">
        <v>1</v>
      </c>
      <c r="S14">
        <v>1</v>
      </c>
      <c r="T14">
        <v>3</v>
      </c>
    </row>
    <row r="15" spans="2:20" x14ac:dyDescent="0.3">
      <c r="B15" s="108" t="s">
        <v>4</v>
      </c>
      <c r="C15" s="101" t="str">
        <f t="shared" si="0"/>
        <v/>
      </c>
      <c r="D15" s="111" t="str">
        <f>IF(B15="부전승",B16,IF(B16="부전승",B15,IF(VLOOKUP(B15,$L$9:$N$20,3,0)=1,B15,B16)))</f>
        <v>도르트문트</v>
      </c>
      <c r="E15" s="113">
        <f t="shared" ref="E15" si="13">IFERROR(VLOOKUP(D15,$L$24:$T$32,6,0),"")</f>
        <v>7</v>
      </c>
      <c r="F15" s="111" t="str">
        <f>IF(D15="부전승",D17,IF(D17="부전승",D15,IF(VLOOKUP(D15,$L$25:$N$32,3,0)=1,D15,D17)))</f>
        <v>도르트문트</v>
      </c>
      <c r="G15" s="113">
        <f>IFERROR(VLOOKUP(F15,$L$35:$T$39,6,0),"")</f>
        <v>4</v>
      </c>
      <c r="H15" s="110" t="str">
        <f>IF(F15="부전승",F19,IF(F19="부전승",F15,IF(VLOOKUP(F15,$L$36:$N$39,3,0)=1,F15,F19)))</f>
        <v>도르트문트</v>
      </c>
      <c r="I15" s="113">
        <f>IFERROR(VLOOKUP(H15,$L$42:$T$44,6,0),"")</f>
        <v>2</v>
      </c>
      <c r="J15" s="84"/>
      <c r="L15" t="str">
        <v>맨체스터 유나이티드</v>
      </c>
      <c r="M15">
        <v>1</v>
      </c>
      <c r="N15">
        <v>0</v>
      </c>
      <c r="O15">
        <v>0</v>
      </c>
      <c r="P15">
        <v>1</v>
      </c>
      <c r="Q15">
        <v>1</v>
      </c>
      <c r="R15">
        <v>2</v>
      </c>
      <c r="S15">
        <v>-1</v>
      </c>
      <c r="T15">
        <v>0</v>
      </c>
    </row>
    <row r="16" spans="2:20" x14ac:dyDescent="0.3">
      <c r="B16" s="108" t="s">
        <v>293</v>
      </c>
      <c r="C16" s="101" t="str">
        <f t="shared" si="0"/>
        <v/>
      </c>
      <c r="D16" s="111"/>
      <c r="E16" s="114" t="str">
        <f t="shared" si="1"/>
        <v/>
      </c>
      <c r="F16" s="111"/>
      <c r="G16" s="114" t="str">
        <f t="shared" ref="G16" si="14">IFERROR(VLOOKUP(F16,$L$8:$T$20,6,0),"")</f>
        <v/>
      </c>
      <c r="H16" s="111"/>
      <c r="I16" s="114" t="str">
        <f t="shared" ref="I16" si="15">IFERROR(VLOOKUP(H16,$L$8:$T$20,6,0),"")</f>
        <v/>
      </c>
      <c r="J16" s="84"/>
      <c r="L16" t="str">
        <v>아우크스부르크</v>
      </c>
      <c r="M16">
        <v>1</v>
      </c>
      <c r="N16">
        <v>0</v>
      </c>
      <c r="O16">
        <v>0</v>
      </c>
      <c r="P16">
        <v>1</v>
      </c>
      <c r="Q16">
        <v>2</v>
      </c>
      <c r="R16">
        <v>3</v>
      </c>
      <c r="S16">
        <v>-1</v>
      </c>
      <c r="T16">
        <v>0</v>
      </c>
    </row>
    <row r="17" spans="1:20" x14ac:dyDescent="0.3">
      <c r="B17" s="108" t="s">
        <v>41</v>
      </c>
      <c r="C17" s="101">
        <f t="shared" si="0"/>
        <v>0</v>
      </c>
      <c r="D17" s="111" t="str">
        <f>IF(B17="부전승",B18,IF(B18="부전승",B17,IF(VLOOKUP(B17,$L$9:$N$20,3,0)=1,B17,B18)))</f>
        <v>PSV</v>
      </c>
      <c r="E17" s="114">
        <f t="shared" ref="E17" si="16">IFERROR(VLOOKUP(D17,$L$24:$T$32,6,0),"")</f>
        <v>0</v>
      </c>
      <c r="F17" s="111"/>
      <c r="G17" s="114" t="str">
        <f t="shared" si="10"/>
        <v/>
      </c>
      <c r="H17" s="111"/>
      <c r="I17" s="114" t="str">
        <f t="shared" ref="I17" si="17">IFERROR(VLOOKUP(H17,$L$24:$T$32,6,0),"")</f>
        <v/>
      </c>
      <c r="J17" s="84"/>
      <c r="L17" t="str">
        <v>첼시</v>
      </c>
      <c r="M17">
        <v>1</v>
      </c>
      <c r="N17">
        <v>0</v>
      </c>
      <c r="O17">
        <v>0</v>
      </c>
      <c r="P17">
        <v>1</v>
      </c>
      <c r="Q17">
        <v>0</v>
      </c>
      <c r="R17">
        <v>2</v>
      </c>
      <c r="S17">
        <v>-2</v>
      </c>
      <c r="T17">
        <v>0</v>
      </c>
    </row>
    <row r="18" spans="1:20" x14ac:dyDescent="0.3">
      <c r="B18" s="108" t="s">
        <v>59</v>
      </c>
      <c r="C18" s="101">
        <f t="shared" si="0"/>
        <v>3</v>
      </c>
      <c r="D18" s="111"/>
      <c r="E18" s="114" t="str">
        <f t="shared" si="1"/>
        <v/>
      </c>
      <c r="F18" s="111"/>
      <c r="G18" s="114" t="str">
        <f t="shared" ref="G18" si="18">IFERROR(VLOOKUP(F18,$L$8:$T$20,6,0),"")</f>
        <v/>
      </c>
      <c r="H18" s="111"/>
      <c r="I18" s="114" t="str">
        <f t="shared" ref="I18" si="19">IFERROR(VLOOKUP(H18,$L$8:$T$20,6,0),"")</f>
        <v/>
      </c>
      <c r="J18" s="84"/>
      <c r="L18" t="str">
        <v>유벤투스</v>
      </c>
      <c r="M18">
        <v>1</v>
      </c>
      <c r="N18">
        <v>0</v>
      </c>
      <c r="O18">
        <v>0</v>
      </c>
      <c r="P18">
        <v>1</v>
      </c>
      <c r="Q18">
        <v>0</v>
      </c>
      <c r="R18">
        <v>3</v>
      </c>
      <c r="S18">
        <v>-3</v>
      </c>
      <c r="T18">
        <v>0</v>
      </c>
    </row>
    <row r="19" spans="1:20" x14ac:dyDescent="0.3">
      <c r="B19" s="108" t="s">
        <v>42</v>
      </c>
      <c r="C19" s="101">
        <f t="shared" si="0"/>
        <v>0</v>
      </c>
      <c r="D19" s="111" t="str">
        <f>IF(B19="부전승",B20,IF(B20="부전승",B19,IF(VLOOKUP(B19,$L$9:$N$20,3,0)=1,B19,B20)))</f>
        <v>비야레알</v>
      </c>
      <c r="E19" s="114">
        <f t="shared" ref="E19" si="20">IFERROR(VLOOKUP(D19,$L$24:$T$32,6,0),"")</f>
        <v>4</v>
      </c>
      <c r="F19" s="111" t="str">
        <f>IF(D19="부전승",D21,IF(D21="부전승",D19,IF(VLOOKUP(D19,$L$25:$N$32,3,0)=1,D19,D21)))</f>
        <v>비야레알</v>
      </c>
      <c r="G19" s="114">
        <f>IFERROR(VLOOKUP(F19,$L$35:$T$39,6,0),"")</f>
        <v>2</v>
      </c>
      <c r="H19" s="111"/>
      <c r="I19" s="114" t="str">
        <f>IFERROR(VLOOKUP(H19,$L$35:$T$39,6,0),"")</f>
        <v/>
      </c>
      <c r="J19" s="84"/>
      <c r="L19" t="str">
        <v>레알 마드리드</v>
      </c>
      <c r="M19">
        <v>1</v>
      </c>
      <c r="N19">
        <v>0</v>
      </c>
      <c r="O19">
        <v>0</v>
      </c>
      <c r="P19">
        <v>1</v>
      </c>
      <c r="Q19">
        <v>0</v>
      </c>
      <c r="R19">
        <v>4</v>
      </c>
      <c r="S19">
        <v>-4</v>
      </c>
      <c r="T19">
        <v>0</v>
      </c>
    </row>
    <row r="20" spans="1:20" x14ac:dyDescent="0.3">
      <c r="B20" s="108" t="s">
        <v>148</v>
      </c>
      <c r="C20" s="101">
        <f t="shared" si="0"/>
        <v>5</v>
      </c>
      <c r="D20" s="111"/>
      <c r="E20" s="114" t="str">
        <f t="shared" si="1"/>
        <v/>
      </c>
      <c r="F20" s="111"/>
      <c r="G20" s="114" t="str">
        <f t="shared" ref="G20" si="21">IFERROR(VLOOKUP(F20,$L$8:$T$20,6,0),"")</f>
        <v/>
      </c>
      <c r="H20" s="111"/>
      <c r="I20" s="114" t="str">
        <f t="shared" ref="I20" si="22">IFERROR(VLOOKUP(H20,$L$8:$T$20,6,0),"")</f>
        <v/>
      </c>
      <c r="J20" s="84"/>
      <c r="L20" t="str">
        <v>아틀레티코 마드리드</v>
      </c>
      <c r="M20">
        <v>1</v>
      </c>
      <c r="N20">
        <v>0</v>
      </c>
      <c r="O20">
        <v>0</v>
      </c>
      <c r="P20">
        <v>1</v>
      </c>
      <c r="Q20">
        <v>0</v>
      </c>
      <c r="R20">
        <v>5</v>
      </c>
      <c r="S20">
        <v>-5</v>
      </c>
      <c r="T20">
        <v>0</v>
      </c>
    </row>
    <row r="21" spans="1:20" x14ac:dyDescent="0.3">
      <c r="B21" s="108" t="s">
        <v>64</v>
      </c>
      <c r="C21" s="101">
        <f t="shared" si="0"/>
        <v>2</v>
      </c>
      <c r="D21" s="111" t="str">
        <f>IF(B21="부전승",B22,IF(B22="부전승",B21,IF(VLOOKUP(B21,$L$9:$N$20,3,0)=1,B21,B22)))</f>
        <v>토트넘</v>
      </c>
      <c r="E21" s="114">
        <f t="shared" ref="E21" si="23">IFERROR(VLOOKUP(D21,$L$24:$T$32,6,0),"")</f>
        <v>3</v>
      </c>
      <c r="F21" s="111"/>
      <c r="G21" s="114" t="str">
        <f t="shared" si="10"/>
        <v/>
      </c>
      <c r="H21" s="111"/>
      <c r="I21" s="114" t="str">
        <f t="shared" ref="I21" si="24">IFERROR(VLOOKUP(H21,$L$24:$T$32,6,0),"")</f>
        <v/>
      </c>
      <c r="J21" s="84"/>
    </row>
    <row r="22" spans="1:20" ht="16.399999999999999" thickBot="1" x14ac:dyDescent="0.35">
      <c r="B22" s="109" t="s">
        <v>63</v>
      </c>
      <c r="C22" s="116">
        <f t="shared" si="0"/>
        <v>0</v>
      </c>
      <c r="D22" s="112"/>
      <c r="E22" s="115" t="str">
        <f t="shared" si="1"/>
        <v/>
      </c>
      <c r="F22" s="112"/>
      <c r="G22" s="115" t="str">
        <f t="shared" ref="G22" si="25">IFERROR(VLOOKUP(F22,$L$8:$T$20,6,0),"")</f>
        <v/>
      </c>
      <c r="H22" s="112"/>
      <c r="I22" s="115" t="str">
        <f t="shared" ref="I22" si="26">IFERROR(VLOOKUP(H22,$L$8:$T$20,6,0),"")</f>
        <v/>
      </c>
      <c r="J22" s="85"/>
    </row>
    <row r="23" spans="1:20" ht="16.399999999999999" thickBot="1" x14ac:dyDescent="0.35">
      <c r="L23" s="45" t="s">
        <v>253</v>
      </c>
    </row>
    <row r="24" spans="1:20" x14ac:dyDescent="0.3">
      <c r="B24" s="103" t="s">
        <v>289</v>
      </c>
      <c r="C24" s="103"/>
      <c r="L24" s="44" t="s">
        <v>5</v>
      </c>
      <c r="M24" s="42" t="s">
        <v>13</v>
      </c>
      <c r="N24" s="42" t="s">
        <v>9</v>
      </c>
      <c r="O24" s="42" t="s">
        <v>10</v>
      </c>
      <c r="P24" s="42" t="s">
        <v>11</v>
      </c>
      <c r="Q24" s="42" t="s">
        <v>6</v>
      </c>
      <c r="R24" s="42" t="s">
        <v>7</v>
      </c>
      <c r="S24" s="42" t="s">
        <v>14</v>
      </c>
      <c r="T24" s="43" t="s">
        <v>36</v>
      </c>
    </row>
    <row r="25" spans="1:20" x14ac:dyDescent="0.3">
      <c r="L25" t="str" cm="1">
        <f t="array" ref="L25:T32">_xlfn._xlws.SORT(_xlfn.CHOOSECOLS(_xlfn._xlws.FILTER(리그순위표[], ISNUMBER(SEARCH(L23, 리그순위표[대회 종류]))), 2, 3, 4, 5, 6, 7, 8, 9, 10), {9,8}, {-1,-1})</f>
        <v>도르트문트</v>
      </c>
      <c r="M25">
        <v>1</v>
      </c>
      <c r="N25">
        <v>1</v>
      </c>
      <c r="O25">
        <v>0</v>
      </c>
      <c r="P25">
        <v>0</v>
      </c>
      <c r="Q25">
        <v>7</v>
      </c>
      <c r="R25">
        <v>0</v>
      </c>
      <c r="S25">
        <v>7</v>
      </c>
      <c r="T25">
        <v>3</v>
      </c>
    </row>
    <row r="26" spans="1:20" x14ac:dyDescent="0.3">
      <c r="L26" t="str">
        <v>인테르</v>
      </c>
      <c r="M26">
        <v>1</v>
      </c>
      <c r="N26">
        <v>1</v>
      </c>
      <c r="O26">
        <v>0</v>
      </c>
      <c r="P26">
        <v>0</v>
      </c>
      <c r="Q26">
        <v>2</v>
      </c>
      <c r="R26">
        <v>1</v>
      </c>
      <c r="S26">
        <v>1</v>
      </c>
      <c r="T26">
        <v>3</v>
      </c>
    </row>
    <row r="27" spans="1:20" ht="22.85" x14ac:dyDescent="0.3">
      <c r="A27" s="117"/>
      <c r="B27" s="117"/>
      <c r="C27" s="117"/>
      <c r="E27" s="102"/>
      <c r="F27" s="102"/>
      <c r="G27" s="102"/>
      <c r="H27" s="102"/>
      <c r="I27" s="119"/>
      <c r="J27" s="119"/>
      <c r="L27" t="str">
        <v>비야레알</v>
      </c>
      <c r="M27">
        <v>1</v>
      </c>
      <c r="N27">
        <v>1</v>
      </c>
      <c r="O27">
        <v>0</v>
      </c>
      <c r="P27">
        <v>0</v>
      </c>
      <c r="Q27">
        <v>4</v>
      </c>
      <c r="R27">
        <v>3</v>
      </c>
      <c r="S27">
        <v>1</v>
      </c>
      <c r="T27">
        <v>3</v>
      </c>
    </row>
    <row r="28" spans="1:20" x14ac:dyDescent="0.3">
      <c r="A28" s="117"/>
      <c r="B28" s="117"/>
      <c r="C28" s="117"/>
      <c r="E28" s="102"/>
      <c r="L28" t="str">
        <v>바이에른 뮌헨</v>
      </c>
      <c r="M28">
        <v>1</v>
      </c>
      <c r="N28">
        <v>1</v>
      </c>
      <c r="O28">
        <v>0</v>
      </c>
      <c r="P28">
        <v>0</v>
      </c>
      <c r="Q28">
        <v>5</v>
      </c>
      <c r="R28">
        <v>4</v>
      </c>
      <c r="S28">
        <v>1</v>
      </c>
      <c r="T28">
        <v>3</v>
      </c>
    </row>
    <row r="29" spans="1:20" x14ac:dyDescent="0.3">
      <c r="A29" s="117"/>
      <c r="B29" s="117"/>
      <c r="C29" s="117"/>
      <c r="E29" s="102"/>
      <c r="L29" t="str">
        <v>레버쿠젠</v>
      </c>
      <c r="M29">
        <v>1</v>
      </c>
      <c r="N29">
        <v>0</v>
      </c>
      <c r="O29">
        <v>0</v>
      </c>
      <c r="P29">
        <v>1</v>
      </c>
      <c r="Q29">
        <v>1</v>
      </c>
      <c r="R29">
        <v>2</v>
      </c>
      <c r="S29">
        <v>-1</v>
      </c>
      <c r="T29">
        <v>0</v>
      </c>
    </row>
    <row r="30" spans="1:20" x14ac:dyDescent="0.3">
      <c r="A30" s="117"/>
      <c r="B30" s="117"/>
      <c r="C30" s="117"/>
      <c r="E30" s="102"/>
      <c r="L30" t="str">
        <v>토트넘</v>
      </c>
      <c r="M30">
        <v>1</v>
      </c>
      <c r="N30">
        <v>0</v>
      </c>
      <c r="O30">
        <v>0</v>
      </c>
      <c r="P30">
        <v>1</v>
      </c>
      <c r="Q30">
        <v>3</v>
      </c>
      <c r="R30">
        <v>4</v>
      </c>
      <c r="S30">
        <v>-1</v>
      </c>
      <c r="T30">
        <v>0</v>
      </c>
    </row>
    <row r="31" spans="1:20" x14ac:dyDescent="0.3">
      <c r="A31" s="117"/>
      <c r="B31" s="117"/>
      <c r="C31" s="117"/>
      <c r="E31" s="102"/>
      <c r="L31" t="str">
        <v>뉴캐슬 유나이티드</v>
      </c>
      <c r="M31">
        <v>1</v>
      </c>
      <c r="N31">
        <v>0</v>
      </c>
      <c r="O31">
        <v>0</v>
      </c>
      <c r="P31">
        <v>1</v>
      </c>
      <c r="Q31">
        <v>4</v>
      </c>
      <c r="R31">
        <v>5</v>
      </c>
      <c r="S31">
        <v>-1</v>
      </c>
      <c r="T31">
        <v>0</v>
      </c>
    </row>
    <row r="32" spans="1:20" x14ac:dyDescent="0.3">
      <c r="A32" s="117"/>
      <c r="E32" s="102"/>
      <c r="L32" t="str">
        <v>PSV</v>
      </c>
      <c r="M32">
        <v>1</v>
      </c>
      <c r="N32">
        <v>0</v>
      </c>
      <c r="O32">
        <v>0</v>
      </c>
      <c r="P32">
        <v>1</v>
      </c>
      <c r="Q32">
        <v>0</v>
      </c>
      <c r="R32">
        <v>7</v>
      </c>
      <c r="S32">
        <v>-7</v>
      </c>
      <c r="T32">
        <v>0</v>
      </c>
    </row>
    <row r="33" spans="1:20" ht="16.399999999999999" thickBot="1" x14ac:dyDescent="0.35">
      <c r="A33" s="117"/>
      <c r="E33" s="102"/>
    </row>
    <row r="34" spans="1:20" ht="16.399999999999999" thickBot="1" x14ac:dyDescent="0.35">
      <c r="A34" s="117"/>
      <c r="E34" s="102"/>
      <c r="I34" s="117"/>
      <c r="J34" s="117"/>
      <c r="L34" s="45" t="s">
        <v>254</v>
      </c>
    </row>
    <row r="35" spans="1:20" x14ac:dyDescent="0.3">
      <c r="A35" s="117"/>
      <c r="E35" s="102"/>
      <c r="I35" s="117"/>
      <c r="J35" s="117"/>
      <c r="L35" s="44" t="s">
        <v>5</v>
      </c>
      <c r="M35" s="42" t="s">
        <v>13</v>
      </c>
      <c r="N35" s="42" t="s">
        <v>9</v>
      </c>
      <c r="O35" s="42" t="s">
        <v>10</v>
      </c>
      <c r="P35" s="42" t="s">
        <v>11</v>
      </c>
      <c r="Q35" s="42" t="s">
        <v>6</v>
      </c>
      <c r="R35" s="42" t="s">
        <v>7</v>
      </c>
      <c r="S35" s="42" t="s">
        <v>14</v>
      </c>
      <c r="T35" s="43" t="s">
        <v>36</v>
      </c>
    </row>
    <row r="36" spans="1:20" x14ac:dyDescent="0.3">
      <c r="A36" s="117"/>
      <c r="E36" s="102"/>
      <c r="F36" s="102"/>
      <c r="G36" s="102"/>
      <c r="H36" s="102"/>
      <c r="I36" s="117"/>
      <c r="J36" s="117"/>
      <c r="L36" t="str" cm="1">
        <f t="array" ref="L36:T39">_xlfn._xlws.SORT(_xlfn.CHOOSECOLS(_xlfn._xlws.FILTER(리그순위표[], ISNUMBER(SEARCH(L34, 리그순위표[대회 종류]))), 2, 3, 4, 5, 6, 7, 8, 9, 10), {9,8}, {-1,-1})</f>
        <v>인테르</v>
      </c>
      <c r="M36">
        <v>1</v>
      </c>
      <c r="N36">
        <v>1</v>
      </c>
      <c r="O36">
        <v>0</v>
      </c>
      <c r="P36">
        <v>0</v>
      </c>
      <c r="Q36">
        <v>3</v>
      </c>
      <c r="R36">
        <v>0</v>
      </c>
      <c r="S36">
        <v>3</v>
      </c>
      <c r="T36">
        <v>3</v>
      </c>
    </row>
    <row r="37" spans="1:20" x14ac:dyDescent="0.3">
      <c r="A37" s="117"/>
      <c r="E37" s="102"/>
      <c r="F37" s="102"/>
      <c r="G37" s="102"/>
      <c r="H37" s="102"/>
      <c r="I37" s="117"/>
      <c r="J37" s="117"/>
      <c r="L37" t="str">
        <v>도르트문트</v>
      </c>
      <c r="M37">
        <v>1</v>
      </c>
      <c r="N37">
        <v>1</v>
      </c>
      <c r="O37">
        <v>0</v>
      </c>
      <c r="P37">
        <v>0</v>
      </c>
      <c r="Q37">
        <v>4</v>
      </c>
      <c r="R37">
        <v>2</v>
      </c>
      <c r="S37">
        <v>2</v>
      </c>
      <c r="T37">
        <v>3</v>
      </c>
    </row>
    <row r="38" spans="1:20" x14ac:dyDescent="0.3">
      <c r="A38" s="117"/>
      <c r="E38" s="102"/>
      <c r="F38" s="102"/>
      <c r="G38" s="102"/>
      <c r="H38" s="102"/>
      <c r="I38" s="117"/>
      <c r="J38" s="117"/>
      <c r="L38" t="str">
        <v>비야레알</v>
      </c>
      <c r="M38">
        <v>1</v>
      </c>
      <c r="N38">
        <v>0</v>
      </c>
      <c r="O38">
        <v>0</v>
      </c>
      <c r="P38">
        <v>1</v>
      </c>
      <c r="Q38">
        <v>2</v>
      </c>
      <c r="R38">
        <v>4</v>
      </c>
      <c r="S38">
        <v>-2</v>
      </c>
      <c r="T38">
        <v>0</v>
      </c>
    </row>
    <row r="39" spans="1:20" x14ac:dyDescent="0.3">
      <c r="A39" s="117"/>
      <c r="E39" s="102"/>
      <c r="F39" s="102"/>
      <c r="G39" s="102"/>
      <c r="H39" s="102"/>
      <c r="I39" s="117"/>
      <c r="J39" s="117"/>
      <c r="L39" t="str">
        <v>바이에른 뮌헨</v>
      </c>
      <c r="M39">
        <v>1</v>
      </c>
      <c r="N39">
        <v>0</v>
      </c>
      <c r="O39">
        <v>0</v>
      </c>
      <c r="P39">
        <v>1</v>
      </c>
      <c r="Q39">
        <v>0</v>
      </c>
      <c r="R39">
        <v>3</v>
      </c>
      <c r="S39">
        <v>-3</v>
      </c>
      <c r="T39">
        <v>0</v>
      </c>
    </row>
    <row r="40" spans="1:20" ht="16.399999999999999" thickBot="1" x14ac:dyDescent="0.35">
      <c r="A40" s="117"/>
      <c r="E40" s="102"/>
      <c r="F40" s="102"/>
      <c r="G40" s="102"/>
      <c r="H40" s="102"/>
      <c r="I40" s="117"/>
      <c r="J40" s="117"/>
    </row>
    <row r="41" spans="1:20" ht="16.399999999999999" thickBot="1" x14ac:dyDescent="0.35">
      <c r="A41" s="117"/>
      <c r="E41" s="102"/>
      <c r="F41" s="102"/>
      <c r="G41" s="102"/>
      <c r="H41" s="102"/>
      <c r="I41" s="118"/>
      <c r="J41" s="118"/>
      <c r="L41" s="45" t="s">
        <v>255</v>
      </c>
    </row>
    <row r="42" spans="1:20" x14ac:dyDescent="0.3">
      <c r="A42" s="117"/>
      <c r="D42" s="118"/>
      <c r="E42" s="118"/>
      <c r="I42" s="118"/>
      <c r="J42" s="118"/>
      <c r="L42" s="44" t="s">
        <v>5</v>
      </c>
      <c r="M42" s="42" t="s">
        <v>13</v>
      </c>
      <c r="N42" s="42" t="s">
        <v>9</v>
      </c>
      <c r="O42" s="42" t="s">
        <v>10</v>
      </c>
      <c r="P42" s="42" t="s">
        <v>11</v>
      </c>
      <c r="Q42" s="42" t="s">
        <v>6</v>
      </c>
      <c r="R42" s="42" t="s">
        <v>7</v>
      </c>
      <c r="S42" s="42" t="s">
        <v>14</v>
      </c>
      <c r="T42" s="43" t="s">
        <v>36</v>
      </c>
    </row>
    <row r="43" spans="1:20" x14ac:dyDescent="0.3">
      <c r="A43" s="117"/>
      <c r="D43" s="117"/>
      <c r="E43" s="117"/>
      <c r="I43" s="117"/>
      <c r="J43" s="117"/>
      <c r="L43" t="str" cm="1">
        <f t="array" ref="L43:T44">_xlfn._xlws.SORT(_xlfn.CHOOSECOLS(_xlfn._xlws.FILTER(리그순위표[], ISNUMBER(SEARCH(L41, 리그순위표[대회 종류]))), 2, 3, 4, 5, 6, 7, 8, 9, 10), {9,8}, {-1,-1})</f>
        <v>인테르</v>
      </c>
      <c r="M43">
        <v>1</v>
      </c>
      <c r="N43">
        <v>1</v>
      </c>
      <c r="O43">
        <v>0</v>
      </c>
      <c r="P43">
        <v>0</v>
      </c>
      <c r="Q43">
        <v>3</v>
      </c>
      <c r="R43">
        <v>2</v>
      </c>
      <c r="S43">
        <v>1</v>
      </c>
      <c r="T43">
        <v>3</v>
      </c>
    </row>
    <row r="44" spans="1:20" x14ac:dyDescent="0.3">
      <c r="A44" s="117"/>
      <c r="D44" s="117"/>
      <c r="E44" s="117"/>
      <c r="F44" s="117"/>
      <c r="G44" s="117"/>
      <c r="H44" s="117"/>
      <c r="I44" s="117"/>
      <c r="J44" s="117"/>
      <c r="L44" t="str">
        <v>도르트문트</v>
      </c>
      <c r="M44">
        <v>1</v>
      </c>
      <c r="N44">
        <v>0</v>
      </c>
      <c r="O44">
        <v>0</v>
      </c>
      <c r="P44">
        <v>1</v>
      </c>
      <c r="Q44">
        <v>2</v>
      </c>
      <c r="R44">
        <v>3</v>
      </c>
      <c r="S44">
        <v>-1</v>
      </c>
      <c r="T44">
        <v>0</v>
      </c>
    </row>
    <row r="45" spans="1:20" x14ac:dyDescent="0.3">
      <c r="A45" s="117"/>
      <c r="D45" s="117"/>
      <c r="E45" s="117"/>
      <c r="F45" s="117"/>
      <c r="G45" s="117"/>
      <c r="H45" s="117"/>
      <c r="I45" s="117"/>
      <c r="J45" s="117"/>
    </row>
    <row r="46" spans="1:20" x14ac:dyDescent="0.3">
      <c r="A46" s="117"/>
      <c r="D46" s="117"/>
      <c r="E46" s="117"/>
      <c r="F46" s="117"/>
      <c r="G46" s="117"/>
      <c r="H46" s="117"/>
      <c r="I46" s="117"/>
      <c r="J46" s="117"/>
    </row>
    <row r="59" spans="6:12" x14ac:dyDescent="0.3">
      <c r="F59" s="104"/>
      <c r="G59" s="104"/>
      <c r="H59" s="104"/>
      <c r="I59" s="104"/>
      <c r="J59" s="104"/>
      <c r="K59" s="104"/>
      <c r="L59" s="104"/>
    </row>
    <row r="60" spans="6:12" x14ac:dyDescent="0.3">
      <c r="F60" s="104"/>
      <c r="G60" s="104"/>
      <c r="H60" s="104"/>
      <c r="I60" s="104"/>
      <c r="J60" s="104"/>
      <c r="K60" s="104"/>
      <c r="L60" s="104"/>
    </row>
    <row r="61" spans="6:12" x14ac:dyDescent="0.3">
      <c r="F61" s="104"/>
      <c r="G61" s="104"/>
      <c r="H61" s="104"/>
      <c r="I61" s="104"/>
      <c r="J61" s="104"/>
      <c r="K61" s="104"/>
      <c r="L61" s="104"/>
    </row>
    <row r="62" spans="6:12" x14ac:dyDescent="0.3">
      <c r="F62" s="104"/>
      <c r="G62" s="104"/>
      <c r="H62" s="104"/>
      <c r="I62" s="104"/>
      <c r="J62" s="104"/>
      <c r="K62" s="104"/>
      <c r="L62" s="104"/>
    </row>
    <row r="63" spans="6:12" x14ac:dyDescent="0.3">
      <c r="F63" s="104"/>
      <c r="G63" s="104"/>
      <c r="H63" s="104"/>
      <c r="I63" s="104"/>
      <c r="J63" s="104"/>
      <c r="K63" s="104"/>
      <c r="L63" s="104"/>
    </row>
    <row r="64" spans="6:12" x14ac:dyDescent="0.3">
      <c r="F64" s="104"/>
      <c r="G64" s="104"/>
      <c r="H64" s="104"/>
      <c r="I64" s="104"/>
      <c r="J64" s="104"/>
      <c r="K64" s="104"/>
      <c r="L64" s="104"/>
    </row>
    <row r="65" spans="6:12" x14ac:dyDescent="0.3">
      <c r="F65" s="104"/>
      <c r="G65" s="104"/>
      <c r="H65" s="104"/>
      <c r="I65" s="104"/>
      <c r="J65" s="104"/>
      <c r="K65" s="104"/>
      <c r="L65" s="104"/>
    </row>
    <row r="66" spans="6:12" x14ac:dyDescent="0.3">
      <c r="F66" s="104"/>
      <c r="G66" s="104"/>
      <c r="H66" s="104"/>
      <c r="I66" s="104"/>
      <c r="J66" s="104"/>
      <c r="K66" s="104"/>
      <c r="L66" s="104"/>
    </row>
    <row r="67" spans="6:12" x14ac:dyDescent="0.3">
      <c r="F67" s="104"/>
      <c r="G67" s="104"/>
      <c r="H67" s="104"/>
      <c r="I67" s="104"/>
      <c r="J67" s="104"/>
      <c r="K67" s="104"/>
      <c r="L67" s="104"/>
    </row>
    <row r="68" spans="6:12" x14ac:dyDescent="0.3">
      <c r="F68" s="104"/>
      <c r="G68" s="104"/>
      <c r="H68" s="104"/>
      <c r="I68" s="104"/>
      <c r="J68" s="104"/>
      <c r="K68" s="104"/>
      <c r="L68" s="104"/>
    </row>
    <row r="69" spans="6:12" x14ac:dyDescent="0.3">
      <c r="F69" s="104"/>
      <c r="G69" s="104"/>
      <c r="H69" s="104"/>
      <c r="I69" s="104"/>
      <c r="J69" s="104"/>
      <c r="K69" s="104"/>
      <c r="L69" s="104"/>
    </row>
    <row r="70" spans="6:12" x14ac:dyDescent="0.3">
      <c r="F70" s="104"/>
      <c r="G70" s="104"/>
      <c r="H70" s="104"/>
      <c r="I70" s="104"/>
      <c r="J70" s="104"/>
      <c r="K70" s="104"/>
      <c r="L70" s="104"/>
    </row>
    <row r="71" spans="6:12" x14ac:dyDescent="0.3">
      <c r="F71" s="104"/>
      <c r="G71" s="104"/>
      <c r="H71" s="104"/>
      <c r="I71" s="104"/>
      <c r="J71" s="104"/>
      <c r="K71" s="104"/>
      <c r="L71" s="104"/>
    </row>
    <row r="72" spans="6:12" x14ac:dyDescent="0.3">
      <c r="F72" s="104"/>
      <c r="G72" s="104"/>
      <c r="H72" s="104"/>
      <c r="I72" s="104"/>
      <c r="J72" s="104"/>
      <c r="K72" s="104"/>
      <c r="L72" s="104"/>
    </row>
    <row r="73" spans="6:12" x14ac:dyDescent="0.3">
      <c r="F73" s="104"/>
      <c r="G73" s="104"/>
      <c r="H73" s="104"/>
      <c r="I73" s="104"/>
      <c r="J73" s="104"/>
      <c r="K73" s="104"/>
      <c r="L73" s="104"/>
    </row>
    <row r="74" spans="6:12" x14ac:dyDescent="0.3">
      <c r="F74" s="104"/>
      <c r="G74" s="104"/>
      <c r="H74" s="104"/>
      <c r="I74" s="104"/>
      <c r="J74" s="104"/>
      <c r="K74" s="104"/>
      <c r="L74" s="104"/>
    </row>
    <row r="75" spans="6:12" x14ac:dyDescent="0.3">
      <c r="F75" s="104"/>
      <c r="G75" s="104"/>
      <c r="H75" s="104"/>
      <c r="I75" s="104"/>
      <c r="J75" s="104"/>
      <c r="K75" s="104"/>
      <c r="L75" s="104"/>
    </row>
    <row r="76" spans="6:12" x14ac:dyDescent="0.3">
      <c r="F76" s="104"/>
      <c r="G76" s="104"/>
      <c r="H76" s="104"/>
      <c r="I76" s="104"/>
      <c r="J76" s="104"/>
      <c r="K76" s="104"/>
      <c r="L76" s="104"/>
    </row>
    <row r="77" spans="6:12" x14ac:dyDescent="0.3">
      <c r="F77" s="104"/>
      <c r="G77" s="104"/>
      <c r="H77" s="104"/>
      <c r="I77" s="104"/>
      <c r="J77" s="104"/>
      <c r="K77" s="104"/>
      <c r="L77" s="104"/>
    </row>
    <row r="78" spans="6:12" x14ac:dyDescent="0.3">
      <c r="F78" s="104"/>
      <c r="G78" s="104"/>
      <c r="H78" s="104"/>
      <c r="I78" s="104"/>
      <c r="J78" s="104"/>
      <c r="K78" s="104"/>
      <c r="L78" s="104"/>
    </row>
    <row r="79" spans="6:12" x14ac:dyDescent="0.3">
      <c r="F79" s="104"/>
      <c r="G79" s="104"/>
      <c r="H79" s="104"/>
      <c r="I79" s="104"/>
      <c r="J79" s="104"/>
      <c r="K79" s="104"/>
      <c r="L79" s="104"/>
    </row>
    <row r="80" spans="6:12" x14ac:dyDescent="0.3">
      <c r="F80" s="104"/>
      <c r="G80" s="104"/>
      <c r="H80" s="104"/>
      <c r="I80" s="104"/>
      <c r="J80" s="104"/>
      <c r="K80" s="104"/>
      <c r="L80" s="104"/>
    </row>
    <row r="81" spans="6:12" x14ac:dyDescent="0.3">
      <c r="F81" s="104"/>
      <c r="G81" s="104"/>
      <c r="H81" s="104"/>
      <c r="I81" s="104"/>
      <c r="J81" s="104"/>
      <c r="K81" s="104"/>
      <c r="L81" s="104"/>
    </row>
    <row r="82" spans="6:12" x14ac:dyDescent="0.3">
      <c r="F82" s="104"/>
      <c r="G82" s="104"/>
      <c r="H82" s="104"/>
      <c r="I82" s="104"/>
      <c r="J82" s="104"/>
      <c r="K82" s="104"/>
      <c r="L82" s="104"/>
    </row>
    <row r="83" spans="6:12" x14ac:dyDescent="0.3">
      <c r="F83" s="104"/>
      <c r="G83" s="104"/>
      <c r="H83" s="104"/>
      <c r="I83" s="104"/>
      <c r="J83" s="104"/>
      <c r="K83" s="104"/>
      <c r="L83" s="104"/>
    </row>
    <row r="84" spans="6:12" x14ac:dyDescent="0.3">
      <c r="F84" s="104"/>
      <c r="G84" s="104"/>
      <c r="H84" s="104"/>
      <c r="I84" s="104"/>
      <c r="J84" s="104"/>
      <c r="K84" s="104"/>
      <c r="L84" s="104"/>
    </row>
    <row r="85" spans="6:12" x14ac:dyDescent="0.3">
      <c r="F85" s="104"/>
      <c r="G85" s="104"/>
      <c r="H85" s="104"/>
      <c r="I85" s="104"/>
      <c r="J85" s="104"/>
      <c r="K85" s="104"/>
      <c r="L85" s="104"/>
    </row>
    <row r="86" spans="6:12" x14ac:dyDescent="0.3">
      <c r="F86" s="104"/>
      <c r="G86" s="104"/>
      <c r="H86" s="104"/>
      <c r="I86" s="104"/>
      <c r="J86" s="104"/>
      <c r="K86" s="104"/>
      <c r="L86" s="104"/>
    </row>
    <row r="87" spans="6:12" x14ac:dyDescent="0.3">
      <c r="F87" s="104"/>
      <c r="G87" s="104"/>
      <c r="H87" s="104"/>
      <c r="I87" s="104"/>
      <c r="J87" s="104"/>
      <c r="K87" s="104"/>
      <c r="L87" s="104"/>
    </row>
    <row r="88" spans="6:12" x14ac:dyDescent="0.3">
      <c r="F88" s="104"/>
      <c r="G88" s="104"/>
      <c r="H88" s="104"/>
      <c r="I88" s="104"/>
      <c r="J88" s="104"/>
      <c r="K88" s="104"/>
      <c r="L88" s="104"/>
    </row>
    <row r="89" spans="6:12" x14ac:dyDescent="0.3">
      <c r="F89" s="104"/>
      <c r="G89" s="104"/>
      <c r="H89" s="104"/>
      <c r="I89" s="104"/>
      <c r="J89" s="104"/>
      <c r="K89" s="104"/>
      <c r="L89" s="104"/>
    </row>
    <row r="90" spans="6:12" x14ac:dyDescent="0.3">
      <c r="F90" s="104"/>
      <c r="G90" s="104"/>
      <c r="H90" s="104"/>
      <c r="I90" s="104"/>
      <c r="J90" s="104"/>
      <c r="K90" s="104"/>
      <c r="L90" s="104"/>
    </row>
  </sheetData>
  <mergeCells count="29">
    <mergeCell ref="E13:E14"/>
    <mergeCell ref="E11:E12"/>
    <mergeCell ref="E9:E10"/>
    <mergeCell ref="E7:E8"/>
    <mergeCell ref="G7:G10"/>
    <mergeCell ref="G11:G14"/>
    <mergeCell ref="I7:I14"/>
    <mergeCell ref="I15:I22"/>
    <mergeCell ref="G15:G18"/>
    <mergeCell ref="G19:G22"/>
    <mergeCell ref="H7:H14"/>
    <mergeCell ref="H15:H22"/>
    <mergeCell ref="J7:J22"/>
    <mergeCell ref="D19:D20"/>
    <mergeCell ref="D21:D22"/>
    <mergeCell ref="F7:F10"/>
    <mergeCell ref="F11:F14"/>
    <mergeCell ref="F15:F18"/>
    <mergeCell ref="F19:F22"/>
    <mergeCell ref="E21:E22"/>
    <mergeCell ref="E19:E20"/>
    <mergeCell ref="E17:E18"/>
    <mergeCell ref="E15:E16"/>
    <mergeCell ref="D7:D8"/>
    <mergeCell ref="D9:D10"/>
    <mergeCell ref="D11:D12"/>
    <mergeCell ref="D13:D14"/>
    <mergeCell ref="D15:D16"/>
    <mergeCell ref="D17:D18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4C6EF-CC68-4F18-B0CD-BFB490A78345}">
  <sheetPr codeName="Sheet6"/>
  <dimension ref="B1:P49"/>
  <sheetViews>
    <sheetView topLeftCell="A7" workbookViewId="0">
      <selection activeCell="B20" sqref="B20:F36"/>
    </sheetView>
  </sheetViews>
  <sheetFormatPr defaultRowHeight="15.7" x14ac:dyDescent="0.3"/>
  <cols>
    <col min="2" max="4" width="20" bestFit="1" customWidth="1"/>
    <col min="5" max="6" width="13.75" bestFit="1" customWidth="1"/>
    <col min="8" max="8" width="20" style="98" bestFit="1" customWidth="1"/>
    <col min="9" max="9" width="5.5" style="1" bestFit="1" customWidth="1"/>
    <col min="10" max="12" width="3.625" style="1" bestFit="1" customWidth="1"/>
    <col min="13" max="16" width="5.5" style="1" bestFit="1" customWidth="1"/>
    <col min="20" max="20" width="5.5" bestFit="1" customWidth="1"/>
    <col min="21" max="21" width="31.75" bestFit="1" customWidth="1"/>
  </cols>
  <sheetData>
    <row r="1" spans="2:16" ht="16.399999999999999" thickBot="1" x14ac:dyDescent="0.35"/>
    <row r="2" spans="2:16" ht="16.399999999999999" thickBot="1" x14ac:dyDescent="0.35">
      <c r="B2" s="88" t="s">
        <v>289</v>
      </c>
      <c r="C2" s="89" t="s">
        <v>290</v>
      </c>
      <c r="D2" s="89" t="s">
        <v>291</v>
      </c>
      <c r="E2" s="90" t="s">
        <v>292</v>
      </c>
      <c r="F2" s="93" t="s">
        <v>296</v>
      </c>
      <c r="H2" s="95" t="s">
        <v>297</v>
      </c>
    </row>
    <row r="3" spans="2:16" x14ac:dyDescent="0.3">
      <c r="B3" s="88" t="s">
        <v>44</v>
      </c>
      <c r="C3" s="91" t="str">
        <f>IF(B3="부전승",B4,IF(B4="부전승",B3,IF(VLOOKUP(B3,#REF!,3,0)=1,B3,B4)))</f>
        <v>레알 마드리드</v>
      </c>
      <c r="D3" s="91" t="str">
        <f>IF(VLOOKUP(C3,$H$15:$P$23,9,0)&gt;VLOOKUP(C5,$H$15:$P$23,9,0),C3,IF(VLOOKUP(C3,$H$15:$P$23,9,0)&lt;VLOOKUP(C5,$H$15:$P$23,9,0),C5,IF((VLOOKUP(C3,$H$15:$P$23,9,0)=VLOOKUP(C5,$H$15:$P$23,9,0))*(VLOOKUP(C3,$H$15:$P$23,8,0)&gt;VLOOKUP(C5,$H$15:$P$23,8,0)),C3,C5)))</f>
        <v>레알 마드리드</v>
      </c>
      <c r="E3" s="92" t="str">
        <f>IF(VLOOKUP(D3,$H$8:$P$12,9,0)&gt;VLOOKUP(D7,$H$8:$P$12,9,0),D3,IF(VLOOKUP(D3,$H$8:$P$12,9,0)&lt;VLOOKUP(D7,$H$8:$P$12,9,0),D7,IF((VLOOKUP(D3,$H$8:$P$12,9,0)=VLOOKUP(D7,$H$8:$P$12,9,0))*(VLOOKUP(D3,$H$8:$P$12,8,0)&gt;VLOOKUP(D7,$H$8:$P$12,8,0)),D3,D7)))</f>
        <v>레알 마드리드</v>
      </c>
      <c r="F3" s="91" t="str">
        <f>IF(E3="부전승",E11,IF(E11="부전승",E3,IF(VLOOKUP(E3,$H$4:$J$5,3,0)=1,E3,E11)))</f>
        <v>레알 마드리드</v>
      </c>
      <c r="H3" s="44" t="s">
        <v>5</v>
      </c>
      <c r="I3" s="42" t="s">
        <v>13</v>
      </c>
      <c r="J3" s="42" t="s">
        <v>9</v>
      </c>
      <c r="K3" s="42" t="s">
        <v>10</v>
      </c>
      <c r="L3" s="42" t="s">
        <v>11</v>
      </c>
      <c r="M3" s="42" t="s">
        <v>6</v>
      </c>
      <c r="N3" s="42" t="s">
        <v>7</v>
      </c>
      <c r="O3" s="42" t="s">
        <v>14</v>
      </c>
      <c r="P3" s="43" t="s">
        <v>36</v>
      </c>
    </row>
    <row r="4" spans="2:16" x14ac:dyDescent="0.3">
      <c r="B4" s="96" t="s">
        <v>293</v>
      </c>
      <c r="C4" s="84"/>
      <c r="D4" s="84"/>
      <c r="E4" s="86"/>
      <c r="F4" s="84"/>
      <c r="H4" s="98" t="str" cm="1">
        <f t="array" ref="H4:P5">_xlfn._xlws.SORT(_xlfn.CHOOSECOLS(_xlfn._xlws.FILTER(리그순위표[], ISNUMBER(SEARCH(H2, 리그순위표[대회 종류]))), 2, 3, 4, 5, 6, 7, 8, 9, 10), {9,8}, {-1,-1})</f>
        <v>레알 마드리드</v>
      </c>
      <c r="I4" s="1">
        <v>1</v>
      </c>
      <c r="J4" s="1">
        <v>1</v>
      </c>
      <c r="K4" s="1">
        <v>0</v>
      </c>
      <c r="L4" s="1">
        <v>0</v>
      </c>
      <c r="M4" s="1">
        <v>4</v>
      </c>
      <c r="N4" s="1">
        <v>2</v>
      </c>
      <c r="O4" s="1">
        <v>2</v>
      </c>
      <c r="P4" s="1">
        <v>3</v>
      </c>
    </row>
    <row r="5" spans="2:16" x14ac:dyDescent="0.3">
      <c r="B5" s="96" t="s">
        <v>59</v>
      </c>
      <c r="C5" s="84" t="str">
        <f>IF(B5="부전승",B6,IF(B6="부전승",B5,IF(VLOOKUP(B5,#REF!,3,0)=1,B5,B6)))</f>
        <v>PSV</v>
      </c>
      <c r="D5" s="84"/>
      <c r="E5" s="86"/>
      <c r="F5" s="84"/>
      <c r="H5" s="98" t="str">
        <v>인테르</v>
      </c>
      <c r="I5" s="1">
        <v>1</v>
      </c>
      <c r="J5" s="1">
        <v>0</v>
      </c>
      <c r="K5" s="1">
        <v>0</v>
      </c>
      <c r="L5" s="1">
        <v>1</v>
      </c>
      <c r="M5" s="1">
        <v>2</v>
      </c>
      <c r="N5" s="1">
        <v>4</v>
      </c>
      <c r="O5" s="1">
        <v>-2</v>
      </c>
      <c r="P5" s="1">
        <v>0</v>
      </c>
    </row>
    <row r="6" spans="2:16" ht="16.399999999999999" thickBot="1" x14ac:dyDescent="0.35">
      <c r="B6" s="96" t="s">
        <v>293</v>
      </c>
      <c r="C6" s="84"/>
      <c r="D6" s="84"/>
      <c r="E6" s="86"/>
      <c r="F6" s="84"/>
      <c r="H6"/>
      <c r="I6"/>
      <c r="J6"/>
      <c r="K6"/>
      <c r="L6"/>
      <c r="M6"/>
      <c r="N6"/>
      <c r="O6"/>
      <c r="P6"/>
    </row>
    <row r="7" spans="2:16" ht="16.399999999999999" thickBot="1" x14ac:dyDescent="0.35">
      <c r="B7" s="96" t="s">
        <v>4</v>
      </c>
      <c r="C7" s="84" t="str">
        <f>IF(B7="부전승",B8,IF(B8="부전승",B7,IF(VLOOKUP(B7,#REF!,3,0)=1,B7,B8)))</f>
        <v>도르트문트</v>
      </c>
      <c r="D7" s="84" t="str">
        <f>IF(VLOOKUP(C7,$H$15:$P$23,9,0)&gt;VLOOKUP(C9,$H$15:$P$23,9,0),C7,IF(VLOOKUP(C7,$H$15:$P$23,9,0)&lt;VLOOKUP(C9,$H$15:$P$23,9,0),C9,IF((VLOOKUP(C7,$H$15:$P$23,9,0)=VLOOKUP(C9,$H$15:$P$23,9,0))*(VLOOKUP(C7,$H$15:$P$23,8,0)&gt;VLOOKUP(C9,$H$15:$P$23,8,0)),C7,C9)))</f>
        <v>맨체스터 유나이티드</v>
      </c>
      <c r="E7" s="86"/>
      <c r="F7" s="84"/>
      <c r="H7" s="95" t="s">
        <v>161</v>
      </c>
    </row>
    <row r="8" spans="2:16" x14ac:dyDescent="0.3">
      <c r="B8" s="96" t="s">
        <v>293</v>
      </c>
      <c r="C8" s="84"/>
      <c r="D8" s="84"/>
      <c r="E8" s="86"/>
      <c r="F8" s="84"/>
      <c r="H8" s="44" t="s">
        <v>5</v>
      </c>
      <c r="I8" s="42" t="s">
        <v>13</v>
      </c>
      <c r="J8" s="42" t="s">
        <v>9</v>
      </c>
      <c r="K8" s="42" t="s">
        <v>10</v>
      </c>
      <c r="L8" s="42" t="s">
        <v>11</v>
      </c>
      <c r="M8" s="42" t="s">
        <v>6</v>
      </c>
      <c r="N8" s="42" t="s">
        <v>7</v>
      </c>
      <c r="O8" s="42" t="s">
        <v>14</v>
      </c>
      <c r="P8" s="43" t="s">
        <v>36</v>
      </c>
    </row>
    <row r="9" spans="2:16" x14ac:dyDescent="0.3">
      <c r="B9" s="96" t="s">
        <v>39</v>
      </c>
      <c r="C9" s="84" t="str">
        <f>IF(B9="부전승",B10,IF(B10="부전승",B9,IF(VLOOKUP(B9,#REF!,3,0)=1,B9,B10)))</f>
        <v>맨체스터 유나이티드</v>
      </c>
      <c r="D9" s="84"/>
      <c r="E9" s="86"/>
      <c r="F9" s="84"/>
      <c r="H9" s="98" t="str" cm="1">
        <f t="array" ref="H9:P12">_xlfn._xlws.SORT(_xlfn.CHOOSECOLS(_xlfn._xlws.FILTER(리그순위표[], ISNUMBER(SEARCH(H7, 리그순위표[대회 종류]))), 2, 3, 4, 5, 6, 7, 8, 9, 10), {9,8}, {-1,-1})</f>
        <v>레알 마드리드</v>
      </c>
      <c r="I9" s="1">
        <v>3</v>
      </c>
      <c r="J9" s="1">
        <v>2</v>
      </c>
      <c r="K9" s="1">
        <v>0</v>
      </c>
      <c r="L9" s="1">
        <v>1</v>
      </c>
      <c r="M9" s="1">
        <v>9</v>
      </c>
      <c r="N9" s="1">
        <v>6</v>
      </c>
      <c r="O9" s="1">
        <v>3</v>
      </c>
      <c r="P9" s="1">
        <v>6</v>
      </c>
    </row>
    <row r="10" spans="2:16" ht="16.399999999999999" thickBot="1" x14ac:dyDescent="0.35">
      <c r="B10" s="97" t="s">
        <v>293</v>
      </c>
      <c r="C10" s="85"/>
      <c r="D10" s="85"/>
      <c r="E10" s="87"/>
      <c r="F10" s="84"/>
      <c r="H10" s="98" t="str">
        <v>인테르</v>
      </c>
      <c r="I10" s="1">
        <v>2</v>
      </c>
      <c r="J10" s="1">
        <v>2</v>
      </c>
      <c r="K10" s="1">
        <v>0</v>
      </c>
      <c r="L10" s="1">
        <v>0</v>
      </c>
      <c r="M10" s="1">
        <v>5</v>
      </c>
      <c r="N10" s="1">
        <v>2</v>
      </c>
      <c r="O10" s="1">
        <v>3</v>
      </c>
      <c r="P10" s="1">
        <v>6</v>
      </c>
    </row>
    <row r="11" spans="2:16" x14ac:dyDescent="0.3">
      <c r="B11" s="96" t="s">
        <v>157</v>
      </c>
      <c r="C11" s="84" t="str">
        <f>IF(B11="부전승",B12,IF(B12="부전승",B11,IF(VLOOKUP(B11,#REF!,3,0)=1,B11,B12)))</f>
        <v>뉴캐슬 유나이티드</v>
      </c>
      <c r="D11" s="84" t="str">
        <f>IF(VLOOKUP(C11,$H$15:$P$23,9,0)&gt;VLOOKUP(C13,$H$15:$P$23,9,0),C11,IF(VLOOKUP(C11,$H$15:$P$23,9,0)&lt;VLOOKUP(C13,$H$15:$P$23,9,0),C13,IF((VLOOKUP(C11,$H$15:$P$23,9,0)=VLOOKUP(C13,$H$15:$P$23,9,0))*(VLOOKUP(C11,$H$15:$P$23,8,0)&gt;VLOOKUP(C13,$H$15:$P$23,8,0)),C11,C13)))</f>
        <v>아틀레티코 마드리드</v>
      </c>
      <c r="E11" s="86" t="str">
        <f>IF(VLOOKUP(D11,$H$8:$P$12,9,0)&gt;VLOOKUP(D15,$H$8:$P$12,9,0),D11,IF(VLOOKUP(D11,$H$8:$P$12,9,0)&lt;VLOOKUP(D15,$H$8:$P$12,9,0),D15,IF((VLOOKUP(D11,$H$8:$P$12,9,0)=VLOOKUP(D15,$H$8:$P$12,9,0))*(VLOOKUP(D11,$H$8:$P$12,8,0)&gt;VLOOKUP(D15,$H$8:$P$12,8,0)),D11,D15)))</f>
        <v>인테르</v>
      </c>
      <c r="F11" s="84"/>
      <c r="H11" s="98" t="str">
        <v>맨체스터 유나이티드</v>
      </c>
      <c r="I11" s="1">
        <v>3</v>
      </c>
      <c r="J11" s="1">
        <v>1</v>
      </c>
      <c r="K11" s="1">
        <v>0</v>
      </c>
      <c r="L11" s="1">
        <v>2</v>
      </c>
      <c r="M11" s="1">
        <v>6</v>
      </c>
      <c r="N11" s="1">
        <v>9</v>
      </c>
      <c r="O11" s="1">
        <v>-3</v>
      </c>
      <c r="P11" s="1">
        <v>3</v>
      </c>
    </row>
    <row r="12" spans="2:16" x14ac:dyDescent="0.3">
      <c r="B12" s="96" t="s">
        <v>293</v>
      </c>
      <c r="C12" s="84"/>
      <c r="D12" s="84"/>
      <c r="E12" s="86"/>
      <c r="F12" s="84"/>
      <c r="H12" s="98" t="str">
        <v>아틀레티코 마드리드</v>
      </c>
      <c r="I12" s="1">
        <v>2</v>
      </c>
      <c r="J12" s="1">
        <v>0</v>
      </c>
      <c r="K12" s="1">
        <v>0</v>
      </c>
      <c r="L12" s="1">
        <v>2</v>
      </c>
      <c r="M12" s="1">
        <v>2</v>
      </c>
      <c r="N12" s="1">
        <v>5</v>
      </c>
      <c r="O12" s="1">
        <v>-3</v>
      </c>
      <c r="P12" s="1">
        <v>0</v>
      </c>
    </row>
    <row r="13" spans="2:16" ht="16.399999999999999" thickBot="1" x14ac:dyDescent="0.35">
      <c r="B13" s="96" t="s">
        <v>42</v>
      </c>
      <c r="C13" s="84" t="str">
        <f>IF(B13="부전승",B14,IF(B14="부전승",B13,IF(VLOOKUP(B13,#REF!,3,0)=1,B13,B14)))</f>
        <v>아틀레티코 마드리드</v>
      </c>
      <c r="D13" s="84"/>
      <c r="E13" s="86"/>
      <c r="F13" s="84"/>
      <c r="H13"/>
      <c r="I13"/>
      <c r="J13"/>
      <c r="K13"/>
      <c r="L13"/>
      <c r="M13"/>
      <c r="N13"/>
      <c r="O13"/>
      <c r="P13"/>
    </row>
    <row r="14" spans="2:16" ht="16.399999999999999" thickBot="1" x14ac:dyDescent="0.35">
      <c r="B14" s="96" t="s">
        <v>293</v>
      </c>
      <c r="C14" s="84"/>
      <c r="D14" s="84"/>
      <c r="E14" s="86"/>
      <c r="F14" s="84"/>
      <c r="H14" s="94" t="s">
        <v>160</v>
      </c>
    </row>
    <row r="15" spans="2:16" x14ac:dyDescent="0.3">
      <c r="B15" s="96" t="s">
        <v>3</v>
      </c>
      <c r="C15" s="84" t="str">
        <f>IF(B15="부전승",B16,IF(B16="부전승",B15,IF(VLOOKUP(B15,#REF!,3,0)=1,B15,B16)))</f>
        <v>인테르</v>
      </c>
      <c r="D15" s="84" t="str">
        <f>IF(VLOOKUP(C15,$H$15:$P$23,9,0)&gt;VLOOKUP(C17,$H$15:$P$23,9,0),C15,IF(VLOOKUP(C15,$H$15:$P$23,9,0)&lt;VLOOKUP(C17,$H$15:$P$23,9,0),C17,IF((VLOOKUP(C15,$H$15:$P$23,9,0)=VLOOKUP(C17,$H$15:$P$23,9,0))*(VLOOKUP(C15,$H$15:$P$23,8,0)&gt;VLOOKUP(C17,$H$15:$P$23,8,0)),C15,C17)))</f>
        <v>인테르</v>
      </c>
      <c r="E15" s="86"/>
      <c r="F15" s="84"/>
      <c r="H15" s="44" t="s">
        <v>5</v>
      </c>
      <c r="I15" s="42" t="s">
        <v>13</v>
      </c>
      <c r="J15" s="42" t="s">
        <v>9</v>
      </c>
      <c r="K15" s="42" t="s">
        <v>10</v>
      </c>
      <c r="L15" s="42" t="s">
        <v>11</v>
      </c>
      <c r="M15" s="42" t="s">
        <v>6</v>
      </c>
      <c r="N15" s="42" t="s">
        <v>7</v>
      </c>
      <c r="O15" s="42" t="s">
        <v>14</v>
      </c>
      <c r="P15" s="43" t="s">
        <v>36</v>
      </c>
    </row>
    <row r="16" spans="2:16" x14ac:dyDescent="0.3">
      <c r="B16" s="96" t="s">
        <v>293</v>
      </c>
      <c r="C16" s="84"/>
      <c r="D16" s="84"/>
      <c r="E16" s="86"/>
      <c r="F16" s="84"/>
      <c r="H16" s="98" t="str" cm="1">
        <f t="array" ref="H16:P23">_xlfn._xlws.SORT(_xlfn.CHOOSECOLS(_xlfn._xlws.FILTER(리그순위표[], ISNUMBER(SEARCH(H14, 리그순위표[대회 종류]))), 2, 3, 4, 5, 6, 7, 8, 9, 10), {9,8}, {-1,-1})</f>
        <v>레알 마드리드</v>
      </c>
      <c r="I16" s="1">
        <v>2</v>
      </c>
      <c r="J16" s="1">
        <v>2</v>
      </c>
      <c r="K16" s="1">
        <v>0</v>
      </c>
      <c r="L16" s="1">
        <v>0</v>
      </c>
      <c r="M16" s="1">
        <v>10</v>
      </c>
      <c r="N16" s="1">
        <v>3</v>
      </c>
      <c r="O16" s="1">
        <v>7</v>
      </c>
      <c r="P16" s="1">
        <v>6</v>
      </c>
    </row>
    <row r="17" spans="2:16" x14ac:dyDescent="0.3">
      <c r="B17" s="96" t="s">
        <v>148</v>
      </c>
      <c r="C17" s="84" t="str">
        <f>IF(B17="부전승",B18,IF(B18="부전승",B17,IF(VLOOKUP(B17,#REF!,3,0)=1,B17,B18)))</f>
        <v>비야레알</v>
      </c>
      <c r="D17" s="84"/>
      <c r="E17" s="86"/>
      <c r="F17" s="84"/>
      <c r="H17" s="98" t="str">
        <v>맨체스터 유나이티드</v>
      </c>
      <c r="I17" s="1">
        <v>2</v>
      </c>
      <c r="J17" s="1">
        <v>2</v>
      </c>
      <c r="K17" s="1">
        <v>0</v>
      </c>
      <c r="L17" s="1">
        <v>0</v>
      </c>
      <c r="M17" s="1">
        <v>7</v>
      </c>
      <c r="N17" s="1">
        <v>4</v>
      </c>
      <c r="O17" s="1">
        <v>3</v>
      </c>
      <c r="P17" s="1">
        <v>6</v>
      </c>
    </row>
    <row r="18" spans="2:16" ht="16.399999999999999" thickBot="1" x14ac:dyDescent="0.35">
      <c r="B18" s="97" t="s">
        <v>293</v>
      </c>
      <c r="C18" s="85"/>
      <c r="D18" s="85"/>
      <c r="E18" s="87"/>
      <c r="F18" s="85"/>
      <c r="H18" s="98" t="str">
        <v>인테르</v>
      </c>
      <c r="I18" s="1">
        <v>3</v>
      </c>
      <c r="J18" s="1">
        <v>2</v>
      </c>
      <c r="K18" s="1">
        <v>0</v>
      </c>
      <c r="L18" s="1">
        <v>1</v>
      </c>
      <c r="M18" s="1">
        <v>8</v>
      </c>
      <c r="N18" s="1">
        <v>6</v>
      </c>
      <c r="O18" s="1">
        <v>2</v>
      </c>
      <c r="P18" s="1">
        <v>6</v>
      </c>
    </row>
    <row r="19" spans="2:16" ht="16.399999999999999" thickBot="1" x14ac:dyDescent="0.35">
      <c r="H19" s="98" t="str">
        <v>아틀레티코 마드리드</v>
      </c>
      <c r="I19" s="1">
        <v>2</v>
      </c>
      <c r="J19" s="1">
        <v>1</v>
      </c>
      <c r="K19" s="1">
        <v>1</v>
      </c>
      <c r="L19" s="1">
        <v>0</v>
      </c>
      <c r="M19" s="1">
        <v>6</v>
      </c>
      <c r="N19" s="1">
        <v>5</v>
      </c>
      <c r="O19" s="1">
        <v>1</v>
      </c>
      <c r="P19" s="1">
        <v>4</v>
      </c>
    </row>
    <row r="20" spans="2:16" ht="16.399999999999999" thickBot="1" x14ac:dyDescent="0.35">
      <c r="B20" s="88" t="s">
        <v>289</v>
      </c>
      <c r="C20" s="89" t="s">
        <v>290</v>
      </c>
      <c r="D20" s="89" t="s">
        <v>291</v>
      </c>
      <c r="E20" s="90" t="s">
        <v>292</v>
      </c>
      <c r="F20" s="93" t="s">
        <v>296</v>
      </c>
      <c r="H20" s="98" t="str">
        <v>비야레알</v>
      </c>
      <c r="I20" s="1">
        <v>3</v>
      </c>
      <c r="J20" s="1">
        <v>1</v>
      </c>
      <c r="K20" s="1">
        <v>0</v>
      </c>
      <c r="L20" s="1">
        <v>2</v>
      </c>
      <c r="M20" s="1">
        <v>6</v>
      </c>
      <c r="N20" s="1">
        <v>8</v>
      </c>
      <c r="O20" s="1">
        <v>-2</v>
      </c>
      <c r="P20" s="1">
        <v>3</v>
      </c>
    </row>
    <row r="21" spans="2:16" x14ac:dyDescent="0.3">
      <c r="B21" s="88" t="e" vm="15">
        <f>IFERROR(VLOOKUP(B3,시즌이미지12[[팀명]:[사이즈35]],3,0),B3)</f>
        <v>#VALUE!</v>
      </c>
      <c r="C21" s="91" t="e" vm="15">
        <f>IF(B21="부전승",B22,IF(B22="부전승",B21,IF(VLOOKUP(B21,#REF!,3,0)=1,B21,B22)))</f>
        <v>#VALUE!</v>
      </c>
      <c r="D21" s="91" t="e" vm="15">
        <f>IFERROR(VLOOKUP(D3,시즌이미지12[[팀명]:[사이즈35]],3,0),D3)</f>
        <v>#VALUE!</v>
      </c>
      <c r="E21" s="92" t="e" vm="15">
        <f>IFERROR(VLOOKUP(E3,시즌이미지12[[팀명]:[사이즈35]],3,0),E3)</f>
        <v>#VALUE!</v>
      </c>
      <c r="F21" s="91" t="e" vm="15">
        <f>IFERROR(VLOOKUP(F3,시즌이미지12[[팀명]:[사이즈35]],3,0),F3)</f>
        <v>#VALUE!</v>
      </c>
      <c r="H21" s="98" t="str">
        <v>뉴캐슬 유나이티드</v>
      </c>
      <c r="I21" s="1">
        <v>2</v>
      </c>
      <c r="J21" s="1">
        <v>0</v>
      </c>
      <c r="K21" s="1">
        <v>1</v>
      </c>
      <c r="L21" s="1">
        <v>1</v>
      </c>
      <c r="M21" s="1">
        <v>5</v>
      </c>
      <c r="N21" s="1">
        <v>6</v>
      </c>
      <c r="O21" s="1">
        <v>-1</v>
      </c>
      <c r="P21" s="1">
        <v>1</v>
      </c>
    </row>
    <row r="22" spans="2:16" x14ac:dyDescent="0.3">
      <c r="B22" s="96" t="str">
        <f>IFERROR(VLOOKUP(B4,시즌이미지12[[팀명]:[사이즈35]],3,0),B4)</f>
        <v>부전승</v>
      </c>
      <c r="C22" s="84"/>
      <c r="D22" s="84">
        <f>IFERROR(VLOOKUP(D4,시즌이미지12[[팀명]:[사이즈35]],3,0),D4)</f>
        <v>0</v>
      </c>
      <c r="E22" s="86">
        <f>IFERROR(VLOOKUP(E4,시즌이미지12[[팀명]:[사이즈35]],3,0),E4)</f>
        <v>0</v>
      </c>
      <c r="F22" s="84">
        <f>IFERROR(VLOOKUP(F4,시즌이미지12[[팀명]:[사이즈35]],3,0),F4)</f>
        <v>0</v>
      </c>
      <c r="H22" s="98" t="str">
        <v>도르트문트</v>
      </c>
      <c r="I22" s="1">
        <v>2</v>
      </c>
      <c r="J22" s="1">
        <v>0</v>
      </c>
      <c r="K22" s="1">
        <v>0</v>
      </c>
      <c r="L22" s="1">
        <v>2</v>
      </c>
      <c r="M22" s="1">
        <v>4</v>
      </c>
      <c r="N22" s="1">
        <v>7</v>
      </c>
      <c r="O22" s="1">
        <v>-3</v>
      </c>
      <c r="P22" s="1">
        <v>0</v>
      </c>
    </row>
    <row r="23" spans="2:16" x14ac:dyDescent="0.3">
      <c r="B23" s="96" t="e" vm="26">
        <f>IFERROR(VLOOKUP(B5,시즌이미지12[[팀명]:[사이즈35]],3,0),B5)</f>
        <v>#VALUE!</v>
      </c>
      <c r="C23" s="84" t="e" vm="26">
        <f>IF(B23="부전승",B24,IF(B24="부전승",B23,IF(VLOOKUP(B23,#REF!,3,0)=1,B23,B24)))</f>
        <v>#VALUE!</v>
      </c>
      <c r="D23" s="84">
        <f>IFERROR(VLOOKUP(D5,시즌이미지12[[팀명]:[사이즈35]],3,0),D5)</f>
        <v>0</v>
      </c>
      <c r="E23" s="86">
        <f>IFERROR(VLOOKUP(E5,시즌이미지12[[팀명]:[사이즈35]],3,0),E5)</f>
        <v>0</v>
      </c>
      <c r="F23" s="84">
        <f>IFERROR(VLOOKUP(F5,시즌이미지12[[팀명]:[사이즈35]],3,0),F5)</f>
        <v>0</v>
      </c>
      <c r="H23" s="98" t="str">
        <v>PSV</v>
      </c>
      <c r="I23" s="1">
        <v>2</v>
      </c>
      <c r="J23" s="1">
        <v>0</v>
      </c>
      <c r="K23" s="1">
        <v>0</v>
      </c>
      <c r="L23" s="1">
        <v>2</v>
      </c>
      <c r="M23" s="1">
        <v>3</v>
      </c>
      <c r="N23" s="1">
        <v>10</v>
      </c>
      <c r="O23" s="1">
        <v>-7</v>
      </c>
      <c r="P23" s="1">
        <v>0</v>
      </c>
    </row>
    <row r="24" spans="2:16" ht="16.399999999999999" thickBot="1" x14ac:dyDescent="0.35">
      <c r="B24" s="96" t="str">
        <f>IFERROR(VLOOKUP(B6,시즌이미지12[[팀명]:[사이즈35]],3,0),B6)</f>
        <v>부전승</v>
      </c>
      <c r="C24" s="84"/>
      <c r="D24" s="84">
        <f>IFERROR(VLOOKUP(D6,시즌이미지12[[팀명]:[사이즈35]],3,0),D6)</f>
        <v>0</v>
      </c>
      <c r="E24" s="86">
        <f>IFERROR(VLOOKUP(E6,시즌이미지12[[팀명]:[사이즈35]],3,0),E6)</f>
        <v>0</v>
      </c>
      <c r="F24" s="84">
        <f>IFERROR(VLOOKUP(F6,시즌이미지12[[팀명]:[사이즈35]],3,0),F6)</f>
        <v>0</v>
      </c>
    </row>
    <row r="25" spans="2:16" ht="16.399999999999999" thickBot="1" x14ac:dyDescent="0.35">
      <c r="B25" s="96" t="e" vm="16">
        <f>IFERROR(VLOOKUP(B7,시즌이미지12[[팀명]:[사이즈35]],3,0),B7)</f>
        <v>#VALUE!</v>
      </c>
      <c r="C25" s="84" t="e" vm="16">
        <f>IF(B25="부전승",B26,IF(B26="부전승",B25,IF(VLOOKUP(B25,#REF!,3,0)=1,B25,B26)))</f>
        <v>#VALUE!</v>
      </c>
      <c r="D25" s="84" t="e" vm="18">
        <f>IFERROR(VLOOKUP(D7,시즌이미지12[[팀명]:[사이즈35]],3,0),D7)</f>
        <v>#VALUE!</v>
      </c>
      <c r="E25" s="86">
        <f>IFERROR(VLOOKUP(E7,시즌이미지12[[팀명]:[사이즈35]],3,0),E7)</f>
        <v>0</v>
      </c>
      <c r="F25" s="84">
        <f>IFERROR(VLOOKUP(F7,시즌이미지12[[팀명]:[사이즈35]],3,0),F7)</f>
        <v>0</v>
      </c>
      <c r="H25" s="46" t="s">
        <v>153</v>
      </c>
    </row>
    <row r="26" spans="2:16" x14ac:dyDescent="0.3">
      <c r="B26" s="96" t="str">
        <f>IFERROR(VLOOKUP(B8,시즌이미지12[[팀명]:[사이즈35]],3,0),B8)</f>
        <v>부전승</v>
      </c>
      <c r="C26" s="84"/>
      <c r="D26" s="84">
        <f>IFERROR(VLOOKUP(D8,시즌이미지12[[팀명]:[사이즈35]],3,0),D8)</f>
        <v>0</v>
      </c>
      <c r="E26" s="86">
        <f>IFERROR(VLOOKUP(E8,시즌이미지12[[팀명]:[사이즈35]],3,0),E8)</f>
        <v>0</v>
      </c>
      <c r="F26" s="84">
        <f>IFERROR(VLOOKUP(F8,시즌이미지12[[팀명]:[사이즈35]],3,0),F8)</f>
        <v>0</v>
      </c>
      <c r="H26" s="44" t="s">
        <v>5</v>
      </c>
      <c r="I26" s="42" t="s">
        <v>13</v>
      </c>
      <c r="J26" s="42" t="s">
        <v>9</v>
      </c>
      <c r="K26" s="42" t="s">
        <v>10</v>
      </c>
      <c r="L26" s="42" t="s">
        <v>11</v>
      </c>
      <c r="M26" s="42" t="s">
        <v>6</v>
      </c>
      <c r="N26" s="42" t="s">
        <v>7</v>
      </c>
      <c r="O26" s="42" t="s">
        <v>14</v>
      </c>
      <c r="P26" s="43" t="s">
        <v>36</v>
      </c>
    </row>
    <row r="27" spans="2:16" x14ac:dyDescent="0.3">
      <c r="B27" s="96" t="e" vm="18">
        <f>IFERROR(VLOOKUP(B9,시즌이미지12[[팀명]:[사이즈35]],3,0),B9)</f>
        <v>#VALUE!</v>
      </c>
      <c r="C27" s="84" t="e" vm="18">
        <f>IF(B27="부전승",B28,IF(B28="부전승",B27,IF(VLOOKUP(B27,#REF!,3,0)=1,B27,B28)))</f>
        <v>#VALUE!</v>
      </c>
      <c r="D27" s="84">
        <f>IFERROR(VLOOKUP(D9,시즌이미지12[[팀명]:[사이즈35]],3,0),D9)</f>
        <v>0</v>
      </c>
      <c r="E27" s="86">
        <f>IFERROR(VLOOKUP(E9,시즌이미지12[[팀명]:[사이즈35]],3,0),E9)</f>
        <v>0</v>
      </c>
      <c r="F27" s="84">
        <f>IFERROR(VLOOKUP(F9,시즌이미지12[[팀명]:[사이즈35]],3,0),F9)</f>
        <v>0</v>
      </c>
      <c r="H27" s="98" t="str" cm="1">
        <f t="array" ref="H27:P30">_xlfn._xlws.SORT(_xlfn.CHOOSECOLS(_xlfn._xlws.FILTER(리그순위표[], ISNUMBER(SEARCH(H25, 리그순위표[대회 종류]))), 2, 3, 4, 5, 6, 7, 8, 9, 10), {9,8}, {-1,-1})</f>
        <v>레알 마드리드</v>
      </c>
      <c r="I27" s="1">
        <v>6</v>
      </c>
      <c r="J27" s="1">
        <v>3</v>
      </c>
      <c r="K27" s="1">
        <v>1</v>
      </c>
      <c r="L27" s="1">
        <v>2</v>
      </c>
      <c r="M27" s="1">
        <v>15</v>
      </c>
      <c r="N27" s="1">
        <v>13</v>
      </c>
      <c r="O27" s="1">
        <v>2</v>
      </c>
      <c r="P27" s="1">
        <v>10</v>
      </c>
    </row>
    <row r="28" spans="2:16" ht="16.399999999999999" thickBot="1" x14ac:dyDescent="0.35">
      <c r="B28" s="97" t="str">
        <f>IFERROR(VLOOKUP(B10,시즌이미지12[[팀명]:[사이즈35]],3,0),B10)</f>
        <v>부전승</v>
      </c>
      <c r="C28" s="85"/>
      <c r="D28" s="85">
        <f>IFERROR(VLOOKUP(D10,시즌이미지12[[팀명]:[사이즈35]],3,0),D10)</f>
        <v>0</v>
      </c>
      <c r="E28" s="87">
        <f>IFERROR(VLOOKUP(E10,시즌이미지12[[팀명]:[사이즈35]],3,0),E10)</f>
        <v>0</v>
      </c>
      <c r="F28" s="84">
        <f>IFERROR(VLOOKUP(F10,시즌이미지12[[팀명]:[사이즈35]],3,0),F10)</f>
        <v>0</v>
      </c>
      <c r="H28" s="98" t="str">
        <v>아틀레티코 마드리드</v>
      </c>
      <c r="I28" s="1">
        <v>6</v>
      </c>
      <c r="J28" s="1">
        <v>3</v>
      </c>
      <c r="K28" s="1">
        <v>0</v>
      </c>
      <c r="L28" s="1">
        <v>3</v>
      </c>
      <c r="M28" s="1">
        <v>20</v>
      </c>
      <c r="N28" s="1">
        <v>16</v>
      </c>
      <c r="O28" s="1">
        <v>4</v>
      </c>
      <c r="P28" s="1">
        <v>9</v>
      </c>
    </row>
    <row r="29" spans="2:16" x14ac:dyDescent="0.3">
      <c r="B29" s="96" t="e" vm="27">
        <f>IFERROR(VLOOKUP(B11,시즌이미지12[[팀명]:[사이즈35]],3,0),B11)</f>
        <v>#VALUE!</v>
      </c>
      <c r="C29" s="84" t="e" vm="27">
        <f>IF(B29="부전승",B30,IF(B30="부전승",B29,IF(VLOOKUP(B29,#REF!,3,0)=1,B29,B30)))</f>
        <v>#VALUE!</v>
      </c>
      <c r="D29" s="84" t="e" vm="17">
        <f>IFERROR(VLOOKUP(D11,시즌이미지12[[팀명]:[사이즈35]],3,0),D11)</f>
        <v>#VALUE!</v>
      </c>
      <c r="E29" s="86" t="e" vm="24">
        <f>IFERROR(VLOOKUP(E11,시즌이미지12[[팀명]:[사이즈35]],3,0),E11)</f>
        <v>#VALUE!</v>
      </c>
      <c r="F29" s="84">
        <f>IFERROR(VLOOKUP(F11,시즌이미지12[[팀명]:[사이즈35]],3,0),F11)</f>
        <v>0</v>
      </c>
      <c r="H29" s="98" t="str">
        <v>첼시</v>
      </c>
      <c r="I29" s="1">
        <v>6</v>
      </c>
      <c r="J29" s="1">
        <v>2</v>
      </c>
      <c r="K29" s="1">
        <v>2</v>
      </c>
      <c r="L29" s="1">
        <v>2</v>
      </c>
      <c r="M29" s="1">
        <v>17</v>
      </c>
      <c r="N29" s="1">
        <v>16</v>
      </c>
      <c r="O29" s="1">
        <v>1</v>
      </c>
      <c r="P29" s="1">
        <v>8</v>
      </c>
    </row>
    <row r="30" spans="2:16" x14ac:dyDescent="0.3">
      <c r="B30" s="96" t="str">
        <f>IFERROR(VLOOKUP(B12,시즌이미지12[[팀명]:[사이즈35]],3,0),B12)</f>
        <v>부전승</v>
      </c>
      <c r="C30" s="84"/>
      <c r="D30" s="84">
        <f>IFERROR(VLOOKUP(D12,시즌이미지12[[팀명]:[사이즈35]],3,0),D12)</f>
        <v>0</v>
      </c>
      <c r="E30" s="86">
        <f>IFERROR(VLOOKUP(E12,시즌이미지12[[팀명]:[사이즈35]],3,0),E12)</f>
        <v>0</v>
      </c>
      <c r="F30" s="84">
        <f>IFERROR(VLOOKUP(F12,시즌이미지12[[팀명]:[사이즈35]],3,0),F12)</f>
        <v>0</v>
      </c>
      <c r="H30" s="98" t="str">
        <v>레버쿠젠</v>
      </c>
      <c r="I30" s="1">
        <v>6</v>
      </c>
      <c r="J30" s="1">
        <v>2</v>
      </c>
      <c r="K30" s="1">
        <v>1</v>
      </c>
      <c r="L30" s="1">
        <v>3</v>
      </c>
      <c r="M30" s="1">
        <v>9</v>
      </c>
      <c r="N30" s="1">
        <v>16</v>
      </c>
      <c r="O30" s="1">
        <v>-7</v>
      </c>
      <c r="P30" s="1">
        <v>7</v>
      </c>
    </row>
    <row r="31" spans="2:16" ht="16.399999999999999" thickBot="1" x14ac:dyDescent="0.35">
      <c r="B31" s="96" t="e" vm="17">
        <f>IFERROR(VLOOKUP(B13,시즌이미지12[[팀명]:[사이즈35]],3,0),B13)</f>
        <v>#VALUE!</v>
      </c>
      <c r="C31" s="84" t="e" vm="17">
        <f>IF(B31="부전승",B32,IF(B32="부전승",B31,IF(VLOOKUP(B31,#REF!,3,0)=1,B31,B32)))</f>
        <v>#VALUE!</v>
      </c>
      <c r="D31" s="84">
        <f>IFERROR(VLOOKUP(D13,시즌이미지12[[팀명]:[사이즈35]],3,0),D13)</f>
        <v>0</v>
      </c>
      <c r="E31" s="86">
        <f>IFERROR(VLOOKUP(E13,시즌이미지12[[팀명]:[사이즈35]],3,0),E13)</f>
        <v>0</v>
      </c>
      <c r="F31" s="84">
        <f>IFERROR(VLOOKUP(F13,시즌이미지12[[팀명]:[사이즈35]],3,0),F13)</f>
        <v>0</v>
      </c>
    </row>
    <row r="32" spans="2:16" ht="16.399999999999999" thickBot="1" x14ac:dyDescent="0.35">
      <c r="B32" s="96" t="str">
        <f>IFERROR(VLOOKUP(B14,시즌이미지12[[팀명]:[사이즈35]],3,0),B14)</f>
        <v>부전승</v>
      </c>
      <c r="C32" s="84"/>
      <c r="D32" s="84">
        <f>IFERROR(VLOOKUP(D14,시즌이미지12[[팀명]:[사이즈35]],3,0),D14)</f>
        <v>0</v>
      </c>
      <c r="E32" s="86">
        <f>IFERROR(VLOOKUP(E14,시즌이미지12[[팀명]:[사이즈35]],3,0),E14)</f>
        <v>0</v>
      </c>
      <c r="F32" s="84">
        <f>IFERROR(VLOOKUP(F14,시즌이미지12[[팀명]:[사이즈35]],3,0),F14)</f>
        <v>0</v>
      </c>
      <c r="H32" s="46" t="s">
        <v>152</v>
      </c>
    </row>
    <row r="33" spans="2:16" x14ac:dyDescent="0.3">
      <c r="B33" s="96" t="e" vm="24">
        <f>IFERROR(VLOOKUP(B15,시즌이미지12[[팀명]:[사이즈35]],3,0),B15)</f>
        <v>#VALUE!</v>
      </c>
      <c r="C33" s="84" t="e" vm="24">
        <f>IF(B33="부전승",B34,IF(B34="부전승",B33,IF(VLOOKUP(B33,#REF!,3,0)=1,B33,B34)))</f>
        <v>#VALUE!</v>
      </c>
      <c r="D33" s="84" t="e" vm="24">
        <f>IFERROR(VLOOKUP(D15,시즌이미지12[[팀명]:[사이즈35]],3,0),D15)</f>
        <v>#VALUE!</v>
      </c>
      <c r="E33" s="86">
        <f>IFERROR(VLOOKUP(E15,시즌이미지12[[팀명]:[사이즈35]],3,0),E15)</f>
        <v>0</v>
      </c>
      <c r="F33" s="84">
        <f>IFERROR(VLOOKUP(F15,시즌이미지12[[팀명]:[사이즈35]],3,0),F15)</f>
        <v>0</v>
      </c>
      <c r="H33" s="44" t="s">
        <v>5</v>
      </c>
      <c r="I33" s="42" t="s">
        <v>13</v>
      </c>
      <c r="J33" s="42" t="s">
        <v>9</v>
      </c>
      <c r="K33" s="42" t="s">
        <v>10</v>
      </c>
      <c r="L33" s="42" t="s">
        <v>11</v>
      </c>
      <c r="M33" s="42" t="s">
        <v>6</v>
      </c>
      <c r="N33" s="42" t="s">
        <v>7</v>
      </c>
      <c r="O33" s="42" t="s">
        <v>14</v>
      </c>
      <c r="P33" s="43" t="s">
        <v>36</v>
      </c>
    </row>
    <row r="34" spans="2:16" x14ac:dyDescent="0.3">
      <c r="B34" s="96" t="str">
        <f>IFERROR(VLOOKUP(B16,시즌이미지12[[팀명]:[사이즈35]],3,0),B16)</f>
        <v>부전승</v>
      </c>
      <c r="C34" s="84"/>
      <c r="D34" s="84">
        <f>IFERROR(VLOOKUP(D16,시즌이미지12[[팀명]:[사이즈35]],3,0),D16)</f>
        <v>0</v>
      </c>
      <c r="E34" s="86">
        <f>IFERROR(VLOOKUP(E16,시즌이미지12[[팀명]:[사이즈35]],3,0),E16)</f>
        <v>0</v>
      </c>
      <c r="F34" s="84">
        <f>IFERROR(VLOOKUP(F16,시즌이미지12[[팀명]:[사이즈35]],3,0),F16)</f>
        <v>0</v>
      </c>
      <c r="H34" s="98" t="str" cm="1">
        <f t="array" ref="H34:P37">_xlfn._xlws.SORT(_xlfn.CHOOSECOLS(_xlfn._xlws.FILTER(리그순위표[], ISNUMBER(SEARCH(H32, 리그순위표[대회 종류]))), 2, 3, 4, 5, 6, 7, 8, 9, 10), {9,8}, {-1,-1})</f>
        <v>도르트문트</v>
      </c>
      <c r="I34" s="1">
        <v>6</v>
      </c>
      <c r="J34" s="1">
        <v>5</v>
      </c>
      <c r="K34" s="1">
        <v>1</v>
      </c>
      <c r="L34" s="1">
        <v>0</v>
      </c>
      <c r="M34" s="1">
        <v>30</v>
      </c>
      <c r="N34" s="1">
        <v>10</v>
      </c>
      <c r="O34" s="1">
        <v>20</v>
      </c>
      <c r="P34" s="1">
        <v>16</v>
      </c>
    </row>
    <row r="35" spans="2:16" x14ac:dyDescent="0.3">
      <c r="B35" s="96" t="e" vm="23">
        <f>IFERROR(VLOOKUP(B17,시즌이미지12[[팀명]:[사이즈35]],3,0),B17)</f>
        <v>#VALUE!</v>
      </c>
      <c r="C35" s="84" t="e" vm="23">
        <f>IF(B35="부전승",B36,IF(B36="부전승",B35,IF(VLOOKUP(B35,#REF!,3,0)=1,B35,B36)))</f>
        <v>#VALUE!</v>
      </c>
      <c r="D35" s="84">
        <f>IFERROR(VLOOKUP(D17,시즌이미지12[[팀명]:[사이즈35]],3,0),D17)</f>
        <v>0</v>
      </c>
      <c r="E35" s="86">
        <f>IFERROR(VLOOKUP(E17,시즌이미지12[[팀명]:[사이즈35]],3,0),E17)</f>
        <v>0</v>
      </c>
      <c r="F35" s="84">
        <f>IFERROR(VLOOKUP(F17,시즌이미지12[[팀명]:[사이즈35]],3,0),F17)</f>
        <v>0</v>
      </c>
      <c r="H35" s="98" t="str">
        <v>맨체스터 유나이티드</v>
      </c>
      <c r="I35" s="1">
        <v>6</v>
      </c>
      <c r="J35" s="1">
        <v>3</v>
      </c>
      <c r="K35" s="1">
        <v>1</v>
      </c>
      <c r="L35" s="1">
        <v>2</v>
      </c>
      <c r="M35" s="1">
        <v>19</v>
      </c>
      <c r="N35" s="1">
        <v>13</v>
      </c>
      <c r="O35" s="1">
        <v>6</v>
      </c>
      <c r="P35" s="1">
        <v>10</v>
      </c>
    </row>
    <row r="36" spans="2:16" ht="16.399999999999999" thickBot="1" x14ac:dyDescent="0.35">
      <c r="B36" s="97" t="str">
        <f>IFERROR(VLOOKUP(B18,시즌이미지12[[팀명]:[사이즈35]],3,0),B18)</f>
        <v>부전승</v>
      </c>
      <c r="C36" s="85"/>
      <c r="D36" s="85">
        <f>IFERROR(VLOOKUP(D18,시즌이미지12[[팀명]:[사이즈35]],3,0),D18)</f>
        <v>0</v>
      </c>
      <c r="E36" s="87">
        <f>IFERROR(VLOOKUP(E18,시즌이미지12[[팀명]:[사이즈35]],3,0),E18)</f>
        <v>0</v>
      </c>
      <c r="F36" s="85">
        <f>IFERROR(VLOOKUP(F18,시즌이미지12[[팀명]:[사이즈35]],3,0),F18)</f>
        <v>0</v>
      </c>
      <c r="H36" s="98" t="str">
        <v>토트넘</v>
      </c>
      <c r="I36" s="1">
        <v>6</v>
      </c>
      <c r="J36" s="1">
        <v>2</v>
      </c>
      <c r="K36" s="1">
        <v>1</v>
      </c>
      <c r="L36" s="1">
        <v>3</v>
      </c>
      <c r="M36" s="1">
        <v>10</v>
      </c>
      <c r="N36" s="1">
        <v>19</v>
      </c>
      <c r="O36" s="1">
        <v>-9</v>
      </c>
      <c r="P36" s="1">
        <v>7</v>
      </c>
    </row>
    <row r="37" spans="2:16" x14ac:dyDescent="0.3">
      <c r="H37" s="98" t="str">
        <v>아우크스부르크</v>
      </c>
      <c r="I37" s="1">
        <v>6</v>
      </c>
      <c r="J37" s="1">
        <v>0</v>
      </c>
      <c r="K37" s="1">
        <v>1</v>
      </c>
      <c r="L37" s="1">
        <v>5</v>
      </c>
      <c r="M37" s="1">
        <v>6</v>
      </c>
      <c r="N37" s="1">
        <v>23</v>
      </c>
      <c r="O37" s="1">
        <v>-17</v>
      </c>
      <c r="P37" s="1">
        <v>1</v>
      </c>
    </row>
    <row r="38" spans="2:16" ht="16.399999999999999" thickBot="1" x14ac:dyDescent="0.35"/>
    <row r="39" spans="2:16" ht="16.399999999999999" thickBot="1" x14ac:dyDescent="0.35">
      <c r="H39" s="46" t="s">
        <v>155</v>
      </c>
    </row>
    <row r="40" spans="2:16" x14ac:dyDescent="0.3">
      <c r="H40" s="44" t="s">
        <v>5</v>
      </c>
      <c r="I40" s="42" t="s">
        <v>13</v>
      </c>
      <c r="J40" s="42" t="s">
        <v>9</v>
      </c>
      <c r="K40" s="42" t="s">
        <v>10</v>
      </c>
      <c r="L40" s="42" t="s">
        <v>11</v>
      </c>
      <c r="M40" s="42" t="s">
        <v>6</v>
      </c>
      <c r="N40" s="42" t="s">
        <v>7</v>
      </c>
      <c r="O40" s="42" t="s">
        <v>14</v>
      </c>
      <c r="P40" s="43" t="s">
        <v>36</v>
      </c>
    </row>
    <row r="41" spans="2:16" x14ac:dyDescent="0.3">
      <c r="H41" s="98" t="str" cm="1">
        <f t="array" ref="H41:P43">_xlfn._xlws.SORT(_xlfn.CHOOSECOLS(_xlfn._xlws.FILTER(리그순위표[], ISNUMBER(SEARCH(H39, 리그순위표[대회 종류]))), 2, 3, 4, 5, 6, 7, 8, 9, 10), {9,8}, {-1,-1})</f>
        <v>인테르</v>
      </c>
      <c r="I41" s="1">
        <v>4</v>
      </c>
      <c r="J41" s="1">
        <v>4</v>
      </c>
      <c r="K41" s="1">
        <v>0</v>
      </c>
      <c r="L41" s="1">
        <v>0</v>
      </c>
      <c r="M41" s="1">
        <v>15</v>
      </c>
      <c r="N41" s="1">
        <v>7</v>
      </c>
      <c r="O41" s="1">
        <v>8</v>
      </c>
      <c r="P41" s="1">
        <v>12</v>
      </c>
    </row>
    <row r="42" spans="2:16" x14ac:dyDescent="0.3">
      <c r="H42" s="98" t="str">
        <v>PSV</v>
      </c>
      <c r="I42" s="1">
        <v>4</v>
      </c>
      <c r="J42" s="1">
        <v>0</v>
      </c>
      <c r="K42" s="1">
        <v>2</v>
      </c>
      <c r="L42" s="1">
        <v>2</v>
      </c>
      <c r="M42" s="1">
        <v>12</v>
      </c>
      <c r="N42" s="1">
        <v>15</v>
      </c>
      <c r="O42" s="1">
        <v>-3</v>
      </c>
      <c r="P42" s="1">
        <v>2</v>
      </c>
    </row>
    <row r="43" spans="2:16" x14ac:dyDescent="0.3">
      <c r="H43" s="98" t="str">
        <v>유벤투스</v>
      </c>
      <c r="I43" s="1">
        <v>4</v>
      </c>
      <c r="J43" s="1">
        <v>0</v>
      </c>
      <c r="K43" s="1">
        <v>2</v>
      </c>
      <c r="L43" s="1">
        <v>2</v>
      </c>
      <c r="M43" s="1">
        <v>7</v>
      </c>
      <c r="N43" s="1">
        <v>12</v>
      </c>
      <c r="O43" s="1">
        <v>-5</v>
      </c>
      <c r="P43" s="1">
        <v>2</v>
      </c>
    </row>
    <row r="44" spans="2:16" ht="16.399999999999999" thickBot="1" x14ac:dyDescent="0.35"/>
    <row r="45" spans="2:16" ht="16.399999999999999" thickBot="1" x14ac:dyDescent="0.35">
      <c r="H45" s="46" t="s">
        <v>158</v>
      </c>
    </row>
    <row r="46" spans="2:16" x14ac:dyDescent="0.3">
      <c r="H46" s="44" t="s">
        <v>5</v>
      </c>
      <c r="I46" s="42" t="s">
        <v>13</v>
      </c>
      <c r="J46" s="42" t="s">
        <v>9</v>
      </c>
      <c r="K46" s="42" t="s">
        <v>10</v>
      </c>
      <c r="L46" s="42" t="s">
        <v>11</v>
      </c>
      <c r="M46" s="42" t="s">
        <v>6</v>
      </c>
      <c r="N46" s="42" t="s">
        <v>7</v>
      </c>
      <c r="O46" s="42" t="s">
        <v>14</v>
      </c>
      <c r="P46" s="43" t="s">
        <v>36</v>
      </c>
    </row>
    <row r="47" spans="2:16" x14ac:dyDescent="0.3">
      <c r="H47" s="98" t="str" cm="1">
        <f t="array" ref="H47:P49">_xlfn._xlws.SORT(_xlfn.CHOOSECOLS(_xlfn._xlws.FILTER(리그순위표[], ISNUMBER(SEARCH(H45, 리그순위표[대회 종류]))), 2, 3, 4, 5, 6, 7, 8, 9, 10), {9,8}, {-1,-1})</f>
        <v>비야레알</v>
      </c>
      <c r="I47" s="1">
        <v>4</v>
      </c>
      <c r="J47" s="1">
        <v>2</v>
      </c>
      <c r="K47" s="1">
        <v>2</v>
      </c>
      <c r="L47" s="1">
        <v>0</v>
      </c>
      <c r="M47" s="1">
        <v>9</v>
      </c>
      <c r="N47" s="1">
        <v>5</v>
      </c>
      <c r="O47" s="1">
        <v>4</v>
      </c>
      <c r="P47" s="1">
        <v>8</v>
      </c>
    </row>
    <row r="48" spans="2:16" x14ac:dyDescent="0.3">
      <c r="H48" s="98" t="str">
        <v>바이에른 뮌헨</v>
      </c>
      <c r="I48" s="1">
        <v>4</v>
      </c>
      <c r="J48" s="1">
        <v>1</v>
      </c>
      <c r="K48" s="1">
        <v>2</v>
      </c>
      <c r="L48" s="1">
        <v>1</v>
      </c>
      <c r="M48" s="1">
        <v>7</v>
      </c>
      <c r="N48" s="1">
        <v>6</v>
      </c>
      <c r="O48" s="1">
        <v>1</v>
      </c>
      <c r="P48" s="1">
        <v>5</v>
      </c>
    </row>
    <row r="49" spans="8:16" x14ac:dyDescent="0.3">
      <c r="H49" s="98" t="str">
        <v>뉴캐슬 유나이티드</v>
      </c>
      <c r="I49" s="1">
        <v>4</v>
      </c>
      <c r="J49" s="1">
        <v>1</v>
      </c>
      <c r="K49" s="1">
        <v>0</v>
      </c>
      <c r="L49" s="1">
        <v>3</v>
      </c>
      <c r="M49" s="1">
        <v>7</v>
      </c>
      <c r="N49" s="1">
        <v>12</v>
      </c>
      <c r="O49" s="1">
        <v>-5</v>
      </c>
      <c r="P49" s="1">
        <v>3</v>
      </c>
    </row>
  </sheetData>
  <mergeCells count="30">
    <mergeCell ref="D33:D36"/>
    <mergeCell ref="C35:C36"/>
    <mergeCell ref="F21:F36"/>
    <mergeCell ref="C23:C24"/>
    <mergeCell ref="C25:C26"/>
    <mergeCell ref="D25:D28"/>
    <mergeCell ref="C27:C28"/>
    <mergeCell ref="C29:C30"/>
    <mergeCell ref="D29:D32"/>
    <mergeCell ref="E29:E36"/>
    <mergeCell ref="C31:C32"/>
    <mergeCell ref="C33:C34"/>
    <mergeCell ref="E11:E18"/>
    <mergeCell ref="C13:C14"/>
    <mergeCell ref="C15:C16"/>
    <mergeCell ref="D15:D18"/>
    <mergeCell ref="C17:C18"/>
    <mergeCell ref="C21:C22"/>
    <mergeCell ref="D21:D24"/>
    <mergeCell ref="E21:E28"/>
    <mergeCell ref="C3:C4"/>
    <mergeCell ref="D3:D6"/>
    <mergeCell ref="E3:E10"/>
    <mergeCell ref="F3:F18"/>
    <mergeCell ref="C5:C6"/>
    <mergeCell ref="C7:C8"/>
    <mergeCell ref="D7:D10"/>
    <mergeCell ref="C9:C10"/>
    <mergeCell ref="C11:C12"/>
    <mergeCell ref="D11:D14"/>
  </mergeCells>
  <phoneticPr fontId="1" type="noConversion"/>
  <dataValidations disablePrompts="1" count="1">
    <dataValidation type="list" allowBlank="1" showInputMessage="1" showErrorMessage="1" sqref="H25 H45 H39 H32" xr:uid="{D09B571D-2A8D-428F-B4A2-D70ACD800D0A}">
      <formula1>$AD$2:$AD$15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B6CA8-3A6B-4111-862E-9F769A79B1D7}">
  <sheetPr codeName="Sheet7"/>
  <dimension ref="A1:X293"/>
  <sheetViews>
    <sheetView zoomScale="85" zoomScaleNormal="85" workbookViewId="0">
      <selection activeCell="L47" sqref="L47:L50"/>
    </sheetView>
  </sheetViews>
  <sheetFormatPr defaultRowHeight="15.7" x14ac:dyDescent="0.3"/>
  <cols>
    <col min="1" max="1" width="15.125" style="1" bestFit="1" customWidth="1"/>
    <col min="2" max="2" width="20.875" style="1" bestFit="1" customWidth="1"/>
    <col min="3" max="3" width="10.625" style="1" bestFit="1" customWidth="1"/>
    <col min="4" max="6" width="8.625" style="1" bestFit="1" customWidth="1"/>
    <col min="7" max="10" width="10.625" style="1" bestFit="1" customWidth="1"/>
    <col min="11" max="13" width="12.875" style="1" bestFit="1" customWidth="1"/>
    <col min="14" max="15" width="9.75" style="1" bestFit="1" customWidth="1"/>
    <col min="17" max="17" width="20" bestFit="1" customWidth="1"/>
  </cols>
  <sheetData>
    <row r="1" spans="1:24" ht="16.399999999999999" thickBot="1" x14ac:dyDescent="0.35">
      <c r="A1" s="1" t="s">
        <v>1</v>
      </c>
      <c r="B1" s="1" t="s">
        <v>5</v>
      </c>
      <c r="C1" s="1" t="s">
        <v>251</v>
      </c>
      <c r="D1" s="1" t="s">
        <v>9</v>
      </c>
      <c r="E1" s="1" t="s">
        <v>10</v>
      </c>
      <c r="F1" s="1" t="s">
        <v>11</v>
      </c>
      <c r="G1" s="1" t="s">
        <v>6</v>
      </c>
      <c r="H1" s="1" t="s">
        <v>7</v>
      </c>
      <c r="I1" s="1" t="s">
        <v>12</v>
      </c>
      <c r="J1" s="1" t="s">
        <v>8</v>
      </c>
      <c r="K1"/>
      <c r="L1"/>
      <c r="M1"/>
      <c r="N1"/>
      <c r="O1"/>
    </row>
    <row r="2" spans="1:24" ht="16.399999999999999" thickBot="1" x14ac:dyDescent="0.35">
      <c r="A2" s="1" t="s">
        <v>2</v>
      </c>
      <c r="B2" s="1" t="s">
        <v>39</v>
      </c>
      <c r="C2" s="1">
        <v>10</v>
      </c>
      <c r="D2" s="1">
        <v>4</v>
      </c>
      <c r="E2" s="1">
        <v>3</v>
      </c>
      <c r="F2" s="1">
        <v>3</v>
      </c>
      <c r="G2" s="1">
        <v>22</v>
      </c>
      <c r="H2" s="1">
        <v>20</v>
      </c>
      <c r="I2" s="1">
        <v>2</v>
      </c>
      <c r="J2" s="1">
        <v>15</v>
      </c>
      <c r="K2"/>
      <c r="L2" s="46" t="s">
        <v>153</v>
      </c>
      <c r="M2"/>
      <c r="N2"/>
      <c r="O2"/>
      <c r="X2" t="str" cm="1">
        <f t="array" ref="X2:X15">_xlfn.UNIQUE(리그순위표[대회 종류])</f>
        <v>1부리그</v>
      </c>
    </row>
    <row r="3" spans="1:24" x14ac:dyDescent="0.3">
      <c r="A3" s="1" t="s">
        <v>2</v>
      </c>
      <c r="B3" s="1" t="s">
        <v>4</v>
      </c>
      <c r="C3" s="1">
        <v>10</v>
      </c>
      <c r="D3" s="1">
        <v>7</v>
      </c>
      <c r="E3" s="1">
        <v>0</v>
      </c>
      <c r="F3" s="1">
        <v>3</v>
      </c>
      <c r="G3" s="1">
        <v>31</v>
      </c>
      <c r="H3" s="1">
        <v>26</v>
      </c>
      <c r="I3" s="1">
        <v>5</v>
      </c>
      <c r="J3" s="1">
        <v>21</v>
      </c>
      <c r="K3"/>
      <c r="L3" s="44" t="s">
        <v>5</v>
      </c>
      <c r="M3" s="42" t="s">
        <v>13</v>
      </c>
      <c r="N3" s="42" t="s">
        <v>9</v>
      </c>
      <c r="O3" s="42" t="s">
        <v>10</v>
      </c>
      <c r="P3" s="42" t="s">
        <v>11</v>
      </c>
      <c r="Q3" s="42" t="s">
        <v>6</v>
      </c>
      <c r="R3" s="42" t="s">
        <v>7</v>
      </c>
      <c r="S3" s="42" t="s">
        <v>14</v>
      </c>
      <c r="T3" s="43" t="s">
        <v>36</v>
      </c>
      <c r="X3" t="str">
        <v>2부리그</v>
      </c>
    </row>
    <row r="4" spans="1:24" x14ac:dyDescent="0.3">
      <c r="A4" s="1" t="s">
        <v>2</v>
      </c>
      <c r="B4" s="1" t="s">
        <v>40</v>
      </c>
      <c r="C4" s="1">
        <v>10</v>
      </c>
      <c r="D4" s="1">
        <v>5</v>
      </c>
      <c r="E4" s="1">
        <v>1</v>
      </c>
      <c r="F4" s="1">
        <v>4</v>
      </c>
      <c r="G4" s="1">
        <v>29</v>
      </c>
      <c r="H4" s="1">
        <v>18</v>
      </c>
      <c r="I4" s="1">
        <v>11</v>
      </c>
      <c r="J4" s="1">
        <v>16</v>
      </c>
      <c r="K4"/>
      <c r="L4" t="str" cm="1">
        <f t="array" ref="L4:T7">_xlfn._xlws.SORT(_xlfn.CHOOSECOLS(_xlfn._xlws.FILTER(리그순위표[], ISNUMBER(SEARCH(L2, 리그순위표[대회 종류]))), 2, 3, 4, 5, 6, 7, 8, 9, 10), {9,8}, {-1,-1})</f>
        <v>레알 마드리드</v>
      </c>
      <c r="M4">
        <v>6</v>
      </c>
      <c r="N4">
        <v>3</v>
      </c>
      <c r="O4">
        <v>1</v>
      </c>
      <c r="P4">
        <v>2</v>
      </c>
      <c r="Q4">
        <v>15</v>
      </c>
      <c r="R4">
        <v>13</v>
      </c>
      <c r="S4">
        <v>2</v>
      </c>
      <c r="T4">
        <v>10</v>
      </c>
      <c r="X4" t="str">
        <v>FA컵_16강</v>
      </c>
    </row>
    <row r="5" spans="1:24" x14ac:dyDescent="0.3">
      <c r="A5" s="1" t="s">
        <v>2</v>
      </c>
      <c r="B5" s="1" t="s">
        <v>3</v>
      </c>
      <c r="C5" s="1">
        <v>10</v>
      </c>
      <c r="D5" s="1">
        <v>3</v>
      </c>
      <c r="E5" s="1">
        <v>3</v>
      </c>
      <c r="F5" s="1">
        <v>4</v>
      </c>
      <c r="G5" s="1">
        <v>18</v>
      </c>
      <c r="H5" s="1">
        <v>20</v>
      </c>
      <c r="I5" s="1">
        <v>-2</v>
      </c>
      <c r="J5" s="1">
        <v>12</v>
      </c>
      <c r="K5"/>
      <c r="L5" t="str">
        <v>아틀레티코 마드리드</v>
      </c>
      <c r="M5">
        <v>6</v>
      </c>
      <c r="N5">
        <v>3</v>
      </c>
      <c r="O5">
        <v>0</v>
      </c>
      <c r="P5">
        <v>3</v>
      </c>
      <c r="Q5">
        <v>20</v>
      </c>
      <c r="R5">
        <v>16</v>
      </c>
      <c r="S5">
        <v>4</v>
      </c>
      <c r="T5">
        <v>9</v>
      </c>
      <c r="X5" t="str">
        <v>FA컵_4강</v>
      </c>
    </row>
    <row r="6" spans="1:24" x14ac:dyDescent="0.3">
      <c r="A6" s="1" t="s">
        <v>2</v>
      </c>
      <c r="B6" s="1" t="s">
        <v>148</v>
      </c>
      <c r="C6" s="1">
        <v>10</v>
      </c>
      <c r="D6" s="1">
        <v>3</v>
      </c>
      <c r="E6" s="1">
        <v>3</v>
      </c>
      <c r="F6" s="1">
        <v>4</v>
      </c>
      <c r="G6" s="1">
        <v>21</v>
      </c>
      <c r="H6" s="1">
        <v>27</v>
      </c>
      <c r="I6" s="1">
        <v>-6</v>
      </c>
      <c r="J6" s="1">
        <v>12</v>
      </c>
      <c r="K6"/>
      <c r="L6" t="str">
        <v>첼시</v>
      </c>
      <c r="M6">
        <v>6</v>
      </c>
      <c r="N6">
        <v>2</v>
      </c>
      <c r="O6">
        <v>2</v>
      </c>
      <c r="P6">
        <v>2</v>
      </c>
      <c r="Q6">
        <v>17</v>
      </c>
      <c r="R6">
        <v>16</v>
      </c>
      <c r="S6">
        <v>1</v>
      </c>
      <c r="T6">
        <v>8</v>
      </c>
      <c r="X6" t="str">
        <v>FA컵_8강</v>
      </c>
    </row>
    <row r="7" spans="1:24" x14ac:dyDescent="0.3">
      <c r="A7" s="1" t="s">
        <v>2</v>
      </c>
      <c r="B7" s="1" t="s">
        <v>157</v>
      </c>
      <c r="C7" s="1">
        <v>10</v>
      </c>
      <c r="D7" s="1">
        <v>3</v>
      </c>
      <c r="E7" s="1">
        <v>0</v>
      </c>
      <c r="F7" s="1">
        <v>7</v>
      </c>
      <c r="G7" s="1">
        <v>18</v>
      </c>
      <c r="H7" s="1">
        <v>28</v>
      </c>
      <c r="I7" s="1">
        <v>-10</v>
      </c>
      <c r="J7" s="1">
        <v>9</v>
      </c>
      <c r="K7"/>
      <c r="L7" t="str">
        <v>레버쿠젠</v>
      </c>
      <c r="M7">
        <v>6</v>
      </c>
      <c r="N7">
        <v>2</v>
      </c>
      <c r="O7">
        <v>1</v>
      </c>
      <c r="P7">
        <v>3</v>
      </c>
      <c r="Q7">
        <v>9</v>
      </c>
      <c r="R7">
        <v>16</v>
      </c>
      <c r="S7">
        <v>-7</v>
      </c>
      <c r="T7">
        <v>7</v>
      </c>
      <c r="X7" t="str">
        <v>FA컵_결승전</v>
      </c>
    </row>
    <row r="8" spans="1:24" x14ac:dyDescent="0.3">
      <c r="A8" s="1" t="s">
        <v>58</v>
      </c>
      <c r="B8" s="1" t="s">
        <v>63</v>
      </c>
      <c r="C8" s="1">
        <v>14</v>
      </c>
      <c r="D8" s="1">
        <v>6</v>
      </c>
      <c r="E8" s="1">
        <v>0</v>
      </c>
      <c r="F8" s="1">
        <v>8</v>
      </c>
      <c r="G8" s="1">
        <v>36</v>
      </c>
      <c r="H8" s="1">
        <v>33</v>
      </c>
      <c r="I8" s="1">
        <v>3</v>
      </c>
      <c r="J8" s="1">
        <v>18</v>
      </c>
      <c r="K8"/>
      <c r="L8"/>
      <c r="M8"/>
      <c r="N8"/>
      <c r="O8"/>
      <c r="X8" t="str">
        <v>UCL_4강</v>
      </c>
    </row>
    <row r="9" spans="1:24" ht="16.399999999999999" thickBot="1" x14ac:dyDescent="0.35">
      <c r="A9" s="1" t="s">
        <v>58</v>
      </c>
      <c r="B9" s="1" t="s">
        <v>146</v>
      </c>
      <c r="C9" s="1">
        <v>12</v>
      </c>
      <c r="D9" s="1">
        <v>0</v>
      </c>
      <c r="E9" s="1">
        <v>1</v>
      </c>
      <c r="F9" s="1">
        <v>11</v>
      </c>
      <c r="G9" s="1">
        <v>13</v>
      </c>
      <c r="H9" s="1">
        <v>44</v>
      </c>
      <c r="I9" s="1">
        <v>-31</v>
      </c>
      <c r="J9" s="1">
        <v>1</v>
      </c>
      <c r="K9"/>
      <c r="L9"/>
      <c r="M9"/>
      <c r="N9"/>
      <c r="O9"/>
      <c r="X9" t="str">
        <v>UCL_8강</v>
      </c>
    </row>
    <row r="10" spans="1:24" ht="16.399999999999999" thickBot="1" x14ac:dyDescent="0.35">
      <c r="A10" s="1" t="s">
        <v>58</v>
      </c>
      <c r="B10" s="1" t="s">
        <v>42</v>
      </c>
      <c r="C10" s="1">
        <v>14</v>
      </c>
      <c r="D10" s="1">
        <v>11</v>
      </c>
      <c r="E10" s="1">
        <v>0</v>
      </c>
      <c r="F10" s="1">
        <v>3</v>
      </c>
      <c r="G10" s="1">
        <v>43</v>
      </c>
      <c r="H10" s="1">
        <v>15</v>
      </c>
      <c r="I10" s="1">
        <v>28</v>
      </c>
      <c r="J10" s="1">
        <v>33</v>
      </c>
      <c r="K10"/>
      <c r="L10" s="46" t="s">
        <v>152</v>
      </c>
      <c r="M10"/>
      <c r="N10"/>
      <c r="O10"/>
      <c r="X10" t="str">
        <v>UCL_A조</v>
      </c>
    </row>
    <row r="11" spans="1:24" x14ac:dyDescent="0.3">
      <c r="A11" s="1" t="s">
        <v>58</v>
      </c>
      <c r="B11" s="1" t="s">
        <v>41</v>
      </c>
      <c r="C11" s="1">
        <v>10</v>
      </c>
      <c r="D11" s="1">
        <v>2</v>
      </c>
      <c r="E11" s="1">
        <v>1</v>
      </c>
      <c r="F11" s="1">
        <v>7</v>
      </c>
      <c r="G11" s="1">
        <v>10</v>
      </c>
      <c r="H11" s="1">
        <v>29</v>
      </c>
      <c r="I11" s="1">
        <v>-19</v>
      </c>
      <c r="J11" s="1">
        <v>7</v>
      </c>
      <c r="K11"/>
      <c r="L11" s="44" t="s">
        <v>5</v>
      </c>
      <c r="M11" s="42" t="s">
        <v>13</v>
      </c>
      <c r="N11" s="42" t="s">
        <v>9</v>
      </c>
      <c r="O11" s="42" t="s">
        <v>10</v>
      </c>
      <c r="P11" s="42" t="s">
        <v>11</v>
      </c>
      <c r="Q11" s="42" t="s">
        <v>6</v>
      </c>
      <c r="R11" s="42" t="s">
        <v>7</v>
      </c>
      <c r="S11" s="42" t="s">
        <v>14</v>
      </c>
      <c r="T11" s="43" t="s">
        <v>36</v>
      </c>
      <c r="X11" t="str">
        <v>UCL_B조</v>
      </c>
    </row>
    <row r="12" spans="1:24" x14ac:dyDescent="0.3">
      <c r="A12" s="1" t="s">
        <v>58</v>
      </c>
      <c r="B12" s="1" t="s">
        <v>44</v>
      </c>
      <c r="C12" s="1">
        <v>14</v>
      </c>
      <c r="D12" s="1">
        <v>9</v>
      </c>
      <c r="E12" s="1">
        <v>1</v>
      </c>
      <c r="F12" s="1">
        <v>4</v>
      </c>
      <c r="G12" s="1">
        <v>35</v>
      </c>
      <c r="H12" s="1">
        <v>22</v>
      </c>
      <c r="I12" s="1">
        <v>13</v>
      </c>
      <c r="J12" s="1">
        <v>28</v>
      </c>
      <c r="K12"/>
      <c r="L12" t="str" cm="1">
        <f t="array" ref="L12:T15">_xlfn._xlws.SORT(_xlfn.CHOOSECOLS(_xlfn._xlws.FILTER(리그순위표[], ISNUMBER(SEARCH(L10, 리그순위표[대회 종류]))), 2, 3, 4, 5, 6, 7, 8, 9, 10), {9,8}, {-1,-1})</f>
        <v>도르트문트</v>
      </c>
      <c r="M12">
        <v>6</v>
      </c>
      <c r="N12">
        <v>5</v>
      </c>
      <c r="O12">
        <v>1</v>
      </c>
      <c r="P12">
        <v>0</v>
      </c>
      <c r="Q12">
        <v>30</v>
      </c>
      <c r="R12">
        <v>10</v>
      </c>
      <c r="S12">
        <v>20</v>
      </c>
      <c r="T12">
        <v>16</v>
      </c>
      <c r="X12" t="str">
        <v>UCL_C조</v>
      </c>
    </row>
    <row r="13" spans="1:24" x14ac:dyDescent="0.3">
      <c r="A13" s="1" t="s">
        <v>58</v>
      </c>
      <c r="B13" s="1" t="s">
        <v>59</v>
      </c>
      <c r="C13" s="1">
        <v>10</v>
      </c>
      <c r="D13" s="1">
        <v>5</v>
      </c>
      <c r="E13" s="1">
        <v>2</v>
      </c>
      <c r="F13" s="1">
        <v>3</v>
      </c>
      <c r="G13" s="1">
        <v>31</v>
      </c>
      <c r="H13" s="1">
        <v>32</v>
      </c>
      <c r="I13" s="1">
        <v>-1</v>
      </c>
      <c r="J13" s="1">
        <v>17</v>
      </c>
      <c r="K13"/>
      <c r="L13" t="str">
        <v>맨체스터 유나이티드</v>
      </c>
      <c r="M13">
        <v>6</v>
      </c>
      <c r="N13">
        <v>3</v>
      </c>
      <c r="O13">
        <v>1</v>
      </c>
      <c r="P13">
        <v>2</v>
      </c>
      <c r="Q13">
        <v>19</v>
      </c>
      <c r="R13">
        <v>13</v>
      </c>
      <c r="S13">
        <v>6</v>
      </c>
      <c r="T13">
        <v>10</v>
      </c>
      <c r="X13" t="str">
        <v>UCL_D조</v>
      </c>
    </row>
    <row r="14" spans="1:24" x14ac:dyDescent="0.3">
      <c r="A14" s="1" t="s">
        <v>58</v>
      </c>
      <c r="B14" s="1" t="s">
        <v>64</v>
      </c>
      <c r="C14" s="1">
        <v>12</v>
      </c>
      <c r="D14" s="1">
        <v>4</v>
      </c>
      <c r="E14" s="1">
        <v>0</v>
      </c>
      <c r="F14" s="1">
        <v>8</v>
      </c>
      <c r="G14" s="1">
        <v>29</v>
      </c>
      <c r="H14" s="1">
        <v>37</v>
      </c>
      <c r="I14" s="1">
        <v>-8</v>
      </c>
      <c r="J14" s="1">
        <v>12</v>
      </c>
      <c r="K14"/>
      <c r="L14" t="str">
        <v>토트넘</v>
      </c>
      <c r="M14">
        <v>6</v>
      </c>
      <c r="N14">
        <v>2</v>
      </c>
      <c r="O14">
        <v>1</v>
      </c>
      <c r="P14">
        <v>3</v>
      </c>
      <c r="Q14">
        <v>10</v>
      </c>
      <c r="R14">
        <v>19</v>
      </c>
      <c r="S14">
        <v>-9</v>
      </c>
      <c r="T14">
        <v>7</v>
      </c>
      <c r="X14" t="str">
        <v>UCL_결승전</v>
      </c>
    </row>
    <row r="15" spans="1:24" x14ac:dyDescent="0.3">
      <c r="A15" s="1" t="s">
        <v>58</v>
      </c>
      <c r="B15" s="1" t="s">
        <v>45</v>
      </c>
      <c r="C15" s="1">
        <v>14</v>
      </c>
      <c r="D15" s="1">
        <v>9</v>
      </c>
      <c r="E15" s="1">
        <v>3</v>
      </c>
      <c r="F15" s="1">
        <v>2</v>
      </c>
      <c r="G15" s="1">
        <v>39</v>
      </c>
      <c r="H15" s="1">
        <v>24</v>
      </c>
      <c r="I15" s="1">
        <v>15</v>
      </c>
      <c r="J15" s="1">
        <v>30</v>
      </c>
      <c r="K15"/>
      <c r="L15" t="str">
        <v>아우크스부르크</v>
      </c>
      <c r="M15">
        <v>6</v>
      </c>
      <c r="N15">
        <v>0</v>
      </c>
      <c r="O15">
        <v>1</v>
      </c>
      <c r="P15">
        <v>5</v>
      </c>
      <c r="Q15">
        <v>6</v>
      </c>
      <c r="R15">
        <v>23</v>
      </c>
      <c r="S15">
        <v>-17</v>
      </c>
      <c r="T15">
        <v>1</v>
      </c>
      <c r="X15" t="str">
        <v>승강PO</v>
      </c>
    </row>
    <row r="16" spans="1:24" x14ac:dyDescent="0.3">
      <c r="A16" s="1" t="s">
        <v>154</v>
      </c>
      <c r="B16" s="1" t="s">
        <v>39</v>
      </c>
      <c r="C16" s="1">
        <v>1</v>
      </c>
      <c r="D16" s="1">
        <v>0</v>
      </c>
      <c r="E16" s="1">
        <v>0</v>
      </c>
      <c r="F16" s="1">
        <v>1</v>
      </c>
      <c r="G16" s="1">
        <v>1</v>
      </c>
      <c r="H16" s="1">
        <v>2</v>
      </c>
      <c r="I16" s="1">
        <v>-1</v>
      </c>
      <c r="J16" s="1">
        <v>0</v>
      </c>
      <c r="K16"/>
      <c r="L16"/>
      <c r="M16"/>
      <c r="N16"/>
      <c r="O16"/>
    </row>
    <row r="17" spans="1:20" ht="16.399999999999999" thickBot="1" x14ac:dyDescent="0.35">
      <c r="A17" s="1" t="s">
        <v>154</v>
      </c>
      <c r="B17" s="1" t="s">
        <v>64</v>
      </c>
      <c r="C17" s="1">
        <v>1</v>
      </c>
      <c r="D17" s="1">
        <v>1</v>
      </c>
      <c r="E17" s="1">
        <v>0</v>
      </c>
      <c r="F17" s="1">
        <v>0</v>
      </c>
      <c r="G17" s="1">
        <v>2</v>
      </c>
      <c r="H17" s="1">
        <v>0</v>
      </c>
      <c r="I17" s="1">
        <v>2</v>
      </c>
      <c r="J17" s="1">
        <v>3</v>
      </c>
      <c r="K17"/>
      <c r="L17"/>
      <c r="M17"/>
      <c r="N17"/>
      <c r="O17"/>
    </row>
    <row r="18" spans="1:20" ht="16.399999999999999" thickBot="1" x14ac:dyDescent="0.35">
      <c r="A18" s="1" t="s">
        <v>154</v>
      </c>
      <c r="B18" s="1" t="s">
        <v>45</v>
      </c>
      <c r="C18" s="1">
        <v>1</v>
      </c>
      <c r="D18" s="1">
        <v>1</v>
      </c>
      <c r="E18" s="1">
        <v>0</v>
      </c>
      <c r="F18" s="1">
        <v>0</v>
      </c>
      <c r="G18" s="1">
        <v>3</v>
      </c>
      <c r="H18" s="1">
        <v>2</v>
      </c>
      <c r="I18" s="1">
        <v>1</v>
      </c>
      <c r="J18" s="1">
        <v>3</v>
      </c>
      <c r="K18"/>
      <c r="L18" s="46" t="s">
        <v>155</v>
      </c>
      <c r="M18"/>
      <c r="N18"/>
      <c r="O18"/>
    </row>
    <row r="19" spans="1:20" x14ac:dyDescent="0.3">
      <c r="A19" s="1" t="s">
        <v>154</v>
      </c>
      <c r="B19" s="1" t="s">
        <v>59</v>
      </c>
      <c r="C19" s="1">
        <v>1</v>
      </c>
      <c r="D19" s="1">
        <v>1</v>
      </c>
      <c r="E19" s="1">
        <v>0</v>
      </c>
      <c r="F19" s="1">
        <v>0</v>
      </c>
      <c r="G19" s="1">
        <v>3</v>
      </c>
      <c r="H19" s="1">
        <v>0</v>
      </c>
      <c r="I19" s="1">
        <v>3</v>
      </c>
      <c r="J19" s="1">
        <v>3</v>
      </c>
      <c r="K19"/>
      <c r="L19" s="44" t="s">
        <v>5</v>
      </c>
      <c r="M19" s="42" t="s">
        <v>13</v>
      </c>
      <c r="N19" s="42" t="s">
        <v>9</v>
      </c>
      <c r="O19" s="42" t="s">
        <v>10</v>
      </c>
      <c r="P19" s="42" t="s">
        <v>11</v>
      </c>
      <c r="Q19" s="42" t="s">
        <v>6</v>
      </c>
      <c r="R19" s="42" t="s">
        <v>7</v>
      </c>
      <c r="S19" s="42" t="s">
        <v>14</v>
      </c>
      <c r="T19" s="43" t="s">
        <v>36</v>
      </c>
    </row>
    <row r="20" spans="1:20" x14ac:dyDescent="0.3">
      <c r="A20" s="1" t="s">
        <v>154</v>
      </c>
      <c r="B20" s="1" t="s">
        <v>3</v>
      </c>
      <c r="C20" s="1">
        <v>1</v>
      </c>
      <c r="D20" s="1">
        <v>1</v>
      </c>
      <c r="E20" s="1">
        <v>0</v>
      </c>
      <c r="F20" s="1">
        <v>0</v>
      </c>
      <c r="G20" s="1">
        <v>4</v>
      </c>
      <c r="H20" s="1">
        <v>0</v>
      </c>
      <c r="I20" s="1">
        <v>4</v>
      </c>
      <c r="J20" s="1">
        <v>3</v>
      </c>
      <c r="K20"/>
      <c r="L20" t="str" cm="1">
        <f t="array" ref="L20:T22">_xlfn._xlws.SORT(_xlfn.CHOOSECOLS(_xlfn._xlws.FILTER(리그순위표[], ISNUMBER(SEARCH(L18, 리그순위표[대회 종류]))), 2, 3, 4, 5, 6, 7, 8, 9, 10), {9,8}, {-1,-1})</f>
        <v>인테르</v>
      </c>
      <c r="M20">
        <v>4</v>
      </c>
      <c r="N20">
        <v>4</v>
      </c>
      <c r="O20">
        <v>0</v>
      </c>
      <c r="P20">
        <v>0</v>
      </c>
      <c r="Q20">
        <v>15</v>
      </c>
      <c r="R20">
        <v>7</v>
      </c>
      <c r="S20">
        <v>8</v>
      </c>
      <c r="T20">
        <v>12</v>
      </c>
    </row>
    <row r="21" spans="1:20" x14ac:dyDescent="0.3">
      <c r="A21" s="1" t="s">
        <v>154</v>
      </c>
      <c r="B21" s="1" t="s">
        <v>148</v>
      </c>
      <c r="C21" s="1">
        <v>1</v>
      </c>
      <c r="D21" s="1">
        <v>1</v>
      </c>
      <c r="E21" s="1">
        <v>0</v>
      </c>
      <c r="F21" s="1">
        <v>0</v>
      </c>
      <c r="G21" s="1">
        <v>5</v>
      </c>
      <c r="H21" s="1">
        <v>0</v>
      </c>
      <c r="I21" s="1">
        <v>5</v>
      </c>
      <c r="J21" s="1">
        <v>3</v>
      </c>
      <c r="K21"/>
      <c r="L21" t="str">
        <v>PSV</v>
      </c>
      <c r="M21">
        <v>4</v>
      </c>
      <c r="N21">
        <v>0</v>
      </c>
      <c r="O21">
        <v>2</v>
      </c>
      <c r="P21">
        <v>2</v>
      </c>
      <c r="Q21">
        <v>12</v>
      </c>
      <c r="R21">
        <v>15</v>
      </c>
      <c r="S21">
        <v>-3</v>
      </c>
      <c r="T21">
        <v>2</v>
      </c>
    </row>
    <row r="22" spans="1:20" x14ac:dyDescent="0.3">
      <c r="A22" s="1" t="s">
        <v>154</v>
      </c>
      <c r="B22" s="1" t="s">
        <v>157</v>
      </c>
      <c r="C22" s="1">
        <v>1</v>
      </c>
      <c r="D22" s="1">
        <v>1</v>
      </c>
      <c r="E22" s="1">
        <v>0</v>
      </c>
      <c r="F22" s="1">
        <v>0</v>
      </c>
      <c r="G22" s="1">
        <v>2</v>
      </c>
      <c r="H22" s="1">
        <v>1</v>
      </c>
      <c r="I22" s="1">
        <v>1</v>
      </c>
      <c r="J22" s="1">
        <v>3</v>
      </c>
      <c r="K22"/>
      <c r="L22" t="str">
        <v>유벤투스</v>
      </c>
      <c r="M22">
        <v>4</v>
      </c>
      <c r="N22">
        <v>0</v>
      </c>
      <c r="O22">
        <v>2</v>
      </c>
      <c r="P22">
        <v>2</v>
      </c>
      <c r="Q22">
        <v>7</v>
      </c>
      <c r="R22">
        <v>12</v>
      </c>
      <c r="S22">
        <v>-5</v>
      </c>
      <c r="T22">
        <v>2</v>
      </c>
    </row>
    <row r="23" spans="1:20" x14ac:dyDescent="0.3">
      <c r="A23" s="1" t="s">
        <v>154</v>
      </c>
      <c r="B23" s="1" t="s">
        <v>63</v>
      </c>
      <c r="C23" s="1">
        <v>1</v>
      </c>
      <c r="D23" s="1">
        <v>0</v>
      </c>
      <c r="E23" s="1">
        <v>0</v>
      </c>
      <c r="F23" s="1">
        <v>1</v>
      </c>
      <c r="G23" s="1">
        <v>0</v>
      </c>
      <c r="H23" s="1">
        <v>2</v>
      </c>
      <c r="I23" s="1">
        <v>-2</v>
      </c>
      <c r="J23" s="1">
        <v>0</v>
      </c>
      <c r="K23"/>
      <c r="L23"/>
      <c r="M23"/>
      <c r="N23"/>
      <c r="O23"/>
    </row>
    <row r="24" spans="1:20" x14ac:dyDescent="0.3">
      <c r="A24" s="1" t="s">
        <v>154</v>
      </c>
      <c r="B24" s="1" t="s">
        <v>146</v>
      </c>
      <c r="C24" s="1">
        <v>1</v>
      </c>
      <c r="D24" s="1">
        <v>0</v>
      </c>
      <c r="E24" s="1">
        <v>0</v>
      </c>
      <c r="F24" s="1">
        <v>1</v>
      </c>
      <c r="G24" s="1">
        <v>2</v>
      </c>
      <c r="H24" s="1">
        <v>3</v>
      </c>
      <c r="I24" s="1">
        <v>-1</v>
      </c>
      <c r="J24" s="1">
        <v>0</v>
      </c>
      <c r="K24"/>
      <c r="L24"/>
      <c r="M24"/>
      <c r="N24"/>
      <c r="O24"/>
    </row>
    <row r="25" spans="1:20" ht="16.399999999999999" thickBot="1" x14ac:dyDescent="0.35">
      <c r="A25" s="1" t="s">
        <v>154</v>
      </c>
      <c r="B25" s="1" t="s">
        <v>41</v>
      </c>
      <c r="C25" s="1">
        <v>1</v>
      </c>
      <c r="D25" s="1">
        <v>0</v>
      </c>
      <c r="E25" s="1">
        <v>0</v>
      </c>
      <c r="F25" s="1">
        <v>1</v>
      </c>
      <c r="G25" s="1">
        <v>0</v>
      </c>
      <c r="H25" s="1">
        <v>3</v>
      </c>
      <c r="I25" s="1">
        <v>-3</v>
      </c>
      <c r="J25" s="1">
        <v>0</v>
      </c>
      <c r="K25"/>
      <c r="L25"/>
      <c r="M25"/>
      <c r="N25"/>
      <c r="O25"/>
    </row>
    <row r="26" spans="1:20" ht="16.399999999999999" thickBot="1" x14ac:dyDescent="0.35">
      <c r="A26" s="1" t="s">
        <v>154</v>
      </c>
      <c r="B26" s="1" t="s">
        <v>44</v>
      </c>
      <c r="C26" s="1">
        <v>1</v>
      </c>
      <c r="D26" s="1">
        <v>0</v>
      </c>
      <c r="E26" s="1">
        <v>0</v>
      </c>
      <c r="F26" s="1">
        <v>1</v>
      </c>
      <c r="G26" s="1">
        <v>0</v>
      </c>
      <c r="H26" s="1">
        <v>4</v>
      </c>
      <c r="I26" s="1">
        <v>-4</v>
      </c>
      <c r="J26" s="1">
        <v>0</v>
      </c>
      <c r="K26"/>
      <c r="L26" s="46" t="s">
        <v>158</v>
      </c>
      <c r="M26"/>
      <c r="N26"/>
      <c r="O26"/>
    </row>
    <row r="27" spans="1:20" x14ac:dyDescent="0.3">
      <c r="A27" s="1" t="s">
        <v>154</v>
      </c>
      <c r="B27" s="1" t="s">
        <v>42</v>
      </c>
      <c r="C27" s="1">
        <v>1</v>
      </c>
      <c r="D27" s="1">
        <v>0</v>
      </c>
      <c r="E27" s="1">
        <v>0</v>
      </c>
      <c r="F27" s="1">
        <v>1</v>
      </c>
      <c r="G27" s="1">
        <v>0</v>
      </c>
      <c r="H27" s="1">
        <v>5</v>
      </c>
      <c r="I27" s="1">
        <v>-5</v>
      </c>
      <c r="J27" s="1">
        <v>0</v>
      </c>
      <c r="K27"/>
      <c r="L27" s="44" t="s">
        <v>5</v>
      </c>
      <c r="M27" s="42" t="s">
        <v>13</v>
      </c>
      <c r="N27" s="42" t="s">
        <v>9</v>
      </c>
      <c r="O27" s="42" t="s">
        <v>10</v>
      </c>
      <c r="P27" s="42" t="s">
        <v>11</v>
      </c>
      <c r="Q27" s="42" t="s">
        <v>6</v>
      </c>
      <c r="R27" s="42" t="s">
        <v>7</v>
      </c>
      <c r="S27" s="42" t="s">
        <v>14</v>
      </c>
      <c r="T27" s="43" t="s">
        <v>36</v>
      </c>
    </row>
    <row r="28" spans="1:20" x14ac:dyDescent="0.3">
      <c r="A28" s="1" t="s">
        <v>159</v>
      </c>
      <c r="B28" s="1" t="s">
        <v>3</v>
      </c>
      <c r="C28" s="1">
        <v>1</v>
      </c>
      <c r="D28" s="1">
        <v>1</v>
      </c>
      <c r="E28" s="1">
        <v>0</v>
      </c>
      <c r="F28" s="1">
        <v>0</v>
      </c>
      <c r="G28" s="1">
        <v>3</v>
      </c>
      <c r="H28" s="1">
        <v>0</v>
      </c>
      <c r="I28" s="1">
        <v>3</v>
      </c>
      <c r="J28" s="1">
        <v>3</v>
      </c>
      <c r="K28"/>
      <c r="L28" t="str" cm="1">
        <f t="array" ref="L28:T30">_xlfn._xlws.SORT(_xlfn.CHOOSECOLS(_xlfn._xlws.FILTER(리그순위표[], ISNUMBER(SEARCH(L26, 리그순위표[대회 종류]))), 2, 3, 4, 5, 6, 7, 8, 9, 10), {9,8}, {-1,-1})</f>
        <v>비야레알</v>
      </c>
      <c r="M28">
        <v>4</v>
      </c>
      <c r="N28">
        <v>2</v>
      </c>
      <c r="O28">
        <v>2</v>
      </c>
      <c r="P28">
        <v>0</v>
      </c>
      <c r="Q28">
        <v>9</v>
      </c>
      <c r="R28">
        <v>5</v>
      </c>
      <c r="S28">
        <v>4</v>
      </c>
      <c r="T28">
        <v>8</v>
      </c>
    </row>
    <row r="29" spans="1:20" x14ac:dyDescent="0.3">
      <c r="A29" s="1" t="s">
        <v>159</v>
      </c>
      <c r="B29" s="1" t="s">
        <v>4</v>
      </c>
      <c r="C29" s="1">
        <v>1</v>
      </c>
      <c r="D29" s="1">
        <v>1</v>
      </c>
      <c r="E29" s="1">
        <v>0</v>
      </c>
      <c r="F29" s="1">
        <v>0</v>
      </c>
      <c r="G29" s="1">
        <v>4</v>
      </c>
      <c r="H29" s="1">
        <v>2</v>
      </c>
      <c r="I29" s="1">
        <v>2</v>
      </c>
      <c r="J29" s="1">
        <v>3</v>
      </c>
      <c r="K29"/>
      <c r="L29" t="str">
        <v>바이에른 뮌헨</v>
      </c>
      <c r="M29">
        <v>4</v>
      </c>
      <c r="N29">
        <v>1</v>
      </c>
      <c r="O29">
        <v>2</v>
      </c>
      <c r="P29">
        <v>1</v>
      </c>
      <c r="Q29">
        <v>7</v>
      </c>
      <c r="R29">
        <v>6</v>
      </c>
      <c r="S29">
        <v>1</v>
      </c>
      <c r="T29">
        <v>5</v>
      </c>
    </row>
    <row r="30" spans="1:20" x14ac:dyDescent="0.3">
      <c r="A30" s="1" t="s">
        <v>159</v>
      </c>
      <c r="B30" s="1" t="s">
        <v>40</v>
      </c>
      <c r="C30" s="1">
        <v>1</v>
      </c>
      <c r="D30" s="1">
        <v>0</v>
      </c>
      <c r="E30" s="1">
        <v>0</v>
      </c>
      <c r="F30" s="1">
        <v>1</v>
      </c>
      <c r="G30" s="1">
        <v>0</v>
      </c>
      <c r="H30" s="1">
        <v>3</v>
      </c>
      <c r="I30" s="1">
        <v>-3</v>
      </c>
      <c r="J30" s="1">
        <v>0</v>
      </c>
      <c r="K30"/>
      <c r="L30" t="str">
        <v>뉴캐슬 유나이티드</v>
      </c>
      <c r="M30">
        <v>4</v>
      </c>
      <c r="N30">
        <v>1</v>
      </c>
      <c r="O30">
        <v>0</v>
      </c>
      <c r="P30">
        <v>3</v>
      </c>
      <c r="Q30">
        <v>7</v>
      </c>
      <c r="R30">
        <v>12</v>
      </c>
      <c r="S30">
        <v>-5</v>
      </c>
      <c r="T30">
        <v>3</v>
      </c>
    </row>
    <row r="31" spans="1:20" x14ac:dyDescent="0.3">
      <c r="A31" s="1" t="s">
        <v>159</v>
      </c>
      <c r="B31" s="1" t="s">
        <v>148</v>
      </c>
      <c r="C31" s="1">
        <v>1</v>
      </c>
      <c r="D31" s="1">
        <v>0</v>
      </c>
      <c r="E31" s="1">
        <v>0</v>
      </c>
      <c r="F31" s="1">
        <v>1</v>
      </c>
      <c r="G31" s="1">
        <v>2</v>
      </c>
      <c r="H31" s="1">
        <v>4</v>
      </c>
      <c r="I31" s="1">
        <v>-2</v>
      </c>
      <c r="J31" s="1">
        <v>0</v>
      </c>
      <c r="K31"/>
      <c r="L31"/>
      <c r="M31"/>
      <c r="N31"/>
      <c r="O31"/>
    </row>
    <row r="32" spans="1:20" x14ac:dyDescent="0.3">
      <c r="A32" s="1" t="s">
        <v>156</v>
      </c>
      <c r="B32" s="1" t="s">
        <v>3</v>
      </c>
      <c r="C32" s="1">
        <v>1</v>
      </c>
      <c r="D32" s="1">
        <v>1</v>
      </c>
      <c r="E32" s="1">
        <v>0</v>
      </c>
      <c r="F32" s="1">
        <v>0</v>
      </c>
      <c r="G32" s="1">
        <v>2</v>
      </c>
      <c r="H32" s="1">
        <v>1</v>
      </c>
      <c r="I32" s="1">
        <v>1</v>
      </c>
      <c r="J32" s="1">
        <v>3</v>
      </c>
      <c r="K32"/>
      <c r="L32"/>
      <c r="M32"/>
      <c r="N32"/>
      <c r="O32"/>
    </row>
    <row r="33" spans="1:15" x14ac:dyDescent="0.3">
      <c r="A33" s="1" t="s">
        <v>156</v>
      </c>
      <c r="B33" s="1" t="s">
        <v>148</v>
      </c>
      <c r="C33" s="1">
        <v>1</v>
      </c>
      <c r="D33" s="1">
        <v>1</v>
      </c>
      <c r="E33" s="1">
        <v>0</v>
      </c>
      <c r="F33" s="1">
        <v>0</v>
      </c>
      <c r="G33" s="1">
        <v>4</v>
      </c>
      <c r="H33" s="1">
        <v>3</v>
      </c>
      <c r="I33" s="1">
        <v>1</v>
      </c>
      <c r="J33" s="1">
        <v>3</v>
      </c>
      <c r="K33"/>
      <c r="L33"/>
      <c r="M33"/>
      <c r="N33"/>
      <c r="O33"/>
    </row>
    <row r="34" spans="1:15" x14ac:dyDescent="0.3">
      <c r="A34" s="1" t="s">
        <v>156</v>
      </c>
      <c r="B34" s="1" t="s">
        <v>40</v>
      </c>
      <c r="C34" s="1">
        <v>1</v>
      </c>
      <c r="D34" s="1">
        <v>1</v>
      </c>
      <c r="E34" s="1">
        <v>0</v>
      </c>
      <c r="F34" s="1">
        <v>0</v>
      </c>
      <c r="G34" s="1">
        <v>5</v>
      </c>
      <c r="H34" s="1">
        <v>4</v>
      </c>
      <c r="I34" s="1">
        <v>1</v>
      </c>
      <c r="J34" s="1">
        <v>3</v>
      </c>
      <c r="K34"/>
      <c r="L34"/>
      <c r="M34"/>
      <c r="N34"/>
      <c r="O34"/>
    </row>
    <row r="35" spans="1:15" x14ac:dyDescent="0.3">
      <c r="A35" s="1" t="s">
        <v>156</v>
      </c>
      <c r="B35" s="1" t="s">
        <v>4</v>
      </c>
      <c r="C35" s="1">
        <v>1</v>
      </c>
      <c r="D35" s="1">
        <v>1</v>
      </c>
      <c r="E35" s="1">
        <v>0</v>
      </c>
      <c r="F35" s="1">
        <v>0</v>
      </c>
      <c r="G35" s="1">
        <v>7</v>
      </c>
      <c r="H35" s="1">
        <v>0</v>
      </c>
      <c r="I35" s="1">
        <v>7</v>
      </c>
      <c r="J35" s="1">
        <v>3</v>
      </c>
      <c r="K35"/>
      <c r="L35"/>
      <c r="M35"/>
      <c r="N35"/>
      <c r="O35"/>
    </row>
    <row r="36" spans="1:15" x14ac:dyDescent="0.3">
      <c r="A36" s="1" t="s">
        <v>156</v>
      </c>
      <c r="B36" s="1" t="s">
        <v>45</v>
      </c>
      <c r="C36" s="1">
        <v>1</v>
      </c>
      <c r="D36" s="1">
        <v>0</v>
      </c>
      <c r="E36" s="1">
        <v>0</v>
      </c>
      <c r="F36" s="1">
        <v>1</v>
      </c>
      <c r="G36" s="1">
        <v>1</v>
      </c>
      <c r="H36" s="1">
        <v>2</v>
      </c>
      <c r="I36" s="1">
        <v>-1</v>
      </c>
      <c r="J36" s="1">
        <v>0</v>
      </c>
      <c r="K36"/>
      <c r="L36"/>
      <c r="M36"/>
      <c r="N36"/>
      <c r="O36"/>
    </row>
    <row r="37" spans="1:15" x14ac:dyDescent="0.3">
      <c r="A37" s="1" t="s">
        <v>156</v>
      </c>
      <c r="B37" s="1" t="s">
        <v>64</v>
      </c>
      <c r="C37" s="1">
        <v>1</v>
      </c>
      <c r="D37" s="1">
        <v>0</v>
      </c>
      <c r="E37" s="1">
        <v>0</v>
      </c>
      <c r="F37" s="1">
        <v>1</v>
      </c>
      <c r="G37" s="1">
        <v>3</v>
      </c>
      <c r="H37" s="1">
        <v>4</v>
      </c>
      <c r="I37" s="1">
        <v>-1</v>
      </c>
      <c r="J37" s="1">
        <v>0</v>
      </c>
      <c r="K37"/>
      <c r="L37"/>
      <c r="M37"/>
      <c r="N37"/>
      <c r="O37"/>
    </row>
    <row r="38" spans="1:15" x14ac:dyDescent="0.3">
      <c r="A38" s="1" t="s">
        <v>156</v>
      </c>
      <c r="B38" s="1" t="s">
        <v>157</v>
      </c>
      <c r="C38" s="1">
        <v>1</v>
      </c>
      <c r="D38" s="1">
        <v>0</v>
      </c>
      <c r="E38" s="1">
        <v>0</v>
      </c>
      <c r="F38" s="1">
        <v>1</v>
      </c>
      <c r="G38" s="1">
        <v>4</v>
      </c>
      <c r="H38" s="1">
        <v>5</v>
      </c>
      <c r="I38" s="1">
        <v>-1</v>
      </c>
      <c r="J38" s="1">
        <v>0</v>
      </c>
      <c r="K38"/>
      <c r="L38"/>
      <c r="M38"/>
      <c r="N38"/>
      <c r="O38"/>
    </row>
    <row r="39" spans="1:15" x14ac:dyDescent="0.3">
      <c r="A39" s="1" t="s">
        <v>156</v>
      </c>
      <c r="B39" s="1" t="s">
        <v>59</v>
      </c>
      <c r="C39" s="1">
        <v>1</v>
      </c>
      <c r="D39" s="1">
        <v>0</v>
      </c>
      <c r="E39" s="1">
        <v>0</v>
      </c>
      <c r="F39" s="1">
        <v>1</v>
      </c>
      <c r="G39" s="1">
        <v>0</v>
      </c>
      <c r="H39" s="1">
        <v>7</v>
      </c>
      <c r="I39" s="1">
        <v>-7</v>
      </c>
      <c r="J39" s="1">
        <v>0</v>
      </c>
      <c r="K39"/>
      <c r="L39" s="1" t="str" cm="1">
        <f t="array" ref="L39:L52">_xlfn.UNIQUE(리그순위표[대회 종류])</f>
        <v>1부리그</v>
      </c>
      <c r="M39"/>
      <c r="N39"/>
      <c r="O39"/>
    </row>
    <row r="40" spans="1:15" x14ac:dyDescent="0.3">
      <c r="A40" s="1" t="s">
        <v>162</v>
      </c>
      <c r="B40" s="1" t="s">
        <v>3</v>
      </c>
      <c r="C40" s="1">
        <v>1</v>
      </c>
      <c r="D40" s="1">
        <v>1</v>
      </c>
      <c r="E40" s="1">
        <v>0</v>
      </c>
      <c r="F40" s="1">
        <v>0</v>
      </c>
      <c r="G40" s="1">
        <v>3</v>
      </c>
      <c r="H40" s="1">
        <v>2</v>
      </c>
      <c r="I40" s="1">
        <v>1</v>
      </c>
      <c r="J40" s="1">
        <v>3</v>
      </c>
      <c r="K40"/>
      <c r="L40" s="1" t="str">
        <v>2부리그</v>
      </c>
    </row>
    <row r="41" spans="1:15" x14ac:dyDescent="0.3">
      <c r="A41" s="1" t="s">
        <v>162</v>
      </c>
      <c r="B41" s="1" t="s">
        <v>4</v>
      </c>
      <c r="C41" s="1">
        <v>1</v>
      </c>
      <c r="D41" s="1">
        <v>0</v>
      </c>
      <c r="E41" s="1">
        <v>0</v>
      </c>
      <c r="F41" s="1">
        <v>1</v>
      </c>
      <c r="G41" s="1">
        <v>2</v>
      </c>
      <c r="H41" s="1">
        <v>3</v>
      </c>
      <c r="I41" s="1">
        <v>-1</v>
      </c>
      <c r="J41" s="1">
        <v>0</v>
      </c>
      <c r="K41"/>
      <c r="L41" s="1" t="str">
        <v>FA컵_16강</v>
      </c>
    </row>
    <row r="42" spans="1:15" x14ac:dyDescent="0.3">
      <c r="A42" s="1" t="s">
        <v>161</v>
      </c>
      <c r="B42" s="1" t="s">
        <v>44</v>
      </c>
      <c r="C42" s="1">
        <v>3</v>
      </c>
      <c r="D42" s="1">
        <v>2</v>
      </c>
      <c r="E42" s="1">
        <v>0</v>
      </c>
      <c r="F42" s="1">
        <v>1</v>
      </c>
      <c r="G42" s="1">
        <v>9</v>
      </c>
      <c r="H42" s="1">
        <v>6</v>
      </c>
      <c r="I42" s="1">
        <v>3</v>
      </c>
      <c r="J42" s="1">
        <v>6</v>
      </c>
      <c r="K42"/>
      <c r="L42" s="1" t="str">
        <v>FA컵_4강</v>
      </c>
    </row>
    <row r="43" spans="1:15" x14ac:dyDescent="0.3">
      <c r="A43" s="1" t="s">
        <v>161</v>
      </c>
      <c r="B43" s="1" t="s">
        <v>3</v>
      </c>
      <c r="C43" s="1">
        <v>2</v>
      </c>
      <c r="D43" s="1">
        <v>2</v>
      </c>
      <c r="E43" s="1">
        <v>0</v>
      </c>
      <c r="F43" s="1">
        <v>0</v>
      </c>
      <c r="G43" s="1">
        <v>5</v>
      </c>
      <c r="H43" s="1">
        <v>2</v>
      </c>
      <c r="I43" s="1">
        <v>3</v>
      </c>
      <c r="J43" s="1">
        <v>6</v>
      </c>
      <c r="K43"/>
      <c r="L43" s="1" t="str">
        <v>FA컵_8강</v>
      </c>
    </row>
    <row r="44" spans="1:15" x14ac:dyDescent="0.3">
      <c r="A44" s="1" t="s">
        <v>161</v>
      </c>
      <c r="B44" s="1" t="s">
        <v>39</v>
      </c>
      <c r="C44" s="1">
        <v>3</v>
      </c>
      <c r="D44" s="1">
        <v>1</v>
      </c>
      <c r="E44" s="1">
        <v>0</v>
      </c>
      <c r="F44" s="1">
        <v>2</v>
      </c>
      <c r="G44" s="1">
        <v>6</v>
      </c>
      <c r="H44" s="1">
        <v>9</v>
      </c>
      <c r="I44" s="1">
        <v>-3</v>
      </c>
      <c r="J44" s="1">
        <v>3</v>
      </c>
      <c r="K44"/>
      <c r="L44" s="1" t="str">
        <v>FA컵_결승전</v>
      </c>
    </row>
    <row r="45" spans="1:15" x14ac:dyDescent="0.3">
      <c r="A45" s="1" t="s">
        <v>161</v>
      </c>
      <c r="B45" s="1" t="s">
        <v>42</v>
      </c>
      <c r="C45" s="1">
        <v>2</v>
      </c>
      <c r="D45" s="1">
        <v>0</v>
      </c>
      <c r="E45" s="1">
        <v>0</v>
      </c>
      <c r="F45" s="1">
        <v>2</v>
      </c>
      <c r="G45" s="1">
        <v>2</v>
      </c>
      <c r="H45" s="1">
        <v>5</v>
      </c>
      <c r="I45" s="1">
        <v>-3</v>
      </c>
      <c r="J45" s="1">
        <v>0</v>
      </c>
      <c r="K45"/>
      <c r="L45" s="1" t="str">
        <v>UCL_4강</v>
      </c>
    </row>
    <row r="46" spans="1:15" x14ac:dyDescent="0.3">
      <c r="A46" s="1" t="s">
        <v>160</v>
      </c>
      <c r="B46" s="1" t="s">
        <v>3</v>
      </c>
      <c r="C46" s="1">
        <v>3</v>
      </c>
      <c r="D46" s="1">
        <v>2</v>
      </c>
      <c r="E46" s="1">
        <v>0</v>
      </c>
      <c r="F46" s="1">
        <v>1</v>
      </c>
      <c r="G46" s="1">
        <v>8</v>
      </c>
      <c r="H46" s="1">
        <v>6</v>
      </c>
      <c r="I46" s="1">
        <v>2</v>
      </c>
      <c r="J46" s="1">
        <v>6</v>
      </c>
      <c r="K46"/>
      <c r="L46" s="1" t="str">
        <v>UCL_8강</v>
      </c>
    </row>
    <row r="47" spans="1:15" x14ac:dyDescent="0.3">
      <c r="A47" s="1" t="s">
        <v>160</v>
      </c>
      <c r="B47" s="1" t="s">
        <v>39</v>
      </c>
      <c r="C47" s="1">
        <v>2</v>
      </c>
      <c r="D47" s="1">
        <v>2</v>
      </c>
      <c r="E47" s="1">
        <v>0</v>
      </c>
      <c r="F47" s="1">
        <v>0</v>
      </c>
      <c r="G47" s="1">
        <v>7</v>
      </c>
      <c r="H47" s="1">
        <v>4</v>
      </c>
      <c r="I47" s="1">
        <v>3</v>
      </c>
      <c r="J47" s="1">
        <v>6</v>
      </c>
      <c r="K47"/>
      <c r="L47" s="1" t="str">
        <v>UCL_A조</v>
      </c>
    </row>
    <row r="48" spans="1:15" x14ac:dyDescent="0.3">
      <c r="A48" s="1" t="s">
        <v>160</v>
      </c>
      <c r="B48" s="1" t="s">
        <v>42</v>
      </c>
      <c r="C48" s="1">
        <v>2</v>
      </c>
      <c r="D48" s="1">
        <v>1</v>
      </c>
      <c r="E48" s="1">
        <v>1</v>
      </c>
      <c r="F48" s="1">
        <v>0</v>
      </c>
      <c r="G48" s="1">
        <v>6</v>
      </c>
      <c r="H48" s="1">
        <v>5</v>
      </c>
      <c r="I48" s="1">
        <v>1</v>
      </c>
      <c r="J48" s="1">
        <v>4</v>
      </c>
      <c r="K48"/>
      <c r="L48" s="1" t="str">
        <v>UCL_B조</v>
      </c>
    </row>
    <row r="49" spans="1:12" x14ac:dyDescent="0.3">
      <c r="A49" s="1" t="s">
        <v>160</v>
      </c>
      <c r="B49" s="1" t="s">
        <v>44</v>
      </c>
      <c r="C49" s="1">
        <v>2</v>
      </c>
      <c r="D49" s="1">
        <v>2</v>
      </c>
      <c r="E49" s="1">
        <v>0</v>
      </c>
      <c r="F49" s="1">
        <v>0</v>
      </c>
      <c r="G49" s="1">
        <v>10</v>
      </c>
      <c r="H49" s="1">
        <v>3</v>
      </c>
      <c r="I49" s="1">
        <v>7</v>
      </c>
      <c r="J49" s="1">
        <v>6</v>
      </c>
      <c r="K49"/>
      <c r="L49" s="1" t="str">
        <v>UCL_C조</v>
      </c>
    </row>
    <row r="50" spans="1:12" x14ac:dyDescent="0.3">
      <c r="A50" s="1" t="s">
        <v>160</v>
      </c>
      <c r="B50" s="1" t="s">
        <v>148</v>
      </c>
      <c r="C50" s="1">
        <v>3</v>
      </c>
      <c r="D50" s="1">
        <v>1</v>
      </c>
      <c r="E50" s="1">
        <v>0</v>
      </c>
      <c r="F50" s="1">
        <v>2</v>
      </c>
      <c r="G50" s="1">
        <v>6</v>
      </c>
      <c r="H50" s="1">
        <v>8</v>
      </c>
      <c r="I50" s="1">
        <v>-2</v>
      </c>
      <c r="J50" s="1">
        <v>3</v>
      </c>
      <c r="K50"/>
      <c r="L50" s="1" t="str">
        <v>UCL_D조</v>
      </c>
    </row>
    <row r="51" spans="1:12" x14ac:dyDescent="0.3">
      <c r="A51" s="1" t="s">
        <v>160</v>
      </c>
      <c r="B51" s="1" t="s">
        <v>4</v>
      </c>
      <c r="C51" s="1">
        <v>2</v>
      </c>
      <c r="D51" s="1">
        <v>0</v>
      </c>
      <c r="E51" s="1">
        <v>0</v>
      </c>
      <c r="F51" s="1">
        <v>2</v>
      </c>
      <c r="G51" s="1">
        <v>4</v>
      </c>
      <c r="H51" s="1">
        <v>7</v>
      </c>
      <c r="I51" s="1">
        <v>-3</v>
      </c>
      <c r="J51" s="1">
        <v>0</v>
      </c>
      <c r="K51"/>
      <c r="L51" s="1" t="str">
        <v>UCL_결승전</v>
      </c>
    </row>
    <row r="52" spans="1:12" x14ac:dyDescent="0.3">
      <c r="A52" s="1" t="s">
        <v>160</v>
      </c>
      <c r="B52" s="1" t="s">
        <v>157</v>
      </c>
      <c r="C52" s="1">
        <v>2</v>
      </c>
      <c r="D52" s="1">
        <v>0</v>
      </c>
      <c r="E52" s="1">
        <v>1</v>
      </c>
      <c r="F52" s="1">
        <v>1</v>
      </c>
      <c r="G52" s="1">
        <v>5</v>
      </c>
      <c r="H52" s="1">
        <v>6</v>
      </c>
      <c r="I52" s="1">
        <v>-1</v>
      </c>
      <c r="J52" s="1">
        <v>1</v>
      </c>
      <c r="K52"/>
      <c r="L52" s="1" t="str">
        <v>승강PO</v>
      </c>
    </row>
    <row r="53" spans="1:12" x14ac:dyDescent="0.3">
      <c r="A53" s="1" t="s">
        <v>160</v>
      </c>
      <c r="B53" s="1" t="s">
        <v>59</v>
      </c>
      <c r="C53" s="1">
        <v>2</v>
      </c>
      <c r="D53" s="1">
        <v>0</v>
      </c>
      <c r="E53" s="1">
        <v>0</v>
      </c>
      <c r="F53" s="1">
        <v>2</v>
      </c>
      <c r="G53" s="1">
        <v>3</v>
      </c>
      <c r="H53" s="1">
        <v>10</v>
      </c>
      <c r="I53" s="1">
        <v>-7</v>
      </c>
      <c r="J53" s="1">
        <v>0</v>
      </c>
      <c r="K53"/>
    </row>
    <row r="54" spans="1:12" x14ac:dyDescent="0.3">
      <c r="A54" s="1" t="s">
        <v>153</v>
      </c>
      <c r="B54" s="1" t="s">
        <v>45</v>
      </c>
      <c r="C54" s="1">
        <v>6</v>
      </c>
      <c r="D54" s="1">
        <v>2</v>
      </c>
      <c r="E54" s="1">
        <v>1</v>
      </c>
      <c r="F54" s="1">
        <v>3</v>
      </c>
      <c r="G54" s="1">
        <v>9</v>
      </c>
      <c r="H54" s="1">
        <v>16</v>
      </c>
      <c r="I54" s="1">
        <v>-7</v>
      </c>
      <c r="J54" s="1">
        <v>7</v>
      </c>
      <c r="K54"/>
    </row>
    <row r="55" spans="1:12" x14ac:dyDescent="0.3">
      <c r="A55" s="1" t="s">
        <v>153</v>
      </c>
      <c r="B55" s="1" t="s">
        <v>44</v>
      </c>
      <c r="C55" s="1">
        <v>6</v>
      </c>
      <c r="D55" s="1">
        <v>3</v>
      </c>
      <c r="E55" s="1">
        <v>1</v>
      </c>
      <c r="F55" s="1">
        <v>2</v>
      </c>
      <c r="G55" s="1">
        <v>15</v>
      </c>
      <c r="H55" s="1">
        <v>13</v>
      </c>
      <c r="I55" s="1">
        <v>2</v>
      </c>
      <c r="J55" s="1">
        <v>10</v>
      </c>
      <c r="K55"/>
    </row>
    <row r="56" spans="1:12" x14ac:dyDescent="0.3">
      <c r="A56" s="1" t="s">
        <v>153</v>
      </c>
      <c r="B56" s="1" t="s">
        <v>42</v>
      </c>
      <c r="C56" s="1">
        <v>6</v>
      </c>
      <c r="D56" s="1">
        <v>3</v>
      </c>
      <c r="E56" s="1">
        <v>0</v>
      </c>
      <c r="F56" s="1">
        <v>3</v>
      </c>
      <c r="G56" s="1">
        <v>20</v>
      </c>
      <c r="H56" s="1">
        <v>16</v>
      </c>
      <c r="I56" s="1">
        <v>4</v>
      </c>
      <c r="J56" s="1">
        <v>9</v>
      </c>
      <c r="K56"/>
    </row>
    <row r="57" spans="1:12" x14ac:dyDescent="0.3">
      <c r="A57" s="1" t="s">
        <v>153</v>
      </c>
      <c r="B57" s="1" t="s">
        <v>63</v>
      </c>
      <c r="C57" s="1">
        <v>6</v>
      </c>
      <c r="D57" s="1">
        <v>2</v>
      </c>
      <c r="E57" s="1">
        <v>2</v>
      </c>
      <c r="F57" s="1">
        <v>2</v>
      </c>
      <c r="G57" s="1">
        <v>17</v>
      </c>
      <c r="H57" s="1">
        <v>16</v>
      </c>
      <c r="I57" s="1">
        <v>1</v>
      </c>
      <c r="J57" s="1">
        <v>8</v>
      </c>
      <c r="K57"/>
    </row>
    <row r="58" spans="1:12" x14ac:dyDescent="0.3">
      <c r="A58" s="1" t="s">
        <v>152</v>
      </c>
      <c r="B58" s="1" t="s">
        <v>64</v>
      </c>
      <c r="C58" s="1">
        <v>6</v>
      </c>
      <c r="D58" s="1">
        <v>2</v>
      </c>
      <c r="E58" s="1">
        <v>1</v>
      </c>
      <c r="F58" s="1">
        <v>3</v>
      </c>
      <c r="G58" s="1">
        <v>10</v>
      </c>
      <c r="H58" s="1">
        <v>19</v>
      </c>
      <c r="I58" s="1">
        <v>-9</v>
      </c>
      <c r="J58" s="1">
        <v>7</v>
      </c>
      <c r="K58"/>
    </row>
    <row r="59" spans="1:12" x14ac:dyDescent="0.3">
      <c r="A59" s="1" t="s">
        <v>152</v>
      </c>
      <c r="B59" s="1" t="s">
        <v>4</v>
      </c>
      <c r="C59" s="1">
        <v>6</v>
      </c>
      <c r="D59" s="1">
        <v>5</v>
      </c>
      <c r="E59" s="1">
        <v>1</v>
      </c>
      <c r="F59" s="1">
        <v>0</v>
      </c>
      <c r="G59" s="1">
        <v>30</v>
      </c>
      <c r="H59" s="1">
        <v>10</v>
      </c>
      <c r="I59" s="1">
        <v>20</v>
      </c>
      <c r="J59" s="1">
        <v>16</v>
      </c>
      <c r="K59"/>
    </row>
    <row r="60" spans="1:12" x14ac:dyDescent="0.3">
      <c r="A60" s="1" t="s">
        <v>152</v>
      </c>
      <c r="B60" s="1" t="s">
        <v>39</v>
      </c>
      <c r="C60" s="1">
        <v>6</v>
      </c>
      <c r="D60" s="1">
        <v>3</v>
      </c>
      <c r="E60" s="1">
        <v>1</v>
      </c>
      <c r="F60" s="1">
        <v>2</v>
      </c>
      <c r="G60" s="1">
        <v>19</v>
      </c>
      <c r="H60" s="1">
        <v>13</v>
      </c>
      <c r="I60" s="1">
        <v>6</v>
      </c>
      <c r="J60" s="1">
        <v>10</v>
      </c>
      <c r="K60"/>
    </row>
    <row r="61" spans="1:12" x14ac:dyDescent="0.3">
      <c r="A61" s="1" t="s">
        <v>152</v>
      </c>
      <c r="B61" s="1" t="s">
        <v>146</v>
      </c>
      <c r="C61" s="1">
        <v>6</v>
      </c>
      <c r="D61" s="1">
        <v>0</v>
      </c>
      <c r="E61" s="1">
        <v>1</v>
      </c>
      <c r="F61" s="1">
        <v>5</v>
      </c>
      <c r="G61" s="1">
        <v>6</v>
      </c>
      <c r="H61" s="1">
        <v>23</v>
      </c>
      <c r="I61" s="1">
        <v>-17</v>
      </c>
      <c r="J61" s="1">
        <v>1</v>
      </c>
      <c r="K61"/>
    </row>
    <row r="62" spans="1:12" x14ac:dyDescent="0.3">
      <c r="A62" s="1" t="s">
        <v>155</v>
      </c>
      <c r="B62" s="1" t="s">
        <v>3</v>
      </c>
      <c r="C62" s="1">
        <v>4</v>
      </c>
      <c r="D62" s="1">
        <v>4</v>
      </c>
      <c r="E62" s="1">
        <v>0</v>
      </c>
      <c r="F62" s="1">
        <v>0</v>
      </c>
      <c r="G62" s="1">
        <v>15</v>
      </c>
      <c r="H62" s="1">
        <v>7</v>
      </c>
      <c r="I62" s="1">
        <v>8</v>
      </c>
      <c r="J62" s="1">
        <v>12</v>
      </c>
      <c r="K62"/>
    </row>
    <row r="63" spans="1:12" x14ac:dyDescent="0.3">
      <c r="A63" s="1" t="s">
        <v>155</v>
      </c>
      <c r="B63" s="1" t="s">
        <v>41</v>
      </c>
      <c r="C63" s="1">
        <v>4</v>
      </c>
      <c r="D63" s="1">
        <v>0</v>
      </c>
      <c r="E63" s="1">
        <v>2</v>
      </c>
      <c r="F63" s="1">
        <v>2</v>
      </c>
      <c r="G63" s="1">
        <v>7</v>
      </c>
      <c r="H63" s="1">
        <v>12</v>
      </c>
      <c r="I63" s="1">
        <v>-5</v>
      </c>
      <c r="J63" s="1">
        <v>2</v>
      </c>
      <c r="K63"/>
    </row>
    <row r="64" spans="1:12" x14ac:dyDescent="0.3">
      <c r="A64" s="1" t="s">
        <v>155</v>
      </c>
      <c r="B64" s="1" t="s">
        <v>59</v>
      </c>
      <c r="C64" s="1">
        <v>4</v>
      </c>
      <c r="D64" s="1">
        <v>0</v>
      </c>
      <c r="E64" s="1">
        <v>2</v>
      </c>
      <c r="F64" s="1">
        <v>2</v>
      </c>
      <c r="G64" s="1">
        <v>12</v>
      </c>
      <c r="H64" s="1">
        <v>15</v>
      </c>
      <c r="I64" s="1">
        <v>-3</v>
      </c>
      <c r="J64" s="1">
        <v>2</v>
      </c>
      <c r="K64"/>
    </row>
    <row r="65" spans="1:15" x14ac:dyDescent="0.3">
      <c r="A65" s="1" t="s">
        <v>158</v>
      </c>
      <c r="B65" s="1" t="s">
        <v>148</v>
      </c>
      <c r="C65" s="1">
        <v>4</v>
      </c>
      <c r="D65" s="1">
        <v>2</v>
      </c>
      <c r="E65" s="1">
        <v>2</v>
      </c>
      <c r="F65" s="1">
        <v>0</v>
      </c>
      <c r="G65" s="1">
        <v>9</v>
      </c>
      <c r="H65" s="1">
        <v>5</v>
      </c>
      <c r="I65" s="1">
        <v>4</v>
      </c>
      <c r="J65" s="1">
        <v>8</v>
      </c>
      <c r="K65"/>
    </row>
    <row r="66" spans="1:15" x14ac:dyDescent="0.3">
      <c r="A66" s="1" t="s">
        <v>158</v>
      </c>
      <c r="B66" s="1" t="s">
        <v>40</v>
      </c>
      <c r="C66" s="1">
        <v>4</v>
      </c>
      <c r="D66" s="1">
        <v>1</v>
      </c>
      <c r="E66" s="1">
        <v>2</v>
      </c>
      <c r="F66" s="1">
        <v>1</v>
      </c>
      <c r="G66" s="1">
        <v>7</v>
      </c>
      <c r="H66" s="1">
        <v>6</v>
      </c>
      <c r="I66" s="1">
        <v>1</v>
      </c>
      <c r="J66" s="1">
        <v>5</v>
      </c>
      <c r="K66"/>
    </row>
    <row r="67" spans="1:15" x14ac:dyDescent="0.3">
      <c r="A67" s="1" t="s">
        <v>158</v>
      </c>
      <c r="B67" s="1" t="s">
        <v>157</v>
      </c>
      <c r="C67" s="1">
        <v>4</v>
      </c>
      <c r="D67" s="1">
        <v>1</v>
      </c>
      <c r="E67" s="1">
        <v>0</v>
      </c>
      <c r="F67" s="1">
        <v>3</v>
      </c>
      <c r="G67" s="1">
        <v>7</v>
      </c>
      <c r="H67" s="1">
        <v>12</v>
      </c>
      <c r="I67" s="1">
        <v>-5</v>
      </c>
      <c r="J67" s="1">
        <v>3</v>
      </c>
      <c r="K67"/>
    </row>
    <row r="68" spans="1:15" x14ac:dyDescent="0.3">
      <c r="A68" s="1" t="s">
        <v>163</v>
      </c>
      <c r="B68" s="1" t="s">
        <v>3</v>
      </c>
      <c r="C68" s="1">
        <v>1</v>
      </c>
      <c r="D68" s="1">
        <v>0</v>
      </c>
      <c r="E68" s="1">
        <v>0</v>
      </c>
      <c r="F68" s="1">
        <v>1</v>
      </c>
      <c r="G68" s="1">
        <v>2</v>
      </c>
      <c r="H68" s="1">
        <v>4</v>
      </c>
      <c r="I68" s="1">
        <v>-2</v>
      </c>
      <c r="J68" s="1">
        <v>0</v>
      </c>
      <c r="K68"/>
    </row>
    <row r="69" spans="1:15" x14ac:dyDescent="0.3">
      <c r="A69" s="1" t="s">
        <v>163</v>
      </c>
      <c r="B69" s="1" t="s">
        <v>44</v>
      </c>
      <c r="C69" s="1">
        <v>1</v>
      </c>
      <c r="D69" s="1">
        <v>1</v>
      </c>
      <c r="E69" s="1">
        <v>0</v>
      </c>
      <c r="F69" s="1">
        <v>0</v>
      </c>
      <c r="G69" s="1">
        <v>4</v>
      </c>
      <c r="H69" s="1">
        <v>2</v>
      </c>
      <c r="I69" s="1">
        <v>2</v>
      </c>
      <c r="J69" s="1">
        <v>3</v>
      </c>
      <c r="K69"/>
    </row>
    <row r="70" spans="1:15" x14ac:dyDescent="0.3">
      <c r="A70" s="1" t="s">
        <v>164</v>
      </c>
      <c r="B70" s="1" t="s">
        <v>44</v>
      </c>
      <c r="C70" s="1">
        <v>2</v>
      </c>
      <c r="D70" s="1">
        <v>2</v>
      </c>
      <c r="E70" s="1">
        <v>0</v>
      </c>
      <c r="F70" s="1">
        <v>0</v>
      </c>
      <c r="G70" s="1">
        <v>10</v>
      </c>
      <c r="H70" s="1">
        <v>6</v>
      </c>
      <c r="I70" s="1">
        <v>4</v>
      </c>
      <c r="J70" s="1">
        <v>6</v>
      </c>
      <c r="K70"/>
    </row>
    <row r="71" spans="1:15" x14ac:dyDescent="0.3">
      <c r="A71" s="1" t="s">
        <v>164</v>
      </c>
      <c r="B71" s="1" t="s">
        <v>148</v>
      </c>
      <c r="C71" s="1">
        <v>2</v>
      </c>
      <c r="D71" s="1">
        <v>0</v>
      </c>
      <c r="E71" s="1">
        <v>0</v>
      </c>
      <c r="F71" s="1">
        <v>2</v>
      </c>
      <c r="G71" s="1">
        <v>6</v>
      </c>
      <c r="H71" s="1">
        <v>10</v>
      </c>
      <c r="I71" s="1">
        <v>-4</v>
      </c>
      <c r="J71" s="1">
        <v>0</v>
      </c>
      <c r="K71"/>
    </row>
    <row r="72" spans="1:15" x14ac:dyDescent="0.3">
      <c r="K72"/>
    </row>
    <row r="73" spans="1:15" x14ac:dyDescent="0.3">
      <c r="K73"/>
    </row>
    <row r="74" spans="1:15" x14ac:dyDescent="0.3">
      <c r="K74"/>
    </row>
    <row r="75" spans="1:15" x14ac:dyDescent="0.3">
      <c r="K75"/>
    </row>
    <row r="76" spans="1:15" x14ac:dyDescent="0.3">
      <c r="K76"/>
    </row>
    <row r="77" spans="1:15" x14ac:dyDescent="0.3">
      <c r="K77"/>
    </row>
    <row r="78" spans="1:15" x14ac:dyDescent="0.3">
      <c r="K78"/>
    </row>
    <row r="79" spans="1:15" x14ac:dyDescent="0.3">
      <c r="K79"/>
      <c r="L79"/>
      <c r="M79"/>
      <c r="N79"/>
      <c r="O79"/>
    </row>
    <row r="80" spans="1:15" x14ac:dyDescent="0.3">
      <c r="K80"/>
      <c r="L80"/>
      <c r="M80"/>
      <c r="N80"/>
      <c r="O80"/>
    </row>
    <row r="81" spans="11:15" x14ac:dyDescent="0.3">
      <c r="K81"/>
      <c r="L81"/>
      <c r="M81"/>
      <c r="N81"/>
      <c r="O81"/>
    </row>
    <row r="82" spans="11:15" x14ac:dyDescent="0.3">
      <c r="K82"/>
      <c r="L82"/>
      <c r="M82"/>
      <c r="N82"/>
      <c r="O82"/>
    </row>
    <row r="83" spans="11:15" x14ac:dyDescent="0.3">
      <c r="K83"/>
      <c r="L83"/>
      <c r="M83"/>
      <c r="N83"/>
      <c r="O83"/>
    </row>
    <row r="84" spans="11:15" x14ac:dyDescent="0.3">
      <c r="K84"/>
      <c r="L84"/>
      <c r="M84"/>
      <c r="N84"/>
      <c r="O84"/>
    </row>
    <row r="85" spans="11:15" x14ac:dyDescent="0.3">
      <c r="K85"/>
      <c r="L85"/>
      <c r="M85"/>
      <c r="N85"/>
      <c r="O85"/>
    </row>
    <row r="86" spans="11:15" x14ac:dyDescent="0.3">
      <c r="K86"/>
      <c r="L86"/>
      <c r="M86"/>
      <c r="N86"/>
      <c r="O86"/>
    </row>
    <row r="87" spans="11:15" x14ac:dyDescent="0.3">
      <c r="K87"/>
      <c r="L87"/>
      <c r="M87"/>
      <c r="N87"/>
      <c r="O87"/>
    </row>
    <row r="88" spans="11:15" x14ac:dyDescent="0.3">
      <c r="K88"/>
      <c r="L88"/>
      <c r="M88"/>
      <c r="N88"/>
      <c r="O88"/>
    </row>
    <row r="89" spans="11:15" x14ac:dyDescent="0.3">
      <c r="K89"/>
      <c r="L89"/>
      <c r="M89"/>
      <c r="N89"/>
      <c r="O89"/>
    </row>
    <row r="90" spans="11:15" x14ac:dyDescent="0.3">
      <c r="K90"/>
      <c r="L90"/>
      <c r="M90"/>
      <c r="N90"/>
      <c r="O90"/>
    </row>
    <row r="91" spans="11:15" x14ac:dyDescent="0.3">
      <c r="K91"/>
      <c r="L91"/>
      <c r="M91"/>
      <c r="N91"/>
      <c r="O91"/>
    </row>
    <row r="92" spans="11:15" x14ac:dyDescent="0.3">
      <c r="K92"/>
      <c r="L92"/>
      <c r="M92"/>
      <c r="N92"/>
      <c r="O92"/>
    </row>
    <row r="93" spans="11:15" x14ac:dyDescent="0.3">
      <c r="K93"/>
      <c r="L93"/>
      <c r="M93"/>
      <c r="N93"/>
      <c r="O93"/>
    </row>
    <row r="94" spans="11:15" x14ac:dyDescent="0.3">
      <c r="K94"/>
      <c r="L94"/>
      <c r="M94"/>
      <c r="N94"/>
      <c r="O94"/>
    </row>
    <row r="95" spans="11:15" x14ac:dyDescent="0.3">
      <c r="K95"/>
      <c r="L95"/>
      <c r="M95"/>
      <c r="N95"/>
      <c r="O95"/>
    </row>
    <row r="96" spans="11:15" x14ac:dyDescent="0.3">
      <c r="K96"/>
      <c r="L96"/>
      <c r="M96"/>
      <c r="N96"/>
      <c r="O96"/>
    </row>
    <row r="97" spans="11:15" x14ac:dyDescent="0.3">
      <c r="K97"/>
      <c r="L97"/>
      <c r="M97"/>
      <c r="N97"/>
      <c r="O97"/>
    </row>
    <row r="98" spans="11:15" x14ac:dyDescent="0.3">
      <c r="K98"/>
      <c r="L98"/>
      <c r="M98"/>
      <c r="N98"/>
      <c r="O98"/>
    </row>
    <row r="99" spans="11:15" x14ac:dyDescent="0.3">
      <c r="K99"/>
      <c r="L99"/>
      <c r="M99"/>
      <c r="N99"/>
      <c r="O99"/>
    </row>
    <row r="100" spans="11:15" x14ac:dyDescent="0.3">
      <c r="K100"/>
      <c r="L100"/>
      <c r="M100"/>
      <c r="N100"/>
      <c r="O100"/>
    </row>
    <row r="101" spans="11:15" x14ac:dyDescent="0.3">
      <c r="K101"/>
      <c r="L101"/>
      <c r="M101"/>
      <c r="N101"/>
      <c r="O101"/>
    </row>
    <row r="102" spans="11:15" x14ac:dyDescent="0.3">
      <c r="K102"/>
      <c r="L102"/>
      <c r="M102"/>
      <c r="N102"/>
      <c r="O102"/>
    </row>
    <row r="103" spans="11:15" x14ac:dyDescent="0.3">
      <c r="K103"/>
      <c r="L103"/>
      <c r="M103"/>
      <c r="N103"/>
      <c r="O103"/>
    </row>
    <row r="104" spans="11:15" x14ac:dyDescent="0.3">
      <c r="K104"/>
      <c r="L104"/>
      <c r="M104"/>
      <c r="N104"/>
      <c r="O104"/>
    </row>
    <row r="105" spans="11:15" x14ac:dyDescent="0.3">
      <c r="K105"/>
      <c r="L105"/>
      <c r="M105"/>
      <c r="N105"/>
      <c r="O105"/>
    </row>
    <row r="106" spans="11:15" x14ac:dyDescent="0.3">
      <c r="K106"/>
      <c r="L106"/>
      <c r="M106"/>
      <c r="N106"/>
      <c r="O106"/>
    </row>
    <row r="107" spans="11:15" x14ac:dyDescent="0.3">
      <c r="K107"/>
      <c r="L107"/>
      <c r="M107"/>
      <c r="N107"/>
      <c r="O107"/>
    </row>
    <row r="108" spans="11:15" x14ac:dyDescent="0.3">
      <c r="K108"/>
      <c r="L108"/>
      <c r="M108"/>
      <c r="N108"/>
      <c r="O108"/>
    </row>
    <row r="109" spans="11:15" x14ac:dyDescent="0.3">
      <c r="K109"/>
      <c r="L109"/>
      <c r="M109"/>
      <c r="N109"/>
      <c r="O109"/>
    </row>
    <row r="110" spans="11:15" x14ac:dyDescent="0.3">
      <c r="K110"/>
      <c r="L110"/>
      <c r="M110"/>
      <c r="N110"/>
      <c r="O110"/>
    </row>
    <row r="111" spans="11:15" x14ac:dyDescent="0.3">
      <c r="K111"/>
      <c r="L111"/>
      <c r="M111"/>
      <c r="N111"/>
      <c r="O111"/>
    </row>
    <row r="112" spans="11:15" x14ac:dyDescent="0.3">
      <c r="K112"/>
      <c r="L112"/>
      <c r="M112"/>
      <c r="N112"/>
      <c r="O112"/>
    </row>
    <row r="113" spans="11:15" x14ac:dyDescent="0.3">
      <c r="K113"/>
      <c r="L113"/>
      <c r="M113"/>
      <c r="N113"/>
      <c r="O113"/>
    </row>
    <row r="114" spans="11:15" x14ac:dyDescent="0.3">
      <c r="K114"/>
      <c r="L114"/>
      <c r="M114"/>
      <c r="N114"/>
      <c r="O114"/>
    </row>
    <row r="115" spans="11:15" x14ac:dyDescent="0.3">
      <c r="K115"/>
      <c r="L115"/>
      <c r="M115"/>
      <c r="N115"/>
      <c r="O115"/>
    </row>
    <row r="116" spans="11:15" x14ac:dyDescent="0.3">
      <c r="K116"/>
      <c r="L116"/>
      <c r="M116"/>
      <c r="N116"/>
      <c r="O116"/>
    </row>
    <row r="117" spans="11:15" x14ac:dyDescent="0.3">
      <c r="K117"/>
      <c r="L117"/>
      <c r="M117"/>
      <c r="N117"/>
      <c r="O117"/>
    </row>
    <row r="118" spans="11:15" x14ac:dyDescent="0.3">
      <c r="K118"/>
      <c r="L118"/>
      <c r="M118"/>
      <c r="N118"/>
      <c r="O118"/>
    </row>
    <row r="119" spans="11:15" x14ac:dyDescent="0.3">
      <c r="K119"/>
      <c r="L119"/>
      <c r="M119"/>
      <c r="N119"/>
      <c r="O119"/>
    </row>
    <row r="120" spans="11:15" x14ac:dyDescent="0.3">
      <c r="K120"/>
      <c r="L120"/>
      <c r="M120"/>
      <c r="N120"/>
      <c r="O120"/>
    </row>
    <row r="121" spans="11:15" x14ac:dyDescent="0.3">
      <c r="K121"/>
      <c r="L121"/>
      <c r="M121"/>
      <c r="N121"/>
      <c r="O121"/>
    </row>
    <row r="122" spans="11:15" x14ac:dyDescent="0.3">
      <c r="K122"/>
      <c r="L122"/>
      <c r="M122"/>
      <c r="N122"/>
      <c r="O122"/>
    </row>
    <row r="123" spans="11:15" x14ac:dyDescent="0.3">
      <c r="K123"/>
      <c r="L123"/>
      <c r="M123"/>
      <c r="N123"/>
      <c r="O123"/>
    </row>
    <row r="124" spans="11:15" x14ac:dyDescent="0.3">
      <c r="K124"/>
      <c r="L124"/>
      <c r="M124"/>
      <c r="N124"/>
      <c r="O124"/>
    </row>
    <row r="125" spans="11:15" x14ac:dyDescent="0.3">
      <c r="K125"/>
      <c r="L125"/>
      <c r="M125"/>
      <c r="N125"/>
      <c r="O125"/>
    </row>
    <row r="126" spans="11:15" x14ac:dyDescent="0.3">
      <c r="K126"/>
      <c r="L126"/>
      <c r="M126"/>
      <c r="N126"/>
      <c r="O126"/>
    </row>
    <row r="127" spans="11:15" x14ac:dyDescent="0.3">
      <c r="K127"/>
      <c r="L127"/>
      <c r="M127"/>
      <c r="N127"/>
      <c r="O127"/>
    </row>
    <row r="128" spans="11:15" x14ac:dyDescent="0.3">
      <c r="K128"/>
      <c r="L128"/>
      <c r="M128"/>
      <c r="N128"/>
      <c r="O128"/>
    </row>
    <row r="129" spans="11:15" x14ac:dyDescent="0.3">
      <c r="K129"/>
      <c r="L129"/>
      <c r="M129"/>
      <c r="N129"/>
      <c r="O129"/>
    </row>
    <row r="130" spans="11:15" x14ac:dyDescent="0.3">
      <c r="K130"/>
      <c r="L130"/>
      <c r="M130"/>
      <c r="N130"/>
      <c r="O130"/>
    </row>
    <row r="131" spans="11:15" x14ac:dyDescent="0.3">
      <c r="K131"/>
      <c r="L131"/>
      <c r="M131"/>
      <c r="N131"/>
      <c r="O131"/>
    </row>
    <row r="132" spans="11:15" x14ac:dyDescent="0.3">
      <c r="K132"/>
      <c r="L132"/>
      <c r="M132"/>
      <c r="N132"/>
      <c r="O132"/>
    </row>
    <row r="133" spans="11:15" x14ac:dyDescent="0.3">
      <c r="K133"/>
      <c r="L133"/>
      <c r="M133"/>
      <c r="N133"/>
      <c r="O133"/>
    </row>
    <row r="134" spans="11:15" x14ac:dyDescent="0.3">
      <c r="K134"/>
      <c r="L134"/>
      <c r="M134"/>
      <c r="N134"/>
      <c r="O134"/>
    </row>
    <row r="135" spans="11:15" x14ac:dyDescent="0.3">
      <c r="K135"/>
      <c r="L135"/>
      <c r="M135"/>
      <c r="N135"/>
      <c r="O135"/>
    </row>
    <row r="136" spans="11:15" x14ac:dyDescent="0.3">
      <c r="K136"/>
      <c r="L136"/>
      <c r="M136"/>
      <c r="N136"/>
      <c r="O136"/>
    </row>
    <row r="137" spans="11:15" x14ac:dyDescent="0.3">
      <c r="K137"/>
      <c r="L137"/>
      <c r="M137"/>
      <c r="N137"/>
      <c r="O137"/>
    </row>
    <row r="138" spans="11:15" x14ac:dyDescent="0.3">
      <c r="K138"/>
      <c r="L138"/>
      <c r="M138"/>
      <c r="N138"/>
      <c r="O138"/>
    </row>
    <row r="139" spans="11:15" x14ac:dyDescent="0.3">
      <c r="K139"/>
      <c r="L139"/>
      <c r="M139"/>
      <c r="N139"/>
      <c r="O139"/>
    </row>
    <row r="140" spans="11:15" x14ac:dyDescent="0.3">
      <c r="K140"/>
      <c r="L140"/>
      <c r="M140"/>
      <c r="N140"/>
      <c r="O140"/>
    </row>
    <row r="141" spans="11:15" x14ac:dyDescent="0.3">
      <c r="K141"/>
      <c r="L141"/>
      <c r="M141"/>
      <c r="N141"/>
      <c r="O141"/>
    </row>
    <row r="142" spans="11:15" x14ac:dyDescent="0.3">
      <c r="K142"/>
      <c r="L142"/>
      <c r="M142"/>
      <c r="N142"/>
      <c r="O142"/>
    </row>
    <row r="143" spans="11:15" x14ac:dyDescent="0.3">
      <c r="K143"/>
      <c r="L143"/>
      <c r="M143"/>
      <c r="N143"/>
      <c r="O143"/>
    </row>
    <row r="144" spans="11:15" x14ac:dyDescent="0.3">
      <c r="K144"/>
      <c r="L144"/>
      <c r="M144"/>
      <c r="N144"/>
      <c r="O144"/>
    </row>
    <row r="145" spans="11:15" x14ac:dyDescent="0.3">
      <c r="K145"/>
      <c r="L145"/>
      <c r="M145"/>
      <c r="N145"/>
      <c r="O145"/>
    </row>
    <row r="146" spans="11:15" x14ac:dyDescent="0.3">
      <c r="K146"/>
      <c r="L146"/>
      <c r="M146"/>
      <c r="N146"/>
      <c r="O146"/>
    </row>
    <row r="147" spans="11:15" x14ac:dyDescent="0.3">
      <c r="K147"/>
      <c r="L147"/>
      <c r="M147"/>
      <c r="N147"/>
      <c r="O147"/>
    </row>
    <row r="148" spans="11:15" x14ac:dyDescent="0.3">
      <c r="K148"/>
      <c r="L148"/>
      <c r="M148"/>
      <c r="N148"/>
      <c r="O148"/>
    </row>
    <row r="149" spans="11:15" x14ac:dyDescent="0.3">
      <c r="K149"/>
      <c r="L149"/>
      <c r="M149"/>
      <c r="N149"/>
      <c r="O149"/>
    </row>
    <row r="150" spans="11:15" x14ac:dyDescent="0.3">
      <c r="K150"/>
      <c r="L150"/>
      <c r="M150"/>
      <c r="N150"/>
      <c r="O150"/>
    </row>
    <row r="151" spans="11:15" x14ac:dyDescent="0.3">
      <c r="K151"/>
      <c r="L151"/>
      <c r="M151"/>
      <c r="N151"/>
      <c r="O151"/>
    </row>
    <row r="152" spans="11:15" x14ac:dyDescent="0.3">
      <c r="K152"/>
      <c r="L152"/>
      <c r="M152"/>
      <c r="N152"/>
      <c r="O152"/>
    </row>
    <row r="153" spans="11:15" x14ac:dyDescent="0.3">
      <c r="K153"/>
      <c r="L153"/>
      <c r="M153"/>
      <c r="N153"/>
      <c r="O153"/>
    </row>
    <row r="154" spans="11:15" x14ac:dyDescent="0.3">
      <c r="K154"/>
      <c r="L154"/>
      <c r="M154"/>
      <c r="N154"/>
      <c r="O154"/>
    </row>
    <row r="155" spans="11:15" x14ac:dyDescent="0.3">
      <c r="K155"/>
      <c r="L155"/>
      <c r="M155"/>
      <c r="N155"/>
      <c r="O155"/>
    </row>
    <row r="156" spans="11:15" x14ac:dyDescent="0.3">
      <c r="K156"/>
      <c r="L156"/>
      <c r="M156"/>
      <c r="N156"/>
      <c r="O156"/>
    </row>
    <row r="157" spans="11:15" x14ac:dyDescent="0.3">
      <c r="K157"/>
      <c r="L157"/>
      <c r="M157"/>
      <c r="N157"/>
      <c r="O157"/>
    </row>
    <row r="158" spans="11:15" x14ac:dyDescent="0.3">
      <c r="K158"/>
      <c r="L158"/>
      <c r="M158"/>
      <c r="N158"/>
      <c r="O158"/>
    </row>
    <row r="159" spans="11:15" x14ac:dyDescent="0.3">
      <c r="K159"/>
      <c r="L159"/>
      <c r="M159"/>
      <c r="N159"/>
      <c r="O159"/>
    </row>
    <row r="160" spans="11:15" x14ac:dyDescent="0.3">
      <c r="K160"/>
      <c r="L160"/>
      <c r="M160"/>
      <c r="N160"/>
      <c r="O160"/>
    </row>
    <row r="161" spans="11:15" x14ac:dyDescent="0.3">
      <c r="K161"/>
      <c r="L161"/>
      <c r="M161"/>
      <c r="N161"/>
      <c r="O161"/>
    </row>
    <row r="162" spans="11:15" x14ac:dyDescent="0.3">
      <c r="K162"/>
      <c r="L162"/>
      <c r="M162"/>
      <c r="N162"/>
      <c r="O162"/>
    </row>
    <row r="163" spans="11:15" x14ac:dyDescent="0.3">
      <c r="K163"/>
      <c r="L163"/>
      <c r="M163"/>
      <c r="N163"/>
      <c r="O163"/>
    </row>
    <row r="164" spans="11:15" x14ac:dyDescent="0.3">
      <c r="K164"/>
      <c r="L164"/>
      <c r="M164"/>
      <c r="N164"/>
      <c r="O164"/>
    </row>
    <row r="165" spans="11:15" x14ac:dyDescent="0.3">
      <c r="K165"/>
      <c r="L165"/>
      <c r="M165"/>
      <c r="N165"/>
      <c r="O165"/>
    </row>
    <row r="166" spans="11:15" x14ac:dyDescent="0.3">
      <c r="K166"/>
      <c r="L166"/>
      <c r="M166"/>
      <c r="N166"/>
      <c r="O166"/>
    </row>
    <row r="167" spans="11:15" x14ac:dyDescent="0.3">
      <c r="K167"/>
      <c r="L167"/>
      <c r="M167"/>
      <c r="N167"/>
      <c r="O167"/>
    </row>
    <row r="168" spans="11:15" x14ac:dyDescent="0.3">
      <c r="K168"/>
      <c r="L168"/>
      <c r="M168"/>
      <c r="N168"/>
      <c r="O168"/>
    </row>
    <row r="169" spans="11:15" x14ac:dyDescent="0.3">
      <c r="K169"/>
      <c r="L169"/>
      <c r="M169"/>
      <c r="N169"/>
      <c r="O169"/>
    </row>
    <row r="170" spans="11:15" x14ac:dyDescent="0.3">
      <c r="K170"/>
      <c r="L170"/>
      <c r="M170"/>
      <c r="N170"/>
      <c r="O170"/>
    </row>
    <row r="171" spans="11:15" x14ac:dyDescent="0.3">
      <c r="K171"/>
      <c r="L171"/>
      <c r="M171"/>
      <c r="N171"/>
      <c r="O171"/>
    </row>
    <row r="172" spans="11:15" x14ac:dyDescent="0.3">
      <c r="K172"/>
      <c r="L172"/>
      <c r="M172"/>
      <c r="N172"/>
      <c r="O172"/>
    </row>
    <row r="173" spans="11:15" x14ac:dyDescent="0.3">
      <c r="K173"/>
      <c r="L173"/>
      <c r="M173"/>
      <c r="N173"/>
      <c r="O173"/>
    </row>
    <row r="174" spans="11:15" x14ac:dyDescent="0.3">
      <c r="K174"/>
      <c r="L174"/>
      <c r="M174"/>
      <c r="N174"/>
      <c r="O174"/>
    </row>
    <row r="175" spans="11:15" x14ac:dyDescent="0.3">
      <c r="K175"/>
      <c r="L175"/>
      <c r="M175"/>
      <c r="N175"/>
      <c r="O175"/>
    </row>
    <row r="176" spans="11:15" x14ac:dyDescent="0.3">
      <c r="K176"/>
      <c r="L176"/>
      <c r="M176"/>
      <c r="N176"/>
      <c r="O176"/>
    </row>
    <row r="177" spans="11:15" x14ac:dyDescent="0.3">
      <c r="K177"/>
      <c r="L177"/>
      <c r="M177"/>
      <c r="N177"/>
      <c r="O177"/>
    </row>
    <row r="178" spans="11:15" x14ac:dyDescent="0.3">
      <c r="K178"/>
      <c r="L178"/>
      <c r="M178"/>
      <c r="N178"/>
      <c r="O178"/>
    </row>
    <row r="179" spans="11:15" x14ac:dyDescent="0.3">
      <c r="K179"/>
      <c r="L179"/>
      <c r="M179"/>
      <c r="N179"/>
      <c r="O179"/>
    </row>
    <row r="180" spans="11:15" x14ac:dyDescent="0.3">
      <c r="K180"/>
      <c r="L180"/>
      <c r="M180"/>
      <c r="N180"/>
      <c r="O180"/>
    </row>
    <row r="181" spans="11:15" x14ac:dyDescent="0.3">
      <c r="K181"/>
      <c r="L181"/>
      <c r="M181"/>
      <c r="N181"/>
      <c r="O181"/>
    </row>
    <row r="182" spans="11:15" x14ac:dyDescent="0.3">
      <c r="K182"/>
      <c r="L182"/>
      <c r="M182"/>
      <c r="N182"/>
      <c r="O182"/>
    </row>
    <row r="183" spans="11:15" x14ac:dyDescent="0.3">
      <c r="K183"/>
      <c r="L183"/>
      <c r="M183"/>
      <c r="N183"/>
      <c r="O183"/>
    </row>
    <row r="184" spans="11:15" x14ac:dyDescent="0.3">
      <c r="K184"/>
      <c r="L184"/>
      <c r="M184"/>
      <c r="N184"/>
      <c r="O184"/>
    </row>
    <row r="185" spans="11:15" x14ac:dyDescent="0.3">
      <c r="K185"/>
      <c r="L185"/>
      <c r="M185"/>
      <c r="N185"/>
      <c r="O185"/>
    </row>
    <row r="186" spans="11:15" x14ac:dyDescent="0.3">
      <c r="K186"/>
      <c r="L186"/>
      <c r="M186"/>
      <c r="N186"/>
      <c r="O186"/>
    </row>
    <row r="187" spans="11:15" x14ac:dyDescent="0.3">
      <c r="K187"/>
      <c r="L187"/>
      <c r="M187"/>
      <c r="N187"/>
      <c r="O187"/>
    </row>
    <row r="188" spans="11:15" x14ac:dyDescent="0.3">
      <c r="K188"/>
      <c r="L188"/>
      <c r="M188"/>
      <c r="N188"/>
      <c r="O188"/>
    </row>
    <row r="189" spans="11:15" x14ac:dyDescent="0.3">
      <c r="K189"/>
      <c r="L189"/>
      <c r="M189"/>
      <c r="N189"/>
      <c r="O189"/>
    </row>
    <row r="190" spans="11:15" x14ac:dyDescent="0.3">
      <c r="K190"/>
      <c r="L190"/>
      <c r="M190"/>
      <c r="N190"/>
      <c r="O190"/>
    </row>
    <row r="191" spans="11:15" x14ac:dyDescent="0.3">
      <c r="K191"/>
      <c r="L191"/>
      <c r="M191"/>
      <c r="N191"/>
      <c r="O191"/>
    </row>
    <row r="192" spans="11:15" x14ac:dyDescent="0.3">
      <c r="K192"/>
      <c r="L192"/>
      <c r="M192"/>
      <c r="N192"/>
      <c r="O192"/>
    </row>
    <row r="193" spans="11:15" x14ac:dyDescent="0.3">
      <c r="K193"/>
      <c r="L193"/>
      <c r="M193"/>
      <c r="N193"/>
      <c r="O193"/>
    </row>
    <row r="194" spans="11:15" x14ac:dyDescent="0.3">
      <c r="K194"/>
      <c r="L194"/>
      <c r="M194"/>
      <c r="N194"/>
      <c r="O194"/>
    </row>
    <row r="195" spans="11:15" x14ac:dyDescent="0.3">
      <c r="K195"/>
      <c r="L195"/>
      <c r="M195"/>
      <c r="N195"/>
      <c r="O195"/>
    </row>
    <row r="196" spans="11:15" x14ac:dyDescent="0.3">
      <c r="K196"/>
      <c r="L196"/>
      <c r="M196"/>
      <c r="N196"/>
      <c r="O196"/>
    </row>
    <row r="197" spans="11:15" x14ac:dyDescent="0.3">
      <c r="K197"/>
      <c r="L197"/>
      <c r="M197"/>
      <c r="N197"/>
      <c r="O197"/>
    </row>
    <row r="198" spans="11:15" x14ac:dyDescent="0.3">
      <c r="K198"/>
      <c r="L198"/>
      <c r="M198"/>
      <c r="N198"/>
      <c r="O198"/>
    </row>
    <row r="199" spans="11:15" x14ac:dyDescent="0.3">
      <c r="K199"/>
      <c r="L199"/>
      <c r="M199"/>
      <c r="N199"/>
      <c r="O199"/>
    </row>
    <row r="200" spans="11:15" x14ac:dyDescent="0.3">
      <c r="K200"/>
      <c r="L200"/>
      <c r="M200"/>
      <c r="N200"/>
      <c r="O200"/>
    </row>
    <row r="201" spans="11:15" x14ac:dyDescent="0.3">
      <c r="K201"/>
      <c r="L201"/>
      <c r="M201"/>
      <c r="N201"/>
      <c r="O201"/>
    </row>
    <row r="202" spans="11:15" x14ac:dyDescent="0.3">
      <c r="K202"/>
      <c r="L202"/>
      <c r="M202"/>
      <c r="N202"/>
      <c r="O202"/>
    </row>
    <row r="203" spans="11:15" x14ac:dyDescent="0.3">
      <c r="K203"/>
      <c r="L203"/>
      <c r="M203"/>
      <c r="N203"/>
      <c r="O203"/>
    </row>
    <row r="204" spans="11:15" x14ac:dyDescent="0.3">
      <c r="K204"/>
      <c r="L204"/>
      <c r="M204"/>
      <c r="N204"/>
      <c r="O204"/>
    </row>
    <row r="205" spans="11:15" x14ac:dyDescent="0.3">
      <c r="K205"/>
      <c r="L205"/>
      <c r="M205"/>
      <c r="N205"/>
      <c r="O205"/>
    </row>
    <row r="206" spans="11:15" x14ac:dyDescent="0.3">
      <c r="K206"/>
      <c r="L206"/>
      <c r="M206"/>
      <c r="N206"/>
      <c r="O206"/>
    </row>
    <row r="207" spans="11:15" x14ac:dyDescent="0.3">
      <c r="K207"/>
      <c r="L207"/>
      <c r="M207"/>
      <c r="N207"/>
      <c r="O207"/>
    </row>
    <row r="208" spans="11:15" x14ac:dyDescent="0.3">
      <c r="K208"/>
      <c r="L208"/>
      <c r="M208"/>
      <c r="N208"/>
      <c r="O208"/>
    </row>
    <row r="209" spans="11:15" x14ac:dyDescent="0.3">
      <c r="K209"/>
      <c r="L209"/>
      <c r="M209"/>
      <c r="N209"/>
      <c r="O209"/>
    </row>
    <row r="210" spans="11:15" x14ac:dyDescent="0.3">
      <c r="K210"/>
      <c r="L210"/>
      <c r="M210"/>
      <c r="N210"/>
      <c r="O210"/>
    </row>
    <row r="211" spans="11:15" x14ac:dyDescent="0.3">
      <c r="K211"/>
      <c r="L211"/>
      <c r="M211"/>
      <c r="N211"/>
      <c r="O211"/>
    </row>
    <row r="212" spans="11:15" x14ac:dyDescent="0.3">
      <c r="K212"/>
      <c r="L212"/>
      <c r="M212"/>
      <c r="N212"/>
      <c r="O212"/>
    </row>
    <row r="213" spans="11:15" x14ac:dyDescent="0.3">
      <c r="K213"/>
      <c r="L213"/>
      <c r="M213"/>
      <c r="N213"/>
      <c r="O213"/>
    </row>
    <row r="214" spans="11:15" x14ac:dyDescent="0.3">
      <c r="K214"/>
      <c r="L214"/>
      <c r="M214"/>
      <c r="N214"/>
      <c r="O214"/>
    </row>
    <row r="215" spans="11:15" x14ac:dyDescent="0.3">
      <c r="K215"/>
      <c r="L215"/>
      <c r="M215"/>
      <c r="N215"/>
      <c r="O215"/>
    </row>
    <row r="216" spans="11:15" x14ac:dyDescent="0.3">
      <c r="K216"/>
      <c r="L216"/>
      <c r="M216"/>
      <c r="N216"/>
      <c r="O216"/>
    </row>
    <row r="217" spans="11:15" x14ac:dyDescent="0.3">
      <c r="K217"/>
      <c r="L217"/>
      <c r="M217"/>
      <c r="N217"/>
      <c r="O217"/>
    </row>
    <row r="218" spans="11:15" x14ac:dyDescent="0.3">
      <c r="K218"/>
      <c r="L218"/>
      <c r="M218"/>
      <c r="N218"/>
      <c r="O218"/>
    </row>
    <row r="219" spans="11:15" x14ac:dyDescent="0.3">
      <c r="K219"/>
      <c r="L219"/>
      <c r="M219"/>
      <c r="N219"/>
      <c r="O219"/>
    </row>
    <row r="220" spans="11:15" x14ac:dyDescent="0.3">
      <c r="K220"/>
      <c r="L220"/>
      <c r="M220"/>
      <c r="N220"/>
      <c r="O220"/>
    </row>
    <row r="221" spans="11:15" x14ac:dyDescent="0.3">
      <c r="K221"/>
      <c r="L221"/>
      <c r="M221"/>
      <c r="N221"/>
      <c r="O221"/>
    </row>
    <row r="222" spans="11:15" x14ac:dyDescent="0.3">
      <c r="K222"/>
      <c r="L222"/>
      <c r="M222"/>
      <c r="N222"/>
      <c r="O222"/>
    </row>
    <row r="223" spans="11:15" x14ac:dyDescent="0.3">
      <c r="K223"/>
      <c r="L223"/>
      <c r="M223"/>
      <c r="N223"/>
      <c r="O223"/>
    </row>
    <row r="224" spans="11:15" x14ac:dyDescent="0.3">
      <c r="K224"/>
      <c r="L224"/>
      <c r="M224"/>
      <c r="N224"/>
      <c r="O224"/>
    </row>
    <row r="225" spans="11:15" x14ac:dyDescent="0.3">
      <c r="K225"/>
      <c r="L225"/>
      <c r="M225"/>
      <c r="N225"/>
      <c r="O225"/>
    </row>
    <row r="226" spans="11:15" x14ac:dyDescent="0.3">
      <c r="K226"/>
      <c r="L226"/>
      <c r="M226"/>
      <c r="N226"/>
      <c r="O226"/>
    </row>
    <row r="227" spans="11:15" x14ac:dyDescent="0.3">
      <c r="K227"/>
      <c r="L227"/>
      <c r="M227"/>
      <c r="N227"/>
      <c r="O227"/>
    </row>
    <row r="228" spans="11:15" x14ac:dyDescent="0.3">
      <c r="K228"/>
      <c r="L228"/>
      <c r="M228"/>
      <c r="N228"/>
      <c r="O228"/>
    </row>
    <row r="229" spans="11:15" x14ac:dyDescent="0.3">
      <c r="K229"/>
      <c r="L229"/>
      <c r="M229"/>
      <c r="N229"/>
      <c r="O229"/>
    </row>
    <row r="230" spans="11:15" x14ac:dyDescent="0.3">
      <c r="K230"/>
      <c r="L230"/>
      <c r="M230"/>
      <c r="N230"/>
      <c r="O230"/>
    </row>
    <row r="231" spans="11:15" x14ac:dyDescent="0.3">
      <c r="K231"/>
      <c r="L231"/>
      <c r="M231"/>
      <c r="N231"/>
      <c r="O231"/>
    </row>
    <row r="232" spans="11:15" x14ac:dyDescent="0.3">
      <c r="K232"/>
      <c r="L232"/>
      <c r="M232"/>
      <c r="N232"/>
      <c r="O232"/>
    </row>
    <row r="233" spans="11:15" x14ac:dyDescent="0.3">
      <c r="K233"/>
      <c r="L233"/>
      <c r="M233"/>
      <c r="N233"/>
      <c r="O233"/>
    </row>
    <row r="234" spans="11:15" x14ac:dyDescent="0.3">
      <c r="K234"/>
      <c r="L234"/>
      <c r="M234"/>
      <c r="N234"/>
      <c r="O234"/>
    </row>
    <row r="235" spans="11:15" x14ac:dyDescent="0.3">
      <c r="K235"/>
      <c r="L235"/>
      <c r="M235"/>
      <c r="N235"/>
      <c r="O235"/>
    </row>
    <row r="236" spans="11:15" x14ac:dyDescent="0.3">
      <c r="K236"/>
      <c r="L236"/>
      <c r="M236"/>
      <c r="N236"/>
      <c r="O236"/>
    </row>
    <row r="237" spans="11:15" x14ac:dyDescent="0.3">
      <c r="K237"/>
      <c r="L237"/>
      <c r="M237"/>
      <c r="N237"/>
      <c r="O237"/>
    </row>
    <row r="238" spans="11:15" x14ac:dyDescent="0.3">
      <c r="K238"/>
      <c r="L238"/>
      <c r="M238"/>
      <c r="N238"/>
      <c r="O238"/>
    </row>
    <row r="239" spans="11:15" x14ac:dyDescent="0.3">
      <c r="K239"/>
      <c r="L239"/>
      <c r="M239"/>
      <c r="N239"/>
      <c r="O239"/>
    </row>
    <row r="240" spans="11:15" x14ac:dyDescent="0.3">
      <c r="K240"/>
      <c r="L240"/>
      <c r="M240"/>
      <c r="N240"/>
      <c r="O240"/>
    </row>
    <row r="241" spans="11:15" x14ac:dyDescent="0.3">
      <c r="K241"/>
      <c r="L241"/>
      <c r="M241"/>
      <c r="N241"/>
      <c r="O241"/>
    </row>
    <row r="242" spans="11:15" x14ac:dyDescent="0.3">
      <c r="K242"/>
      <c r="L242"/>
      <c r="M242"/>
      <c r="N242"/>
      <c r="O242"/>
    </row>
    <row r="243" spans="11:15" x14ac:dyDescent="0.3">
      <c r="K243"/>
      <c r="L243"/>
      <c r="M243"/>
      <c r="N243"/>
      <c r="O243"/>
    </row>
    <row r="244" spans="11:15" x14ac:dyDescent="0.3">
      <c r="K244"/>
      <c r="L244"/>
      <c r="M244"/>
      <c r="N244"/>
      <c r="O244"/>
    </row>
    <row r="245" spans="11:15" x14ac:dyDescent="0.3">
      <c r="K245"/>
      <c r="L245"/>
      <c r="M245"/>
      <c r="N245"/>
      <c r="O245"/>
    </row>
    <row r="246" spans="11:15" x14ac:dyDescent="0.3">
      <c r="K246"/>
      <c r="L246"/>
      <c r="M246"/>
      <c r="N246"/>
      <c r="O246"/>
    </row>
    <row r="247" spans="11:15" x14ac:dyDescent="0.3">
      <c r="K247"/>
      <c r="L247"/>
      <c r="M247"/>
      <c r="N247"/>
      <c r="O247"/>
    </row>
    <row r="248" spans="11:15" x14ac:dyDescent="0.3">
      <c r="K248"/>
      <c r="L248"/>
      <c r="M248"/>
      <c r="N248"/>
      <c r="O248"/>
    </row>
    <row r="249" spans="11:15" x14ac:dyDescent="0.3">
      <c r="K249"/>
      <c r="L249"/>
      <c r="M249"/>
      <c r="N249"/>
      <c r="O249"/>
    </row>
    <row r="250" spans="11:15" x14ac:dyDescent="0.3">
      <c r="K250"/>
      <c r="L250"/>
      <c r="M250"/>
      <c r="N250"/>
      <c r="O250"/>
    </row>
    <row r="251" spans="11:15" x14ac:dyDescent="0.3">
      <c r="K251"/>
      <c r="L251"/>
      <c r="M251"/>
      <c r="N251"/>
      <c r="O251"/>
    </row>
    <row r="252" spans="11:15" x14ac:dyDescent="0.3">
      <c r="K252"/>
      <c r="L252"/>
      <c r="M252"/>
      <c r="N252"/>
      <c r="O252"/>
    </row>
    <row r="253" spans="11:15" x14ac:dyDescent="0.3">
      <c r="K253"/>
      <c r="L253"/>
      <c r="M253"/>
      <c r="N253"/>
      <c r="O253"/>
    </row>
    <row r="254" spans="11:15" x14ac:dyDescent="0.3">
      <c r="K254"/>
      <c r="L254"/>
      <c r="M254"/>
      <c r="N254"/>
      <c r="O254"/>
    </row>
    <row r="255" spans="11:15" x14ac:dyDescent="0.3">
      <c r="K255"/>
      <c r="L255"/>
      <c r="M255"/>
      <c r="N255"/>
      <c r="O255"/>
    </row>
    <row r="256" spans="11:15" x14ac:dyDescent="0.3">
      <c r="K256"/>
      <c r="L256"/>
      <c r="M256"/>
      <c r="N256"/>
      <c r="O256"/>
    </row>
    <row r="257" spans="11:15" x14ac:dyDescent="0.3">
      <c r="K257"/>
      <c r="L257"/>
      <c r="M257"/>
      <c r="N257"/>
      <c r="O257"/>
    </row>
    <row r="258" spans="11:15" x14ac:dyDescent="0.3">
      <c r="K258"/>
      <c r="L258"/>
      <c r="M258"/>
      <c r="N258"/>
      <c r="O258"/>
    </row>
    <row r="259" spans="11:15" x14ac:dyDescent="0.3">
      <c r="K259"/>
      <c r="L259"/>
      <c r="M259"/>
      <c r="N259"/>
      <c r="O259"/>
    </row>
    <row r="260" spans="11:15" x14ac:dyDescent="0.3">
      <c r="K260"/>
      <c r="L260"/>
      <c r="M260"/>
      <c r="N260"/>
      <c r="O260"/>
    </row>
    <row r="261" spans="11:15" x14ac:dyDescent="0.3">
      <c r="K261"/>
      <c r="L261"/>
      <c r="M261"/>
      <c r="N261"/>
      <c r="O261"/>
    </row>
    <row r="262" spans="11:15" x14ac:dyDescent="0.3">
      <c r="K262"/>
      <c r="L262"/>
      <c r="M262"/>
      <c r="N262"/>
      <c r="O262"/>
    </row>
    <row r="263" spans="11:15" x14ac:dyDescent="0.3">
      <c r="K263"/>
      <c r="L263"/>
      <c r="M263"/>
      <c r="N263"/>
      <c r="O263"/>
    </row>
    <row r="264" spans="11:15" x14ac:dyDescent="0.3">
      <c r="K264"/>
      <c r="L264"/>
      <c r="M264"/>
      <c r="N264"/>
      <c r="O264"/>
    </row>
    <row r="265" spans="11:15" x14ac:dyDescent="0.3">
      <c r="K265"/>
      <c r="L265"/>
      <c r="M265"/>
      <c r="N265"/>
      <c r="O265"/>
    </row>
    <row r="266" spans="11:15" x14ac:dyDescent="0.3">
      <c r="K266"/>
      <c r="L266"/>
      <c r="M266"/>
      <c r="N266"/>
      <c r="O266"/>
    </row>
    <row r="267" spans="11:15" x14ac:dyDescent="0.3">
      <c r="K267"/>
      <c r="L267"/>
      <c r="M267"/>
      <c r="N267"/>
      <c r="O267"/>
    </row>
    <row r="268" spans="11:15" x14ac:dyDescent="0.3">
      <c r="K268"/>
      <c r="L268"/>
      <c r="M268"/>
      <c r="N268"/>
      <c r="O268"/>
    </row>
    <row r="269" spans="11:15" x14ac:dyDescent="0.3">
      <c r="K269"/>
      <c r="L269"/>
      <c r="M269"/>
      <c r="N269"/>
      <c r="O269"/>
    </row>
    <row r="270" spans="11:15" x14ac:dyDescent="0.3">
      <c r="K270"/>
      <c r="L270"/>
      <c r="M270"/>
      <c r="N270"/>
      <c r="O270"/>
    </row>
    <row r="271" spans="11:15" x14ac:dyDescent="0.3">
      <c r="K271"/>
      <c r="L271"/>
      <c r="M271"/>
      <c r="N271"/>
      <c r="O271"/>
    </row>
    <row r="272" spans="11:15" x14ac:dyDescent="0.3">
      <c r="K272"/>
      <c r="L272"/>
      <c r="M272"/>
      <c r="N272"/>
      <c r="O272"/>
    </row>
    <row r="273" spans="11:15" x14ac:dyDescent="0.3">
      <c r="K273"/>
      <c r="L273"/>
      <c r="M273"/>
      <c r="N273"/>
      <c r="O273"/>
    </row>
    <row r="274" spans="11:15" x14ac:dyDescent="0.3">
      <c r="K274"/>
      <c r="L274"/>
      <c r="M274"/>
      <c r="N274"/>
      <c r="O274"/>
    </row>
    <row r="275" spans="11:15" x14ac:dyDescent="0.3">
      <c r="K275"/>
      <c r="L275"/>
      <c r="M275"/>
      <c r="N275"/>
      <c r="O275"/>
    </row>
    <row r="276" spans="11:15" x14ac:dyDescent="0.3">
      <c r="K276"/>
      <c r="L276"/>
      <c r="M276"/>
      <c r="N276"/>
      <c r="O276"/>
    </row>
    <row r="277" spans="11:15" x14ac:dyDescent="0.3">
      <c r="K277"/>
      <c r="L277"/>
      <c r="M277"/>
      <c r="N277"/>
      <c r="O277"/>
    </row>
    <row r="278" spans="11:15" x14ac:dyDescent="0.3">
      <c r="K278"/>
      <c r="L278"/>
      <c r="M278"/>
      <c r="N278"/>
      <c r="O278"/>
    </row>
    <row r="279" spans="11:15" x14ac:dyDescent="0.3">
      <c r="K279"/>
      <c r="L279"/>
      <c r="M279"/>
      <c r="N279"/>
      <c r="O279"/>
    </row>
    <row r="280" spans="11:15" x14ac:dyDescent="0.3">
      <c r="K280"/>
      <c r="L280"/>
      <c r="M280"/>
      <c r="N280"/>
      <c r="O280"/>
    </row>
    <row r="281" spans="11:15" x14ac:dyDescent="0.3">
      <c r="K281"/>
      <c r="L281"/>
      <c r="M281"/>
      <c r="N281"/>
      <c r="O281"/>
    </row>
    <row r="282" spans="11:15" x14ac:dyDescent="0.3">
      <c r="K282"/>
      <c r="L282"/>
      <c r="M282"/>
      <c r="N282"/>
      <c r="O282"/>
    </row>
    <row r="283" spans="11:15" x14ac:dyDescent="0.3">
      <c r="K283"/>
      <c r="L283"/>
      <c r="M283"/>
      <c r="N283"/>
      <c r="O283"/>
    </row>
    <row r="284" spans="11:15" x14ac:dyDescent="0.3">
      <c r="L284"/>
      <c r="M284"/>
      <c r="N284"/>
      <c r="O284"/>
    </row>
    <row r="285" spans="11:15" x14ac:dyDescent="0.3">
      <c r="L285"/>
      <c r="M285"/>
      <c r="N285"/>
      <c r="O285"/>
    </row>
    <row r="286" spans="11:15" x14ac:dyDescent="0.3">
      <c r="L286"/>
      <c r="M286"/>
      <c r="N286"/>
      <c r="O286"/>
    </row>
    <row r="287" spans="11:15" x14ac:dyDescent="0.3">
      <c r="L287"/>
      <c r="M287"/>
      <c r="N287"/>
      <c r="O287"/>
    </row>
    <row r="288" spans="11:15" x14ac:dyDescent="0.3">
      <c r="L288"/>
      <c r="M288"/>
      <c r="N288"/>
      <c r="O288"/>
    </row>
    <row r="289" spans="12:15" x14ac:dyDescent="0.3">
      <c r="L289"/>
      <c r="M289"/>
      <c r="N289"/>
      <c r="O289"/>
    </row>
    <row r="290" spans="12:15" x14ac:dyDescent="0.3">
      <c r="L290"/>
      <c r="M290"/>
      <c r="N290"/>
      <c r="O290"/>
    </row>
    <row r="291" spans="12:15" x14ac:dyDescent="0.3">
      <c r="L291"/>
      <c r="M291"/>
      <c r="N291"/>
      <c r="O291"/>
    </row>
    <row r="292" spans="12:15" x14ac:dyDescent="0.3">
      <c r="L292"/>
      <c r="M292"/>
      <c r="N292"/>
      <c r="O292"/>
    </row>
    <row r="293" spans="12:15" x14ac:dyDescent="0.3">
      <c r="L293"/>
      <c r="M293"/>
      <c r="N293"/>
      <c r="O293"/>
    </row>
  </sheetData>
  <phoneticPr fontId="1" type="noConversion"/>
  <dataValidations count="1">
    <dataValidation type="list" allowBlank="1" showInputMessage="1" showErrorMessage="1" sqref="L2 L10 L18 L26" xr:uid="{4C7EA1F3-399D-4895-B6CA-D62BD4CD1931}">
      <formula1>$X$2:$X$15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9824F-8CB1-43C9-8635-53923CBA935B}">
  <sheetPr codeName="Sheet8"/>
  <dimension ref="A1:T649"/>
  <sheetViews>
    <sheetView zoomScaleNormal="100" workbookViewId="0">
      <selection activeCell="N6" sqref="N6"/>
    </sheetView>
  </sheetViews>
  <sheetFormatPr defaultRowHeight="15.7" x14ac:dyDescent="0.3"/>
  <cols>
    <col min="1" max="1" width="13.5" bestFit="1" customWidth="1"/>
    <col min="2" max="2" width="21.125" bestFit="1" customWidth="1"/>
    <col min="3" max="5" width="9.5" bestFit="1" customWidth="1"/>
    <col min="6" max="6" width="9.75" bestFit="1" customWidth="1"/>
    <col min="7" max="7" width="19.875" customWidth="1"/>
    <col min="8" max="8" width="8.625" style="1" customWidth="1"/>
    <col min="9" max="9" width="3.625" style="1" customWidth="1"/>
    <col min="10" max="10" width="9.75" bestFit="1" customWidth="1"/>
    <col min="11" max="11" width="19.875" customWidth="1"/>
    <col min="12" max="12" width="8.625" style="1" customWidth="1"/>
    <col min="13" max="13" width="3.625" customWidth="1"/>
    <col min="14" max="14" width="9.75" bestFit="1" customWidth="1"/>
    <col min="15" max="15" width="19.875" customWidth="1"/>
    <col min="16" max="16" width="8.625" style="1" customWidth="1"/>
    <col min="17" max="17" width="3.625" customWidth="1"/>
    <col min="18" max="18" width="9.75" bestFit="1" customWidth="1"/>
    <col min="19" max="19" width="19.875" customWidth="1"/>
    <col min="20" max="20" width="8.625" style="1" customWidth="1"/>
  </cols>
  <sheetData>
    <row r="1" spans="1:20" x14ac:dyDescent="0.3">
      <c r="A1" s="1" t="s">
        <v>104</v>
      </c>
      <c r="B1" t="s">
        <v>165</v>
      </c>
      <c r="C1" t="s">
        <v>105</v>
      </c>
      <c r="D1" t="s">
        <v>166</v>
      </c>
      <c r="F1" s="1"/>
      <c r="G1" s="1"/>
      <c r="J1" s="1"/>
      <c r="K1" s="1"/>
      <c r="M1" s="1"/>
      <c r="N1" s="1"/>
      <c r="O1" s="1"/>
      <c r="R1" s="1"/>
      <c r="S1" s="1"/>
    </row>
    <row r="2" spans="1:20" x14ac:dyDescent="0.3">
      <c r="A2" s="1" t="s">
        <v>2</v>
      </c>
      <c r="B2" t="s">
        <v>110</v>
      </c>
      <c r="C2" t="s">
        <v>167</v>
      </c>
      <c r="D2">
        <v>9</v>
      </c>
      <c r="F2" s="1"/>
      <c r="G2" s="1"/>
      <c r="J2" s="1"/>
      <c r="K2" s="1"/>
      <c r="M2" s="1"/>
      <c r="N2" s="1"/>
      <c r="O2" s="1"/>
      <c r="R2" s="1"/>
      <c r="S2" s="1"/>
    </row>
    <row r="3" spans="1:20" x14ac:dyDescent="0.3">
      <c r="A3" s="1" t="s">
        <v>2</v>
      </c>
      <c r="B3" t="s">
        <v>168</v>
      </c>
      <c r="C3" t="s">
        <v>167</v>
      </c>
      <c r="D3">
        <v>12</v>
      </c>
      <c r="F3" s="1"/>
      <c r="G3" s="1"/>
      <c r="J3" s="1"/>
      <c r="K3" s="1"/>
      <c r="M3" s="1"/>
      <c r="N3" s="1"/>
      <c r="O3" s="1"/>
      <c r="R3" s="1"/>
      <c r="S3" s="1"/>
    </row>
    <row r="4" spans="1:20" ht="16.399999999999999" thickBot="1" x14ac:dyDescent="0.35">
      <c r="A4" s="1" t="s">
        <v>2</v>
      </c>
      <c r="B4" t="s">
        <v>169</v>
      </c>
      <c r="C4" t="s">
        <v>170</v>
      </c>
      <c r="D4">
        <v>6</v>
      </c>
      <c r="F4" s="1"/>
      <c r="G4" s="1"/>
      <c r="J4" s="1"/>
      <c r="K4" s="1"/>
      <c r="M4" s="1"/>
      <c r="N4" s="1"/>
      <c r="O4" s="1"/>
      <c r="R4" s="1"/>
      <c r="S4" s="1"/>
    </row>
    <row r="5" spans="1:20" ht="16.399999999999999" thickBot="1" x14ac:dyDescent="0.35">
      <c r="A5" s="1" t="s">
        <v>2</v>
      </c>
      <c r="B5" t="s">
        <v>171</v>
      </c>
      <c r="C5" t="s">
        <v>170</v>
      </c>
      <c r="D5">
        <v>3</v>
      </c>
      <c r="F5" s="80" t="s">
        <v>66</v>
      </c>
      <c r="G5" s="81"/>
      <c r="H5" s="82"/>
      <c r="J5" s="80" t="s">
        <v>67</v>
      </c>
      <c r="K5" s="81"/>
      <c r="L5" s="82"/>
      <c r="M5" s="1"/>
      <c r="N5" s="80" t="s">
        <v>151</v>
      </c>
      <c r="O5" s="81"/>
      <c r="P5" s="82"/>
      <c r="R5" s="80" t="s">
        <v>250</v>
      </c>
      <c r="S5" s="81"/>
      <c r="T5" s="82"/>
    </row>
    <row r="6" spans="1:20" x14ac:dyDescent="0.3">
      <c r="A6" s="1" t="s">
        <v>2</v>
      </c>
      <c r="B6" t="s">
        <v>112</v>
      </c>
      <c r="C6" t="s">
        <v>108</v>
      </c>
      <c r="D6">
        <v>1</v>
      </c>
      <c r="F6" s="1" t="str" cm="1">
        <f t="array" ref="F6:H15">_xlfn.TAKE(_xlfn._xlws.SORT(_xlfn.CHOOSECOLS(_xlfn._xlws.FILTER(득점데이터[], ISNUMBER(SEARCH("1부리그", 득점데이터[대회종류]))), 3, 2, 4), 3, -1), 10)</f>
        <v>FCB</v>
      </c>
      <c r="G6" s="1" t="str">
        <v>토마스 뮐러</v>
      </c>
      <c r="H6" s="1">
        <v>12</v>
      </c>
      <c r="J6" s="1" t="str" cm="1">
        <f t="array" ref="J6:L15">_xlfn.TAKE(_xlfn._xlws.SORT(_xlfn.CHOOSECOLS(_xlfn._xlws.FILTER(득점데이터[], ISNUMBER(SEARCH("2부리그", 득점데이터[대회종류]))), 3, 2, 4), 3, -1), 10)</f>
        <v>LEV</v>
      </c>
      <c r="K6" s="1" t="str">
        <v>차범근</v>
      </c>
      <c r="L6" s="1">
        <v>18</v>
      </c>
      <c r="M6" s="1"/>
      <c r="N6" s="1" t="str" cm="1">
        <f t="array" ref="N6:P10">_xlfn.TAKE(_xlfn._xlws.SORT(_xlfn.CHOOSECOLS(_xlfn._xlws.FILTER(득점데이터[], ISNUMBER(SEARCH("UCL", 득점데이터[대회종류]))), 3, 2, 4), 3, -1), 5)</f>
        <v>BVB</v>
      </c>
      <c r="O6" s="1" t="str">
        <v>세루 기라시</v>
      </c>
      <c r="P6" s="1">
        <v>14</v>
      </c>
      <c r="R6" s="1" t="str" cm="1">
        <f t="array" ref="R6:T15">_xlfn.TAKE(_xlfn._xlws.SORT(_xlfn.CHOOSECOLS(_xlfn._xlws.FILTER(득점데이터[], ISNUMBER(SEARCH("FA", 득점데이터[대회종류]))), 3, 2, 4), 3, -1), 10)</f>
        <v>BVB</v>
      </c>
      <c r="S6" s="1" t="str">
        <v>세루 기라시</v>
      </c>
      <c r="T6" s="1">
        <v>5</v>
      </c>
    </row>
    <row r="7" spans="1:20" x14ac:dyDescent="0.3">
      <c r="A7" s="1" t="s">
        <v>2</v>
      </c>
      <c r="B7" t="s">
        <v>128</v>
      </c>
      <c r="C7" t="s">
        <v>108</v>
      </c>
      <c r="D7">
        <v>9</v>
      </c>
      <c r="F7" s="1" t="str">
        <v>INT</v>
      </c>
      <c r="G7" s="1" t="str">
        <v>사뮈엘 에토</v>
      </c>
      <c r="H7" s="1">
        <v>10</v>
      </c>
      <c r="J7" s="1" t="str">
        <v>RMA</v>
      </c>
      <c r="K7" s="1" t="str">
        <v>크리스티아누 호날두</v>
      </c>
      <c r="L7" s="1">
        <v>15</v>
      </c>
      <c r="M7" s="1"/>
      <c r="N7" s="1" t="str">
        <v>INT</v>
      </c>
      <c r="O7" s="1" t="str">
        <v>사뮈엘 에토</v>
      </c>
      <c r="P7" s="1">
        <v>12</v>
      </c>
      <c r="R7" s="1" t="str">
        <v>INT</v>
      </c>
      <c r="S7" s="1" t="str">
        <v>사뮈엘 에토</v>
      </c>
      <c r="T7" s="1">
        <v>4</v>
      </c>
    </row>
    <row r="8" spans="1:20" x14ac:dyDescent="0.3">
      <c r="A8" s="1" t="s">
        <v>2</v>
      </c>
      <c r="B8" t="s">
        <v>119</v>
      </c>
      <c r="C8" t="s">
        <v>109</v>
      </c>
      <c r="D8">
        <v>7</v>
      </c>
      <c r="F8" s="1" t="str">
        <v>FCB</v>
      </c>
      <c r="G8" s="1" t="str">
        <v>해리 케인</v>
      </c>
      <c r="H8" s="1">
        <v>9</v>
      </c>
      <c r="J8" s="1" t="str">
        <v>ATM</v>
      </c>
      <c r="K8" s="1" t="str">
        <v>모라타</v>
      </c>
      <c r="L8" s="1">
        <v>13</v>
      </c>
      <c r="M8" s="1"/>
      <c r="N8" s="1" t="str">
        <v>ATM</v>
      </c>
      <c r="O8" s="1" t="str">
        <v>모라타</v>
      </c>
      <c r="P8" s="1">
        <v>9</v>
      </c>
      <c r="R8" s="1" t="str">
        <v>VIL</v>
      </c>
      <c r="S8" s="1" t="str">
        <v>잠보 앙기사</v>
      </c>
      <c r="T8" s="1">
        <v>3</v>
      </c>
    </row>
    <row r="9" spans="1:20" x14ac:dyDescent="0.3">
      <c r="A9" s="1" t="s">
        <v>2</v>
      </c>
      <c r="B9" t="s">
        <v>111</v>
      </c>
      <c r="C9" t="s">
        <v>109</v>
      </c>
      <c r="D9">
        <v>6</v>
      </c>
      <c r="F9" s="1" t="str">
        <v>BVB</v>
      </c>
      <c r="G9" s="1" t="str">
        <v>P.오바메양</v>
      </c>
      <c r="H9" s="1">
        <v>9</v>
      </c>
      <c r="J9" s="1" t="str">
        <v>LEV</v>
      </c>
      <c r="K9" s="1" t="str">
        <v>플로리안 비르츠</v>
      </c>
      <c r="L9" s="1">
        <v>13</v>
      </c>
      <c r="M9" s="1"/>
      <c r="N9" s="1" t="str">
        <v>ATM</v>
      </c>
      <c r="O9" s="1" t="str">
        <v>앙헬 코레아</v>
      </c>
      <c r="P9" s="1">
        <v>6</v>
      </c>
      <c r="R9" s="1" t="str">
        <v>BVB</v>
      </c>
      <c r="S9" s="1" t="str">
        <v>P.오바메양</v>
      </c>
      <c r="T9" s="1">
        <v>3</v>
      </c>
    </row>
    <row r="10" spans="1:20" x14ac:dyDescent="0.3">
      <c r="A10" s="1" t="s">
        <v>2</v>
      </c>
      <c r="B10" t="s">
        <v>120</v>
      </c>
      <c r="C10" t="s">
        <v>109</v>
      </c>
      <c r="D10">
        <v>2</v>
      </c>
      <c r="F10" s="1" t="str">
        <v>MUN</v>
      </c>
      <c r="G10" s="1" t="str">
        <v>로빈 반페르시</v>
      </c>
      <c r="H10" s="1">
        <v>7</v>
      </c>
      <c r="J10" s="1" t="str">
        <v>ATM</v>
      </c>
      <c r="K10" s="1" t="str">
        <v>앙헬 코레아</v>
      </c>
      <c r="L10" s="1">
        <v>12</v>
      </c>
      <c r="M10" s="1"/>
      <c r="N10" s="1" t="str">
        <v>MUN</v>
      </c>
      <c r="O10" s="1" t="str">
        <v>웨인 루니</v>
      </c>
      <c r="P10" s="1">
        <v>6</v>
      </c>
      <c r="R10" s="1" t="str">
        <v>FCB</v>
      </c>
      <c r="S10" s="1" t="str">
        <v>해리 케인</v>
      </c>
      <c r="T10" s="1">
        <v>3</v>
      </c>
    </row>
    <row r="11" spans="1:20" x14ac:dyDescent="0.3">
      <c r="A11" s="1" t="s">
        <v>2</v>
      </c>
      <c r="B11" t="s">
        <v>121</v>
      </c>
      <c r="C11" t="s">
        <v>109</v>
      </c>
      <c r="D11">
        <v>2</v>
      </c>
      <c r="F11" s="1" t="str">
        <v>BVB</v>
      </c>
      <c r="G11" s="1" t="str">
        <v>세루 기라시</v>
      </c>
      <c r="H11" s="1">
        <v>7</v>
      </c>
      <c r="J11" s="1" t="str">
        <v>TOT</v>
      </c>
      <c r="K11" s="1" t="str">
        <v>손흥민</v>
      </c>
      <c r="L11" s="1">
        <v>12</v>
      </c>
      <c r="M11" s="1"/>
      <c r="N11" s="1"/>
      <c r="O11" s="1"/>
      <c r="R11" s="1" t="str">
        <v>INT</v>
      </c>
      <c r="S11" s="1" t="str">
        <v>사뮈엘 에토</v>
      </c>
      <c r="T11" s="1">
        <v>2</v>
      </c>
    </row>
    <row r="12" spans="1:20" x14ac:dyDescent="0.3">
      <c r="A12" s="1" t="s">
        <v>2</v>
      </c>
      <c r="B12" t="s">
        <v>114</v>
      </c>
      <c r="C12" t="s">
        <v>108</v>
      </c>
      <c r="D12">
        <v>4</v>
      </c>
      <c r="F12" s="1" t="str">
        <v>VIL</v>
      </c>
      <c r="G12" s="1" t="str">
        <v>디에고 포를란</v>
      </c>
      <c r="H12" s="1">
        <v>7</v>
      </c>
      <c r="J12" s="1" t="str">
        <v>PSV</v>
      </c>
      <c r="K12" s="1" t="str">
        <v>뤼트 반니스텔로이</v>
      </c>
      <c r="L12" s="1">
        <v>10</v>
      </c>
      <c r="M12" s="1"/>
      <c r="N12" s="1"/>
      <c r="O12" s="1"/>
      <c r="R12" s="1" t="str">
        <v>NEW</v>
      </c>
      <c r="S12" s="1" t="str">
        <v>앤서니 고든</v>
      </c>
      <c r="T12" s="1">
        <v>2</v>
      </c>
    </row>
    <row r="13" spans="1:20" x14ac:dyDescent="0.3">
      <c r="A13" s="1" t="s">
        <v>2</v>
      </c>
      <c r="B13" t="s">
        <v>107</v>
      </c>
      <c r="C13" t="s">
        <v>108</v>
      </c>
      <c r="D13">
        <v>7</v>
      </c>
      <c r="F13" s="1" t="str">
        <v>VIL</v>
      </c>
      <c r="G13" s="1" t="str">
        <v>티에르노 바리</v>
      </c>
      <c r="H13" s="1">
        <v>6</v>
      </c>
      <c r="J13" s="1" t="str">
        <v>CHE</v>
      </c>
      <c r="K13" s="1" t="str">
        <v>디디에 드로그바</v>
      </c>
      <c r="L13" s="1">
        <v>10</v>
      </c>
      <c r="M13" s="1"/>
      <c r="N13" s="1"/>
      <c r="O13" s="1"/>
      <c r="R13" s="1" t="str">
        <v>VIL</v>
      </c>
      <c r="S13" s="1" t="str">
        <v>살렘 알도사리</v>
      </c>
      <c r="T13" s="1">
        <v>2</v>
      </c>
    </row>
    <row r="14" spans="1:20" x14ac:dyDescent="0.3">
      <c r="A14" s="1" t="s">
        <v>2</v>
      </c>
      <c r="B14" t="s">
        <v>130</v>
      </c>
      <c r="C14" t="s">
        <v>108</v>
      </c>
      <c r="D14">
        <v>1</v>
      </c>
      <c r="F14" s="1" t="str">
        <v>MUN</v>
      </c>
      <c r="G14" s="1" t="str">
        <v>웨인 루니</v>
      </c>
      <c r="H14" s="1">
        <v>6</v>
      </c>
      <c r="J14" s="1" t="str">
        <v>ATM</v>
      </c>
      <c r="K14" s="1" t="str">
        <v>앙투안 그리즈만</v>
      </c>
      <c r="L14" s="1">
        <v>9</v>
      </c>
      <c r="M14" s="1"/>
      <c r="N14" s="1"/>
      <c r="O14" s="1"/>
      <c r="R14" s="1" t="str">
        <v>INT</v>
      </c>
      <c r="S14" s="1" t="str">
        <v>마이콘</v>
      </c>
      <c r="T14" s="1">
        <v>2</v>
      </c>
    </row>
    <row r="15" spans="1:20" x14ac:dyDescent="0.3">
      <c r="A15" s="1" t="s">
        <v>2</v>
      </c>
      <c r="B15" t="s">
        <v>140</v>
      </c>
      <c r="C15" t="s">
        <v>106</v>
      </c>
      <c r="D15">
        <v>10</v>
      </c>
      <c r="F15" s="1" t="str">
        <v>INT</v>
      </c>
      <c r="G15" s="1" t="str">
        <v>로타어 마테우스</v>
      </c>
      <c r="H15" s="1">
        <v>5</v>
      </c>
      <c r="J15" s="1" t="str">
        <v>TOT</v>
      </c>
      <c r="K15" s="1" t="str">
        <v>해리 케인</v>
      </c>
      <c r="L15" s="1">
        <v>8</v>
      </c>
      <c r="M15" s="1"/>
      <c r="N15" s="1"/>
      <c r="O15" s="1"/>
      <c r="R15" s="1" t="str">
        <v>INT</v>
      </c>
      <c r="S15" s="1" t="str">
        <v>하칸 찰하놀루</v>
      </c>
      <c r="T15" s="1">
        <v>2</v>
      </c>
    </row>
    <row r="16" spans="1:20" x14ac:dyDescent="0.3">
      <c r="A16" s="1" t="s">
        <v>2</v>
      </c>
      <c r="B16" t="s">
        <v>113</v>
      </c>
      <c r="C16" t="s">
        <v>106</v>
      </c>
      <c r="D16">
        <v>5</v>
      </c>
      <c r="F16" s="1"/>
      <c r="G16" s="1"/>
      <c r="J16" s="1"/>
      <c r="K16" s="1"/>
      <c r="M16" s="1"/>
      <c r="N16" s="1"/>
      <c r="O16" s="1"/>
      <c r="R16" s="1"/>
      <c r="S16" s="1"/>
    </row>
    <row r="17" spans="1:19" x14ac:dyDescent="0.3">
      <c r="A17" s="1" t="s">
        <v>2</v>
      </c>
      <c r="B17" t="s">
        <v>129</v>
      </c>
      <c r="C17" t="s">
        <v>108</v>
      </c>
      <c r="D17">
        <v>1</v>
      </c>
      <c r="F17" s="1"/>
      <c r="G17" s="1"/>
      <c r="J17" s="1"/>
      <c r="K17" s="1"/>
      <c r="M17" s="1"/>
      <c r="N17" s="1"/>
      <c r="O17" s="1"/>
      <c r="R17" s="1"/>
      <c r="S17" s="1"/>
    </row>
    <row r="18" spans="1:19" x14ac:dyDescent="0.3">
      <c r="A18" s="1" t="s">
        <v>2</v>
      </c>
      <c r="B18" t="s">
        <v>172</v>
      </c>
      <c r="C18" t="s">
        <v>167</v>
      </c>
      <c r="D18">
        <v>2</v>
      </c>
      <c r="F18" s="1"/>
      <c r="G18" s="1"/>
      <c r="J18" s="1"/>
      <c r="K18" s="1"/>
      <c r="M18" s="1"/>
      <c r="N18" s="1"/>
      <c r="O18" s="1"/>
      <c r="R18" s="1"/>
      <c r="S18" s="1"/>
    </row>
    <row r="19" spans="1:19" x14ac:dyDescent="0.3">
      <c r="A19" s="1" t="s">
        <v>2</v>
      </c>
      <c r="B19" t="s">
        <v>173</v>
      </c>
      <c r="C19" t="s">
        <v>170</v>
      </c>
      <c r="D19">
        <v>7</v>
      </c>
      <c r="F19" s="1"/>
      <c r="G19" s="1"/>
      <c r="J19" s="1"/>
      <c r="K19" s="1"/>
      <c r="M19" s="1"/>
      <c r="N19" s="1"/>
      <c r="O19" s="1"/>
      <c r="R19" s="1"/>
      <c r="S19" s="1"/>
    </row>
    <row r="20" spans="1:19" x14ac:dyDescent="0.3">
      <c r="A20" s="1" t="s">
        <v>2</v>
      </c>
      <c r="B20" t="s">
        <v>174</v>
      </c>
      <c r="C20" t="s">
        <v>109</v>
      </c>
      <c r="D20">
        <v>1</v>
      </c>
      <c r="F20" s="1"/>
      <c r="G20" s="1"/>
      <c r="J20" s="1"/>
      <c r="K20" s="1"/>
      <c r="M20" s="1"/>
      <c r="N20" s="1"/>
      <c r="O20" s="1"/>
      <c r="R20" s="1"/>
      <c r="S20" s="1"/>
    </row>
    <row r="21" spans="1:19" x14ac:dyDescent="0.3">
      <c r="A21" s="1" t="s">
        <v>2</v>
      </c>
      <c r="B21" t="s">
        <v>175</v>
      </c>
      <c r="C21" t="s">
        <v>176</v>
      </c>
      <c r="D21">
        <v>3</v>
      </c>
      <c r="F21" s="1"/>
      <c r="G21" s="1"/>
      <c r="J21" s="1"/>
      <c r="K21" s="1"/>
      <c r="M21" s="1"/>
      <c r="N21" s="1"/>
      <c r="O21" s="1"/>
      <c r="R21" s="1"/>
      <c r="S21" s="1"/>
    </row>
    <row r="22" spans="1:19" x14ac:dyDescent="0.3">
      <c r="A22" s="1" t="s">
        <v>2</v>
      </c>
      <c r="B22" t="s">
        <v>177</v>
      </c>
      <c r="C22" t="s">
        <v>176</v>
      </c>
      <c r="D22">
        <v>4</v>
      </c>
      <c r="F22" s="1"/>
      <c r="G22" s="1"/>
      <c r="J22" s="1"/>
      <c r="K22" s="1"/>
      <c r="M22" s="1"/>
      <c r="N22" s="1"/>
      <c r="O22" s="1"/>
      <c r="R22" s="1"/>
      <c r="S22" s="1"/>
    </row>
    <row r="23" spans="1:19" x14ac:dyDescent="0.3">
      <c r="A23" s="1" t="s">
        <v>2</v>
      </c>
      <c r="B23" t="s">
        <v>123</v>
      </c>
      <c r="C23" t="s">
        <v>109</v>
      </c>
      <c r="D23">
        <v>1</v>
      </c>
      <c r="F23" s="1"/>
      <c r="G23" s="1"/>
      <c r="J23" s="1"/>
      <c r="K23" s="1"/>
      <c r="M23" s="1"/>
      <c r="N23" s="1"/>
      <c r="O23" s="1"/>
      <c r="R23" s="1"/>
      <c r="S23" s="1"/>
    </row>
    <row r="24" spans="1:19" x14ac:dyDescent="0.3">
      <c r="A24" s="1" t="s">
        <v>2</v>
      </c>
      <c r="B24" t="s">
        <v>178</v>
      </c>
      <c r="C24" t="s">
        <v>109</v>
      </c>
      <c r="D24">
        <v>2</v>
      </c>
      <c r="F24" s="1"/>
      <c r="G24" s="1"/>
      <c r="J24" s="1"/>
      <c r="K24" s="1"/>
      <c r="M24" s="1"/>
      <c r="N24" s="1"/>
      <c r="O24" s="1"/>
      <c r="R24" s="1"/>
      <c r="S24" s="1"/>
    </row>
    <row r="25" spans="1:19" x14ac:dyDescent="0.3">
      <c r="A25" s="1" t="s">
        <v>2</v>
      </c>
      <c r="B25" t="s">
        <v>179</v>
      </c>
      <c r="C25" t="s">
        <v>176</v>
      </c>
      <c r="D25">
        <v>1</v>
      </c>
      <c r="F25" s="1"/>
      <c r="G25" s="1"/>
      <c r="J25" s="1"/>
      <c r="K25" s="1"/>
      <c r="M25" s="1"/>
      <c r="N25" s="1"/>
      <c r="O25" s="1"/>
      <c r="R25" s="1"/>
      <c r="S25" s="1"/>
    </row>
    <row r="26" spans="1:19" x14ac:dyDescent="0.3">
      <c r="A26" s="1" t="s">
        <v>2</v>
      </c>
      <c r="B26" t="s">
        <v>180</v>
      </c>
      <c r="C26" t="s">
        <v>167</v>
      </c>
      <c r="D26">
        <v>4</v>
      </c>
      <c r="F26" s="1"/>
      <c r="G26" s="1"/>
      <c r="J26" s="1"/>
      <c r="K26" s="1"/>
      <c r="M26" s="1"/>
      <c r="N26" s="1"/>
      <c r="O26" s="1"/>
      <c r="R26" s="1"/>
      <c r="S26" s="1"/>
    </row>
    <row r="27" spans="1:19" x14ac:dyDescent="0.3">
      <c r="A27" s="1" t="s">
        <v>2</v>
      </c>
      <c r="B27" t="s">
        <v>122</v>
      </c>
      <c r="C27" t="s">
        <v>109</v>
      </c>
      <c r="D27">
        <v>1</v>
      </c>
      <c r="F27" s="1"/>
      <c r="G27" s="1"/>
      <c r="J27" s="1"/>
      <c r="K27" s="1"/>
      <c r="M27" s="1"/>
      <c r="N27" s="1"/>
      <c r="O27" s="1"/>
      <c r="R27" s="1"/>
      <c r="S27" s="1"/>
    </row>
    <row r="28" spans="1:19" x14ac:dyDescent="0.3">
      <c r="A28" s="1" t="s">
        <v>2</v>
      </c>
      <c r="B28" t="s">
        <v>181</v>
      </c>
      <c r="C28" t="s">
        <v>167</v>
      </c>
      <c r="D28">
        <v>1</v>
      </c>
      <c r="F28" s="1"/>
      <c r="G28" s="1"/>
      <c r="J28" s="1"/>
      <c r="K28" s="1"/>
      <c r="M28" s="1"/>
      <c r="N28" s="1"/>
      <c r="O28" s="1"/>
      <c r="R28" s="1"/>
      <c r="S28" s="1"/>
    </row>
    <row r="29" spans="1:19" x14ac:dyDescent="0.3">
      <c r="A29" s="1" t="s">
        <v>2</v>
      </c>
      <c r="B29" t="s">
        <v>182</v>
      </c>
      <c r="C29" t="s">
        <v>167</v>
      </c>
      <c r="D29">
        <v>2</v>
      </c>
      <c r="F29" s="1"/>
      <c r="G29" s="1"/>
      <c r="J29" s="1"/>
      <c r="K29" s="1"/>
      <c r="M29" s="1"/>
      <c r="N29" s="1"/>
      <c r="O29" s="1"/>
      <c r="R29" s="1"/>
      <c r="S29" s="1"/>
    </row>
    <row r="30" spans="1:19" x14ac:dyDescent="0.3">
      <c r="A30" s="1" t="s">
        <v>2</v>
      </c>
      <c r="B30" t="s">
        <v>183</v>
      </c>
      <c r="C30" t="s">
        <v>170</v>
      </c>
      <c r="D30">
        <v>1</v>
      </c>
      <c r="F30" s="1"/>
      <c r="G30" s="1"/>
      <c r="J30" s="1"/>
      <c r="K30" s="1"/>
      <c r="M30" s="1"/>
      <c r="N30" s="1"/>
      <c r="O30" s="1"/>
      <c r="R30" s="1"/>
      <c r="S30" s="1"/>
    </row>
    <row r="31" spans="1:19" x14ac:dyDescent="0.3">
      <c r="A31" s="1" t="s">
        <v>2</v>
      </c>
      <c r="B31" t="s">
        <v>184</v>
      </c>
      <c r="C31" t="s">
        <v>170</v>
      </c>
      <c r="D31">
        <v>1</v>
      </c>
      <c r="F31" s="1"/>
      <c r="G31" s="1"/>
      <c r="J31" s="1"/>
      <c r="K31" s="1"/>
      <c r="M31" s="1"/>
      <c r="N31" s="1"/>
      <c r="O31" s="1"/>
      <c r="R31" s="1"/>
      <c r="S31" s="1"/>
    </row>
    <row r="32" spans="1:19" x14ac:dyDescent="0.3">
      <c r="A32" s="1" t="s">
        <v>2</v>
      </c>
      <c r="B32" t="s">
        <v>185</v>
      </c>
      <c r="C32" t="s">
        <v>176</v>
      </c>
      <c r="D32">
        <v>1</v>
      </c>
      <c r="F32" s="1"/>
      <c r="G32" s="1"/>
      <c r="J32" s="1"/>
      <c r="K32" s="1"/>
      <c r="M32" s="1"/>
      <c r="N32" s="1"/>
      <c r="O32" s="1"/>
      <c r="R32" s="1"/>
      <c r="S32" s="1"/>
    </row>
    <row r="33" spans="1:19" x14ac:dyDescent="0.3">
      <c r="A33" s="1" t="s">
        <v>2</v>
      </c>
      <c r="B33" t="s">
        <v>186</v>
      </c>
      <c r="C33" t="s">
        <v>170</v>
      </c>
      <c r="D33">
        <v>1</v>
      </c>
      <c r="F33" s="1"/>
      <c r="G33" s="1"/>
      <c r="J33" s="1"/>
      <c r="K33" s="1"/>
      <c r="M33" s="1"/>
      <c r="N33" s="1"/>
      <c r="O33" s="1"/>
      <c r="R33" s="1"/>
      <c r="S33" s="1"/>
    </row>
    <row r="34" spans="1:19" x14ac:dyDescent="0.3">
      <c r="A34" s="1" t="s">
        <v>2</v>
      </c>
      <c r="B34" t="s">
        <v>187</v>
      </c>
      <c r="C34" t="s">
        <v>176</v>
      </c>
      <c r="D34">
        <v>1</v>
      </c>
      <c r="F34" s="1"/>
      <c r="G34" s="1"/>
      <c r="J34" s="1"/>
      <c r="K34" s="1"/>
      <c r="M34" s="1"/>
      <c r="N34" s="1"/>
      <c r="O34" s="1"/>
      <c r="R34" s="1"/>
      <c r="S34" s="1"/>
    </row>
    <row r="35" spans="1:19" x14ac:dyDescent="0.3">
      <c r="A35" s="1" t="s">
        <v>2</v>
      </c>
      <c r="B35" t="s">
        <v>188</v>
      </c>
      <c r="C35" t="s">
        <v>176</v>
      </c>
      <c r="D35">
        <v>1</v>
      </c>
      <c r="F35" s="1"/>
      <c r="G35" s="1"/>
      <c r="J35" s="1"/>
      <c r="K35" s="1"/>
      <c r="M35" s="1"/>
      <c r="N35" s="1"/>
      <c r="O35" s="1"/>
      <c r="R35" s="1"/>
      <c r="S35" s="1"/>
    </row>
    <row r="36" spans="1:19" x14ac:dyDescent="0.3">
      <c r="A36" s="1" t="s">
        <v>2</v>
      </c>
      <c r="B36" t="s">
        <v>189</v>
      </c>
      <c r="C36" t="s">
        <v>106</v>
      </c>
      <c r="D36">
        <v>1</v>
      </c>
      <c r="F36" s="1"/>
      <c r="G36" s="1"/>
      <c r="J36" s="1"/>
      <c r="K36" s="1"/>
      <c r="M36" s="1"/>
      <c r="N36" s="1"/>
      <c r="O36" s="1"/>
      <c r="R36" s="1"/>
      <c r="S36" s="1"/>
    </row>
    <row r="37" spans="1:19" x14ac:dyDescent="0.3">
      <c r="A37" s="1" t="s">
        <v>2</v>
      </c>
      <c r="B37" t="s">
        <v>190</v>
      </c>
      <c r="C37" t="s">
        <v>106</v>
      </c>
      <c r="D37">
        <v>1</v>
      </c>
      <c r="F37" s="1"/>
      <c r="G37" s="1"/>
      <c r="J37" s="1"/>
      <c r="K37" s="1"/>
      <c r="M37" s="1"/>
      <c r="N37" s="1"/>
      <c r="O37" s="1"/>
      <c r="R37" s="1"/>
      <c r="S37" s="1"/>
    </row>
    <row r="38" spans="1:19" x14ac:dyDescent="0.3">
      <c r="A38" s="1" t="s">
        <v>2</v>
      </c>
      <c r="B38" t="s">
        <v>191</v>
      </c>
      <c r="C38" t="s">
        <v>170</v>
      </c>
      <c r="D38">
        <v>1</v>
      </c>
      <c r="F38" s="1"/>
      <c r="G38" s="1"/>
      <c r="J38" s="1"/>
      <c r="K38" s="1"/>
      <c r="M38" s="1"/>
      <c r="N38" s="1"/>
      <c r="O38" s="1"/>
      <c r="R38" s="1"/>
      <c r="S38" s="1"/>
    </row>
    <row r="39" spans="1:19" x14ac:dyDescent="0.3">
      <c r="A39" s="1" t="s">
        <v>2</v>
      </c>
      <c r="B39" t="s">
        <v>192</v>
      </c>
      <c r="C39" t="s">
        <v>106</v>
      </c>
      <c r="D39">
        <v>1</v>
      </c>
      <c r="F39" s="1"/>
      <c r="G39" s="1"/>
      <c r="J39" s="1"/>
      <c r="K39" s="1"/>
      <c r="M39" s="1"/>
      <c r="N39" s="1"/>
      <c r="O39" s="1"/>
      <c r="R39" s="1"/>
      <c r="S39" s="1"/>
    </row>
    <row r="40" spans="1:19" x14ac:dyDescent="0.3">
      <c r="A40" s="1" t="s">
        <v>2</v>
      </c>
      <c r="B40" t="s">
        <v>193</v>
      </c>
      <c r="C40" t="s">
        <v>170</v>
      </c>
      <c r="D40">
        <v>1</v>
      </c>
      <c r="F40" s="1"/>
      <c r="G40" s="1"/>
      <c r="J40" s="1"/>
      <c r="K40" s="1"/>
      <c r="M40" s="1"/>
      <c r="N40" s="1"/>
      <c r="O40" s="1"/>
      <c r="R40" s="1"/>
      <c r="S40" s="1"/>
    </row>
    <row r="41" spans="1:19" x14ac:dyDescent="0.3">
      <c r="A41" s="1" t="s">
        <v>58</v>
      </c>
      <c r="B41" t="s">
        <v>132</v>
      </c>
      <c r="C41" t="s">
        <v>131</v>
      </c>
      <c r="D41">
        <v>13</v>
      </c>
      <c r="F41" s="1"/>
      <c r="G41" s="1"/>
      <c r="J41" s="1"/>
      <c r="K41" s="1"/>
      <c r="M41" s="1"/>
      <c r="N41" s="1"/>
      <c r="O41" s="1"/>
      <c r="R41" s="1"/>
      <c r="S41" s="1"/>
    </row>
    <row r="42" spans="1:19" x14ac:dyDescent="0.3">
      <c r="A42" s="1" t="s">
        <v>58</v>
      </c>
      <c r="B42" t="s">
        <v>194</v>
      </c>
      <c r="C42" t="s">
        <v>131</v>
      </c>
      <c r="D42">
        <v>12</v>
      </c>
      <c r="F42" s="1"/>
      <c r="G42" s="1"/>
      <c r="J42" s="1"/>
      <c r="K42" s="1"/>
      <c r="M42" s="1"/>
      <c r="N42" s="1"/>
      <c r="O42" s="1"/>
      <c r="R42" s="1"/>
      <c r="S42" s="1"/>
    </row>
    <row r="43" spans="1:19" x14ac:dyDescent="0.3">
      <c r="A43" s="1" t="s">
        <v>58</v>
      </c>
      <c r="B43" t="s">
        <v>195</v>
      </c>
      <c r="C43" t="s">
        <v>59</v>
      </c>
      <c r="D43">
        <v>1</v>
      </c>
      <c r="F43" s="1"/>
      <c r="G43" s="1"/>
      <c r="J43" s="1"/>
      <c r="K43" s="1"/>
      <c r="M43" s="1"/>
      <c r="N43" s="1"/>
      <c r="O43" s="1"/>
      <c r="R43" s="1"/>
      <c r="S43" s="1"/>
    </row>
    <row r="44" spans="1:19" x14ac:dyDescent="0.3">
      <c r="A44" s="1" t="s">
        <v>58</v>
      </c>
      <c r="B44" t="s">
        <v>196</v>
      </c>
      <c r="C44" t="s">
        <v>59</v>
      </c>
      <c r="D44">
        <v>4</v>
      </c>
      <c r="F44" s="1"/>
      <c r="G44" s="1"/>
      <c r="J44" s="1"/>
      <c r="K44" s="1"/>
      <c r="M44" s="1"/>
      <c r="N44" s="1"/>
      <c r="O44" s="1"/>
      <c r="R44" s="1"/>
      <c r="S44" s="1"/>
    </row>
    <row r="45" spans="1:19" x14ac:dyDescent="0.3">
      <c r="A45" s="1" t="s">
        <v>58</v>
      </c>
      <c r="B45" t="s">
        <v>197</v>
      </c>
      <c r="C45" t="s">
        <v>59</v>
      </c>
      <c r="D45">
        <v>2</v>
      </c>
      <c r="F45" s="1"/>
      <c r="G45" s="1"/>
      <c r="J45" s="1"/>
      <c r="K45" s="1"/>
      <c r="M45" s="1"/>
      <c r="N45" s="1"/>
      <c r="O45" s="1"/>
      <c r="R45" s="1"/>
      <c r="S45" s="1"/>
    </row>
    <row r="46" spans="1:19" x14ac:dyDescent="0.3">
      <c r="A46" s="1" t="s">
        <v>58</v>
      </c>
      <c r="B46" t="s">
        <v>198</v>
      </c>
      <c r="C46" t="s">
        <v>199</v>
      </c>
      <c r="D46">
        <v>15</v>
      </c>
      <c r="F46" s="1"/>
      <c r="G46" s="1"/>
      <c r="J46" s="1"/>
      <c r="K46" s="1"/>
      <c r="M46" s="1"/>
      <c r="N46" s="1"/>
      <c r="O46" s="1"/>
      <c r="R46" s="1"/>
      <c r="S46" s="1"/>
    </row>
    <row r="47" spans="1:19" x14ac:dyDescent="0.3">
      <c r="A47" s="1" t="s">
        <v>58</v>
      </c>
      <c r="B47" t="s">
        <v>133</v>
      </c>
      <c r="C47" t="s">
        <v>131</v>
      </c>
      <c r="D47">
        <v>9</v>
      </c>
      <c r="F47" s="1"/>
      <c r="G47" s="1"/>
      <c r="J47" s="1"/>
      <c r="K47" s="1"/>
      <c r="M47" s="1"/>
      <c r="N47" s="1"/>
      <c r="O47" s="1"/>
      <c r="R47" s="1"/>
      <c r="S47" s="1"/>
    </row>
    <row r="48" spans="1:19" x14ac:dyDescent="0.3">
      <c r="A48" s="1" t="s">
        <v>58</v>
      </c>
      <c r="B48" t="s">
        <v>200</v>
      </c>
      <c r="C48" t="s">
        <v>59</v>
      </c>
      <c r="D48">
        <v>3</v>
      </c>
      <c r="F48" s="1"/>
      <c r="G48" s="1"/>
      <c r="J48" s="1"/>
      <c r="K48" s="1"/>
      <c r="M48" s="1"/>
      <c r="N48" s="1"/>
      <c r="O48" s="1"/>
      <c r="R48" s="1"/>
      <c r="S48" s="1"/>
    </row>
    <row r="49" spans="1:19" x14ac:dyDescent="0.3">
      <c r="A49" s="1" t="s">
        <v>58</v>
      </c>
      <c r="B49" t="s">
        <v>201</v>
      </c>
      <c r="C49" t="s">
        <v>59</v>
      </c>
      <c r="D49">
        <v>1</v>
      </c>
      <c r="F49" s="1"/>
      <c r="G49" s="1"/>
      <c r="J49" s="1"/>
      <c r="K49" s="1"/>
      <c r="M49" s="1"/>
      <c r="N49" s="1"/>
      <c r="O49" s="1"/>
      <c r="R49" s="1"/>
      <c r="S49" s="1"/>
    </row>
    <row r="50" spans="1:19" x14ac:dyDescent="0.3">
      <c r="A50" s="1" t="s">
        <v>58</v>
      </c>
      <c r="B50" t="s">
        <v>202</v>
      </c>
      <c r="C50" t="s">
        <v>59</v>
      </c>
      <c r="D50">
        <v>3</v>
      </c>
      <c r="F50" s="1"/>
      <c r="G50" s="1"/>
      <c r="J50" s="1"/>
      <c r="K50" s="1"/>
      <c r="M50" s="1"/>
      <c r="N50" s="1"/>
      <c r="O50" s="1"/>
      <c r="R50" s="1"/>
      <c r="S50" s="1"/>
    </row>
    <row r="51" spans="1:19" x14ac:dyDescent="0.3">
      <c r="A51" s="1" t="s">
        <v>58</v>
      </c>
      <c r="B51" t="s">
        <v>203</v>
      </c>
      <c r="C51" t="s">
        <v>59</v>
      </c>
      <c r="D51">
        <v>10</v>
      </c>
      <c r="F51" s="1"/>
      <c r="G51" s="1"/>
      <c r="J51" s="1"/>
      <c r="K51" s="1"/>
      <c r="M51" s="1"/>
      <c r="N51" s="1"/>
      <c r="O51" s="1"/>
      <c r="R51" s="1"/>
      <c r="S51" s="1"/>
    </row>
    <row r="52" spans="1:19" x14ac:dyDescent="0.3">
      <c r="A52" s="1" t="s">
        <v>58</v>
      </c>
      <c r="B52" t="s">
        <v>126</v>
      </c>
      <c r="C52" t="s">
        <v>75</v>
      </c>
      <c r="D52">
        <v>12</v>
      </c>
    </row>
    <row r="53" spans="1:19" x14ac:dyDescent="0.3">
      <c r="A53" s="1" t="s">
        <v>58</v>
      </c>
      <c r="B53" t="s">
        <v>110</v>
      </c>
      <c r="C53" t="s">
        <v>75</v>
      </c>
      <c r="D53">
        <v>8</v>
      </c>
    </row>
    <row r="54" spans="1:19" x14ac:dyDescent="0.3">
      <c r="A54" s="1" t="s">
        <v>58</v>
      </c>
      <c r="B54" t="s">
        <v>204</v>
      </c>
      <c r="C54" t="s">
        <v>75</v>
      </c>
      <c r="D54">
        <v>1</v>
      </c>
    </row>
    <row r="55" spans="1:19" x14ac:dyDescent="0.3">
      <c r="A55" s="1" t="s">
        <v>58</v>
      </c>
      <c r="B55" t="s">
        <v>205</v>
      </c>
      <c r="C55" t="s">
        <v>75</v>
      </c>
      <c r="D55">
        <v>2</v>
      </c>
    </row>
    <row r="56" spans="1:19" x14ac:dyDescent="0.3">
      <c r="A56" s="1" t="s">
        <v>58</v>
      </c>
      <c r="B56" t="s">
        <v>134</v>
      </c>
      <c r="C56" t="s">
        <v>199</v>
      </c>
      <c r="D56">
        <v>3</v>
      </c>
    </row>
    <row r="57" spans="1:19" x14ac:dyDescent="0.3">
      <c r="A57" s="1" t="s">
        <v>58</v>
      </c>
      <c r="B57" t="s">
        <v>206</v>
      </c>
      <c r="C57" t="s">
        <v>199</v>
      </c>
      <c r="D57">
        <v>6</v>
      </c>
    </row>
    <row r="58" spans="1:19" x14ac:dyDescent="0.3">
      <c r="A58" s="1" t="s">
        <v>58</v>
      </c>
      <c r="B58" t="s">
        <v>207</v>
      </c>
      <c r="C58" t="s">
        <v>59</v>
      </c>
      <c r="D58">
        <v>4</v>
      </c>
    </row>
    <row r="59" spans="1:19" x14ac:dyDescent="0.3">
      <c r="A59" s="1" t="s">
        <v>58</v>
      </c>
      <c r="B59" t="s">
        <v>208</v>
      </c>
      <c r="C59" t="s">
        <v>71</v>
      </c>
      <c r="D59">
        <v>2</v>
      </c>
    </row>
    <row r="60" spans="1:19" x14ac:dyDescent="0.3">
      <c r="A60" s="1" t="s">
        <v>58</v>
      </c>
      <c r="B60" t="s">
        <v>136</v>
      </c>
      <c r="C60" t="s">
        <v>71</v>
      </c>
      <c r="D60">
        <v>10</v>
      </c>
    </row>
    <row r="61" spans="1:19" x14ac:dyDescent="0.3">
      <c r="A61" s="1" t="s">
        <v>58</v>
      </c>
      <c r="B61" t="s">
        <v>200</v>
      </c>
      <c r="C61" t="s">
        <v>71</v>
      </c>
      <c r="D61">
        <v>7</v>
      </c>
    </row>
    <row r="62" spans="1:19" x14ac:dyDescent="0.3">
      <c r="A62" s="1" t="s">
        <v>58</v>
      </c>
      <c r="B62" t="s">
        <v>127</v>
      </c>
      <c r="C62" t="s">
        <v>124</v>
      </c>
      <c r="D62">
        <v>13</v>
      </c>
    </row>
    <row r="63" spans="1:19" x14ac:dyDescent="0.3">
      <c r="A63" s="1" t="s">
        <v>58</v>
      </c>
      <c r="B63" t="s">
        <v>125</v>
      </c>
      <c r="C63" t="s">
        <v>124</v>
      </c>
      <c r="D63">
        <v>18</v>
      </c>
    </row>
    <row r="64" spans="1:19" x14ac:dyDescent="0.3">
      <c r="A64" s="1" t="s">
        <v>58</v>
      </c>
      <c r="B64" t="s">
        <v>209</v>
      </c>
      <c r="C64" t="s">
        <v>59</v>
      </c>
      <c r="D64">
        <v>2</v>
      </c>
    </row>
    <row r="65" spans="1:4" x14ac:dyDescent="0.3">
      <c r="A65" s="1" t="s">
        <v>58</v>
      </c>
      <c r="B65" t="s">
        <v>139</v>
      </c>
      <c r="C65" t="s">
        <v>71</v>
      </c>
      <c r="D65">
        <v>2</v>
      </c>
    </row>
    <row r="66" spans="1:4" x14ac:dyDescent="0.3">
      <c r="A66" s="1" t="s">
        <v>58</v>
      </c>
      <c r="B66" t="s">
        <v>138</v>
      </c>
      <c r="C66" t="s">
        <v>71</v>
      </c>
      <c r="D66">
        <v>2</v>
      </c>
    </row>
    <row r="67" spans="1:4" x14ac:dyDescent="0.3">
      <c r="A67" s="1" t="s">
        <v>58</v>
      </c>
      <c r="B67" t="s">
        <v>210</v>
      </c>
      <c r="C67" t="s">
        <v>59</v>
      </c>
      <c r="D67">
        <v>1</v>
      </c>
    </row>
    <row r="68" spans="1:4" x14ac:dyDescent="0.3">
      <c r="A68" s="1" t="s">
        <v>58</v>
      </c>
      <c r="B68" t="s">
        <v>211</v>
      </c>
      <c r="C68" t="s">
        <v>124</v>
      </c>
      <c r="D68">
        <v>2</v>
      </c>
    </row>
    <row r="69" spans="1:4" x14ac:dyDescent="0.3">
      <c r="A69" s="1" t="s">
        <v>58</v>
      </c>
      <c r="B69" t="s">
        <v>126</v>
      </c>
      <c r="C69" t="s">
        <v>124</v>
      </c>
      <c r="D69">
        <v>3</v>
      </c>
    </row>
    <row r="70" spans="1:4" x14ac:dyDescent="0.3">
      <c r="A70" s="1" t="s">
        <v>58</v>
      </c>
      <c r="B70" t="s">
        <v>212</v>
      </c>
      <c r="C70" t="s">
        <v>124</v>
      </c>
      <c r="D70">
        <v>1</v>
      </c>
    </row>
    <row r="71" spans="1:4" x14ac:dyDescent="0.3">
      <c r="A71" s="1" t="s">
        <v>58</v>
      </c>
      <c r="B71" t="s">
        <v>213</v>
      </c>
      <c r="C71" t="s">
        <v>124</v>
      </c>
      <c r="D71">
        <v>1</v>
      </c>
    </row>
    <row r="72" spans="1:4" x14ac:dyDescent="0.3">
      <c r="A72" s="1" t="s">
        <v>58</v>
      </c>
      <c r="B72" t="s">
        <v>214</v>
      </c>
      <c r="C72" t="s">
        <v>124</v>
      </c>
      <c r="D72">
        <v>2</v>
      </c>
    </row>
    <row r="73" spans="1:4" x14ac:dyDescent="0.3">
      <c r="A73" s="1" t="s">
        <v>58</v>
      </c>
      <c r="B73" t="s">
        <v>215</v>
      </c>
      <c r="C73" t="s">
        <v>216</v>
      </c>
      <c r="D73">
        <v>2</v>
      </c>
    </row>
    <row r="74" spans="1:4" x14ac:dyDescent="0.3">
      <c r="A74" s="1" t="s">
        <v>58</v>
      </c>
      <c r="B74" t="s">
        <v>196</v>
      </c>
      <c r="C74" t="s">
        <v>199</v>
      </c>
      <c r="D74">
        <v>5</v>
      </c>
    </row>
    <row r="75" spans="1:4" x14ac:dyDescent="0.3">
      <c r="A75" s="1" t="s">
        <v>58</v>
      </c>
      <c r="B75" t="s">
        <v>217</v>
      </c>
      <c r="C75" t="s">
        <v>216</v>
      </c>
      <c r="D75">
        <v>1</v>
      </c>
    </row>
    <row r="76" spans="1:4" x14ac:dyDescent="0.3">
      <c r="A76" s="1" t="s">
        <v>58</v>
      </c>
      <c r="B76" t="s">
        <v>218</v>
      </c>
      <c r="C76" t="s">
        <v>199</v>
      </c>
      <c r="D76">
        <v>2</v>
      </c>
    </row>
    <row r="77" spans="1:4" x14ac:dyDescent="0.3">
      <c r="A77" s="1" t="s">
        <v>58</v>
      </c>
      <c r="B77" t="s">
        <v>219</v>
      </c>
      <c r="C77" t="s">
        <v>199</v>
      </c>
      <c r="D77">
        <v>1</v>
      </c>
    </row>
    <row r="78" spans="1:4" x14ac:dyDescent="0.3">
      <c r="A78" s="1" t="s">
        <v>58</v>
      </c>
      <c r="B78" t="s">
        <v>220</v>
      </c>
      <c r="C78" t="s">
        <v>71</v>
      </c>
      <c r="D78">
        <v>1</v>
      </c>
    </row>
    <row r="79" spans="1:4" x14ac:dyDescent="0.3">
      <c r="A79" s="1" t="s">
        <v>58</v>
      </c>
      <c r="B79" t="s">
        <v>221</v>
      </c>
      <c r="C79" t="s">
        <v>216</v>
      </c>
      <c r="D79">
        <v>2</v>
      </c>
    </row>
    <row r="80" spans="1:4" x14ac:dyDescent="0.3">
      <c r="A80" s="1" t="s">
        <v>58</v>
      </c>
      <c r="B80" t="s">
        <v>222</v>
      </c>
      <c r="C80" t="s">
        <v>75</v>
      </c>
      <c r="D80">
        <v>2</v>
      </c>
    </row>
    <row r="81" spans="1:4" x14ac:dyDescent="0.3">
      <c r="A81" s="1" t="s">
        <v>58</v>
      </c>
      <c r="B81" t="s">
        <v>223</v>
      </c>
      <c r="C81" t="s">
        <v>75</v>
      </c>
      <c r="D81">
        <v>3</v>
      </c>
    </row>
    <row r="82" spans="1:4" x14ac:dyDescent="0.3">
      <c r="A82" s="1" t="s">
        <v>58</v>
      </c>
      <c r="B82" t="s">
        <v>143</v>
      </c>
      <c r="C82" t="s">
        <v>141</v>
      </c>
      <c r="D82">
        <v>5</v>
      </c>
    </row>
    <row r="83" spans="1:4" x14ac:dyDescent="0.3">
      <c r="A83" s="1" t="s">
        <v>58</v>
      </c>
      <c r="B83" t="s">
        <v>114</v>
      </c>
      <c r="C83" t="s">
        <v>124</v>
      </c>
      <c r="D83">
        <v>2</v>
      </c>
    </row>
    <row r="84" spans="1:4" x14ac:dyDescent="0.3">
      <c r="A84" s="1" t="s">
        <v>58</v>
      </c>
      <c r="B84" t="s">
        <v>142</v>
      </c>
      <c r="C84" t="s">
        <v>141</v>
      </c>
      <c r="D84">
        <v>2</v>
      </c>
    </row>
    <row r="85" spans="1:4" x14ac:dyDescent="0.3">
      <c r="A85" s="1" t="s">
        <v>58</v>
      </c>
      <c r="B85" t="s">
        <v>224</v>
      </c>
      <c r="C85" t="s">
        <v>141</v>
      </c>
      <c r="D85">
        <v>1</v>
      </c>
    </row>
    <row r="86" spans="1:4" x14ac:dyDescent="0.3">
      <c r="A86" s="1" t="s">
        <v>58</v>
      </c>
      <c r="B86" t="s">
        <v>225</v>
      </c>
      <c r="C86" t="s">
        <v>131</v>
      </c>
      <c r="D86">
        <v>3</v>
      </c>
    </row>
    <row r="87" spans="1:4" x14ac:dyDescent="0.3">
      <c r="A87" s="1" t="s">
        <v>58</v>
      </c>
      <c r="B87" t="s">
        <v>226</v>
      </c>
      <c r="C87" t="s">
        <v>216</v>
      </c>
      <c r="D87">
        <v>3</v>
      </c>
    </row>
    <row r="88" spans="1:4" x14ac:dyDescent="0.3">
      <c r="A88" s="1" t="s">
        <v>58</v>
      </c>
      <c r="B88" t="s">
        <v>227</v>
      </c>
      <c r="C88" t="s">
        <v>131</v>
      </c>
      <c r="D88">
        <v>1</v>
      </c>
    </row>
    <row r="89" spans="1:4" x14ac:dyDescent="0.3">
      <c r="A89" s="1" t="s">
        <v>58</v>
      </c>
      <c r="B89" t="s">
        <v>135</v>
      </c>
      <c r="C89" t="s">
        <v>131</v>
      </c>
      <c r="D89">
        <v>1</v>
      </c>
    </row>
    <row r="90" spans="1:4" x14ac:dyDescent="0.3">
      <c r="A90" s="1" t="s">
        <v>58</v>
      </c>
      <c r="B90" t="s">
        <v>134</v>
      </c>
      <c r="C90" t="s">
        <v>131</v>
      </c>
      <c r="D90">
        <v>1</v>
      </c>
    </row>
    <row r="91" spans="1:4" x14ac:dyDescent="0.3">
      <c r="A91" s="1" t="s">
        <v>58</v>
      </c>
      <c r="B91" t="s">
        <v>144</v>
      </c>
      <c r="C91" t="s">
        <v>141</v>
      </c>
      <c r="D91">
        <v>1</v>
      </c>
    </row>
    <row r="92" spans="1:4" x14ac:dyDescent="0.3">
      <c r="A92" s="1" t="s">
        <v>58</v>
      </c>
      <c r="B92" t="s">
        <v>140</v>
      </c>
      <c r="C92" t="s">
        <v>71</v>
      </c>
      <c r="D92">
        <v>4</v>
      </c>
    </row>
    <row r="93" spans="1:4" x14ac:dyDescent="0.3">
      <c r="A93" s="1" t="s">
        <v>58</v>
      </c>
      <c r="B93" t="s">
        <v>137</v>
      </c>
      <c r="C93" t="s">
        <v>71</v>
      </c>
      <c r="D93">
        <v>3</v>
      </c>
    </row>
    <row r="94" spans="1:4" x14ac:dyDescent="0.3">
      <c r="A94" s="1" t="s">
        <v>58</v>
      </c>
      <c r="B94" t="s">
        <v>228</v>
      </c>
      <c r="C94" t="s">
        <v>216</v>
      </c>
      <c r="D94">
        <v>1</v>
      </c>
    </row>
    <row r="95" spans="1:4" x14ac:dyDescent="0.3">
      <c r="A95" s="1" t="s">
        <v>58</v>
      </c>
      <c r="B95" t="s">
        <v>229</v>
      </c>
      <c r="C95" t="s">
        <v>216</v>
      </c>
      <c r="D95">
        <v>1</v>
      </c>
    </row>
    <row r="96" spans="1:4" x14ac:dyDescent="0.3">
      <c r="A96" s="1" t="s">
        <v>58</v>
      </c>
      <c r="B96" t="s">
        <v>230</v>
      </c>
      <c r="C96" t="s">
        <v>71</v>
      </c>
      <c r="D96">
        <v>1</v>
      </c>
    </row>
    <row r="97" spans="1:4" x14ac:dyDescent="0.3">
      <c r="A97" s="1" t="s">
        <v>58</v>
      </c>
      <c r="B97" t="s">
        <v>231</v>
      </c>
      <c r="C97" t="s">
        <v>141</v>
      </c>
      <c r="D97">
        <v>1</v>
      </c>
    </row>
    <row r="98" spans="1:4" x14ac:dyDescent="0.3">
      <c r="A98" s="1" t="s">
        <v>58</v>
      </c>
      <c r="B98" t="s">
        <v>232</v>
      </c>
      <c r="C98" t="s">
        <v>141</v>
      </c>
      <c r="D98">
        <v>1</v>
      </c>
    </row>
    <row r="99" spans="1:4" x14ac:dyDescent="0.3">
      <c r="A99" s="1" t="s">
        <v>154</v>
      </c>
      <c r="B99" t="s">
        <v>202</v>
      </c>
      <c r="C99" t="s">
        <v>59</v>
      </c>
      <c r="D99">
        <v>1</v>
      </c>
    </row>
    <row r="100" spans="1:4" x14ac:dyDescent="0.3">
      <c r="A100" s="1" t="s">
        <v>154</v>
      </c>
      <c r="B100" t="s">
        <v>209</v>
      </c>
      <c r="C100" t="s">
        <v>59</v>
      </c>
      <c r="D100">
        <v>1</v>
      </c>
    </row>
    <row r="101" spans="1:4" x14ac:dyDescent="0.3">
      <c r="A101" s="1" t="s">
        <v>154</v>
      </c>
      <c r="B101" t="s">
        <v>203</v>
      </c>
      <c r="C101" t="s">
        <v>59</v>
      </c>
      <c r="D101">
        <v>1</v>
      </c>
    </row>
    <row r="102" spans="1:4" x14ac:dyDescent="0.3">
      <c r="A102" s="1" t="s">
        <v>154</v>
      </c>
      <c r="B102" t="s">
        <v>125</v>
      </c>
      <c r="C102" t="s">
        <v>124</v>
      </c>
      <c r="D102">
        <v>1</v>
      </c>
    </row>
    <row r="103" spans="1:4" x14ac:dyDescent="0.3">
      <c r="A103" s="1" t="s">
        <v>154</v>
      </c>
      <c r="B103" t="s">
        <v>126</v>
      </c>
      <c r="C103" t="s">
        <v>124</v>
      </c>
      <c r="D103">
        <v>1</v>
      </c>
    </row>
    <row r="104" spans="1:4" x14ac:dyDescent="0.3">
      <c r="A104" s="1" t="s">
        <v>154</v>
      </c>
      <c r="B104" t="s">
        <v>127</v>
      </c>
      <c r="C104" t="s">
        <v>124</v>
      </c>
      <c r="D104">
        <v>1</v>
      </c>
    </row>
    <row r="105" spans="1:4" x14ac:dyDescent="0.3">
      <c r="A105" s="1" t="s">
        <v>154</v>
      </c>
      <c r="B105" t="s">
        <v>144</v>
      </c>
      <c r="C105" t="s">
        <v>141</v>
      </c>
      <c r="D105">
        <v>1</v>
      </c>
    </row>
    <row r="106" spans="1:4" x14ac:dyDescent="0.3">
      <c r="A106" s="1" t="s">
        <v>154</v>
      </c>
      <c r="B106" t="s">
        <v>145</v>
      </c>
      <c r="C106" t="s">
        <v>141</v>
      </c>
      <c r="D106">
        <v>1</v>
      </c>
    </row>
    <row r="107" spans="1:4" x14ac:dyDescent="0.3">
      <c r="A107" s="1" t="s">
        <v>154</v>
      </c>
      <c r="B107" t="s">
        <v>175</v>
      </c>
      <c r="C107" t="s">
        <v>176</v>
      </c>
      <c r="D107">
        <v>1</v>
      </c>
    </row>
    <row r="108" spans="1:4" x14ac:dyDescent="0.3">
      <c r="A108" s="1" t="s">
        <v>154</v>
      </c>
      <c r="B108" t="s">
        <v>177</v>
      </c>
      <c r="C108" t="s">
        <v>176</v>
      </c>
      <c r="D108">
        <v>1</v>
      </c>
    </row>
    <row r="109" spans="1:4" x14ac:dyDescent="0.3">
      <c r="A109" s="1" t="s">
        <v>154</v>
      </c>
      <c r="B109" t="s">
        <v>123</v>
      </c>
      <c r="C109" t="s">
        <v>109</v>
      </c>
      <c r="D109">
        <v>1</v>
      </c>
    </row>
    <row r="110" spans="1:4" x14ac:dyDescent="0.3">
      <c r="A110" s="1" t="s">
        <v>154</v>
      </c>
      <c r="B110" t="s">
        <v>186</v>
      </c>
      <c r="C110" t="s">
        <v>170</v>
      </c>
      <c r="D110">
        <v>3</v>
      </c>
    </row>
    <row r="111" spans="1:4" x14ac:dyDescent="0.3">
      <c r="A111" s="1" t="s">
        <v>154</v>
      </c>
      <c r="B111" t="s">
        <v>169</v>
      </c>
      <c r="C111" t="s">
        <v>170</v>
      </c>
      <c r="D111">
        <v>1</v>
      </c>
    </row>
    <row r="112" spans="1:4" x14ac:dyDescent="0.3">
      <c r="A112" s="1" t="s">
        <v>154</v>
      </c>
      <c r="B112" t="s">
        <v>225</v>
      </c>
      <c r="C112" t="s">
        <v>131</v>
      </c>
      <c r="D112">
        <v>1</v>
      </c>
    </row>
    <row r="113" spans="1:4" x14ac:dyDescent="0.3">
      <c r="A113" s="1" t="s">
        <v>154</v>
      </c>
      <c r="B113" t="s">
        <v>140</v>
      </c>
      <c r="C113" t="s">
        <v>106</v>
      </c>
      <c r="D113">
        <v>4</v>
      </c>
    </row>
    <row r="114" spans="1:4" x14ac:dyDescent="0.3">
      <c r="A114" s="1" t="s">
        <v>154</v>
      </c>
      <c r="B114" t="s">
        <v>110</v>
      </c>
      <c r="C114" t="s">
        <v>75</v>
      </c>
      <c r="D114">
        <v>1</v>
      </c>
    </row>
    <row r="115" spans="1:4" x14ac:dyDescent="0.3">
      <c r="A115" s="1" t="s">
        <v>154</v>
      </c>
      <c r="B115" t="s">
        <v>126</v>
      </c>
      <c r="C115" t="s">
        <v>75</v>
      </c>
      <c r="D115">
        <v>1</v>
      </c>
    </row>
    <row r="116" spans="1:4" x14ac:dyDescent="0.3">
      <c r="A116" s="1" t="s">
        <v>159</v>
      </c>
      <c r="B116" t="s">
        <v>128</v>
      </c>
      <c r="C116" t="s">
        <v>108</v>
      </c>
      <c r="D116">
        <v>3</v>
      </c>
    </row>
    <row r="117" spans="1:4" x14ac:dyDescent="0.3">
      <c r="A117" s="1" t="s">
        <v>159</v>
      </c>
      <c r="B117" t="s">
        <v>112</v>
      </c>
      <c r="C117" t="s">
        <v>108</v>
      </c>
      <c r="D117">
        <v>1</v>
      </c>
    </row>
    <row r="118" spans="1:4" x14ac:dyDescent="0.3">
      <c r="A118" s="1" t="s">
        <v>159</v>
      </c>
      <c r="B118" t="s">
        <v>184</v>
      </c>
      <c r="C118" t="s">
        <v>170</v>
      </c>
      <c r="D118">
        <v>1</v>
      </c>
    </row>
    <row r="119" spans="1:4" x14ac:dyDescent="0.3">
      <c r="A119" s="1" t="s">
        <v>159</v>
      </c>
      <c r="B119" t="s">
        <v>169</v>
      </c>
      <c r="C119" t="s">
        <v>170</v>
      </c>
      <c r="D119">
        <v>1</v>
      </c>
    </row>
    <row r="120" spans="1:4" x14ac:dyDescent="0.3">
      <c r="A120" s="1" t="s">
        <v>159</v>
      </c>
      <c r="B120" t="s">
        <v>140</v>
      </c>
      <c r="C120" t="s">
        <v>106</v>
      </c>
      <c r="D120">
        <v>2</v>
      </c>
    </row>
    <row r="121" spans="1:4" x14ac:dyDescent="0.3">
      <c r="A121" s="1" t="s">
        <v>159</v>
      </c>
      <c r="B121" t="s">
        <v>190</v>
      </c>
      <c r="C121" t="s">
        <v>106</v>
      </c>
      <c r="D121">
        <v>1</v>
      </c>
    </row>
    <row r="122" spans="1:4" x14ac:dyDescent="0.3">
      <c r="A122" s="1" t="s">
        <v>156</v>
      </c>
      <c r="B122" t="s">
        <v>107</v>
      </c>
      <c r="C122" t="s">
        <v>108</v>
      </c>
      <c r="D122">
        <v>5</v>
      </c>
    </row>
    <row r="123" spans="1:4" x14ac:dyDescent="0.3">
      <c r="A123" s="1" t="s">
        <v>156</v>
      </c>
      <c r="B123" t="s">
        <v>114</v>
      </c>
      <c r="C123" t="s">
        <v>108</v>
      </c>
      <c r="D123">
        <v>1</v>
      </c>
    </row>
    <row r="124" spans="1:4" x14ac:dyDescent="0.3">
      <c r="A124" s="1" t="s">
        <v>156</v>
      </c>
      <c r="B124" t="s">
        <v>128</v>
      </c>
      <c r="C124" t="s">
        <v>108</v>
      </c>
      <c r="D124">
        <v>1</v>
      </c>
    </row>
    <row r="125" spans="1:4" x14ac:dyDescent="0.3">
      <c r="A125" s="1" t="s">
        <v>156</v>
      </c>
      <c r="B125" t="s">
        <v>110</v>
      </c>
      <c r="C125" t="s">
        <v>167</v>
      </c>
      <c r="D125">
        <v>3</v>
      </c>
    </row>
    <row r="126" spans="1:4" x14ac:dyDescent="0.3">
      <c r="A126" s="1" t="s">
        <v>156</v>
      </c>
      <c r="B126" t="s">
        <v>168</v>
      </c>
      <c r="C126" t="s">
        <v>167</v>
      </c>
      <c r="D126">
        <v>1</v>
      </c>
    </row>
    <row r="127" spans="1:4" x14ac:dyDescent="0.3">
      <c r="A127" s="1" t="s">
        <v>156</v>
      </c>
      <c r="B127" t="s">
        <v>182</v>
      </c>
      <c r="C127" t="s">
        <v>167</v>
      </c>
      <c r="D127">
        <v>1</v>
      </c>
    </row>
    <row r="128" spans="1:4" x14ac:dyDescent="0.3">
      <c r="A128" s="1" t="s">
        <v>156</v>
      </c>
      <c r="B128" t="s">
        <v>175</v>
      </c>
      <c r="C128" t="s">
        <v>176</v>
      </c>
      <c r="D128">
        <v>1</v>
      </c>
    </row>
    <row r="129" spans="1:4" x14ac:dyDescent="0.3">
      <c r="A129" s="1" t="s">
        <v>156</v>
      </c>
      <c r="B129" t="s">
        <v>233</v>
      </c>
      <c r="C129" t="s">
        <v>176</v>
      </c>
      <c r="D129">
        <v>2</v>
      </c>
    </row>
    <row r="130" spans="1:4" x14ac:dyDescent="0.3">
      <c r="A130" s="1" t="s">
        <v>156</v>
      </c>
      <c r="B130" t="s">
        <v>187</v>
      </c>
      <c r="C130" t="s">
        <v>176</v>
      </c>
      <c r="D130">
        <v>1</v>
      </c>
    </row>
    <row r="131" spans="1:4" x14ac:dyDescent="0.3">
      <c r="A131" s="1" t="s">
        <v>156</v>
      </c>
      <c r="B131" t="s">
        <v>171</v>
      </c>
      <c r="C131" t="s">
        <v>170</v>
      </c>
      <c r="D131">
        <v>2</v>
      </c>
    </row>
    <row r="132" spans="1:4" x14ac:dyDescent="0.3">
      <c r="A132" s="1" t="s">
        <v>156</v>
      </c>
      <c r="B132" t="s">
        <v>169</v>
      </c>
      <c r="C132" t="s">
        <v>170</v>
      </c>
      <c r="D132">
        <v>1</v>
      </c>
    </row>
    <row r="133" spans="1:4" x14ac:dyDescent="0.3">
      <c r="A133" s="1" t="s">
        <v>156</v>
      </c>
      <c r="B133" t="s">
        <v>193</v>
      </c>
      <c r="C133" t="s">
        <v>170</v>
      </c>
      <c r="D133">
        <v>1</v>
      </c>
    </row>
    <row r="134" spans="1:4" x14ac:dyDescent="0.3">
      <c r="A134" s="1" t="s">
        <v>156</v>
      </c>
      <c r="B134" t="s">
        <v>126</v>
      </c>
      <c r="C134" t="s">
        <v>75</v>
      </c>
      <c r="D134">
        <v>1</v>
      </c>
    </row>
    <row r="135" spans="1:4" x14ac:dyDescent="0.3">
      <c r="A135" s="1" t="s">
        <v>156</v>
      </c>
      <c r="B135" t="s">
        <v>110</v>
      </c>
      <c r="C135" t="s">
        <v>75</v>
      </c>
      <c r="D135">
        <v>1</v>
      </c>
    </row>
    <row r="136" spans="1:4" x14ac:dyDescent="0.3">
      <c r="A136" s="1" t="s">
        <v>156</v>
      </c>
      <c r="B136" t="s">
        <v>189</v>
      </c>
      <c r="C136" t="s">
        <v>106</v>
      </c>
      <c r="D136">
        <v>2</v>
      </c>
    </row>
    <row r="137" spans="1:4" x14ac:dyDescent="0.3">
      <c r="A137" s="1" t="s">
        <v>156</v>
      </c>
      <c r="B137" t="s">
        <v>127</v>
      </c>
      <c r="C137" t="s">
        <v>124</v>
      </c>
      <c r="D137">
        <v>1</v>
      </c>
    </row>
    <row r="138" spans="1:4" x14ac:dyDescent="0.3">
      <c r="A138" s="1" t="s">
        <v>162</v>
      </c>
      <c r="B138" t="s">
        <v>140</v>
      </c>
      <c r="C138" t="s">
        <v>106</v>
      </c>
      <c r="D138">
        <v>1</v>
      </c>
    </row>
    <row r="139" spans="1:4" x14ac:dyDescent="0.3">
      <c r="A139" s="1" t="s">
        <v>162</v>
      </c>
      <c r="B139" t="s">
        <v>234</v>
      </c>
      <c r="C139" t="s">
        <v>106</v>
      </c>
      <c r="D139">
        <v>2</v>
      </c>
    </row>
    <row r="140" spans="1:4" x14ac:dyDescent="0.3">
      <c r="A140" s="1" t="s">
        <v>162</v>
      </c>
      <c r="B140" t="s">
        <v>107</v>
      </c>
      <c r="C140" t="s">
        <v>108</v>
      </c>
      <c r="D140">
        <v>1</v>
      </c>
    </row>
    <row r="141" spans="1:4" x14ac:dyDescent="0.3">
      <c r="A141" s="1" t="s">
        <v>162</v>
      </c>
      <c r="B141" t="s">
        <v>235</v>
      </c>
      <c r="C141" t="s">
        <v>108</v>
      </c>
      <c r="D141">
        <v>1</v>
      </c>
    </row>
    <row r="142" spans="1:4" x14ac:dyDescent="0.3">
      <c r="A142" s="1" t="s">
        <v>161</v>
      </c>
      <c r="B142" t="s">
        <v>119</v>
      </c>
      <c r="C142" t="s">
        <v>109</v>
      </c>
      <c r="D142">
        <v>4</v>
      </c>
    </row>
    <row r="143" spans="1:4" x14ac:dyDescent="0.3">
      <c r="A143" s="1" t="s">
        <v>161</v>
      </c>
      <c r="B143" t="s">
        <v>198</v>
      </c>
      <c r="C143" t="s">
        <v>199</v>
      </c>
      <c r="D143">
        <v>1</v>
      </c>
    </row>
    <row r="144" spans="1:4" x14ac:dyDescent="0.3">
      <c r="A144" s="1" t="s">
        <v>161</v>
      </c>
      <c r="B144" t="s">
        <v>218</v>
      </c>
      <c r="C144" t="s">
        <v>199</v>
      </c>
      <c r="D144">
        <v>2</v>
      </c>
    </row>
    <row r="145" spans="1:4" x14ac:dyDescent="0.3">
      <c r="A145" s="1" t="s">
        <v>161</v>
      </c>
      <c r="B145" t="s">
        <v>134</v>
      </c>
      <c r="C145" t="s">
        <v>199</v>
      </c>
      <c r="D145">
        <v>1</v>
      </c>
    </row>
    <row r="146" spans="1:4" x14ac:dyDescent="0.3">
      <c r="A146" s="1" t="s">
        <v>161</v>
      </c>
      <c r="B146" t="s">
        <v>236</v>
      </c>
      <c r="C146" t="s">
        <v>199</v>
      </c>
      <c r="D146">
        <v>5</v>
      </c>
    </row>
    <row r="147" spans="1:4" x14ac:dyDescent="0.3">
      <c r="A147" s="1" t="s">
        <v>161</v>
      </c>
      <c r="B147" t="s">
        <v>111</v>
      </c>
      <c r="C147" t="s">
        <v>109</v>
      </c>
      <c r="D147">
        <v>2</v>
      </c>
    </row>
    <row r="148" spans="1:4" x14ac:dyDescent="0.3">
      <c r="A148" s="1" t="s">
        <v>161</v>
      </c>
      <c r="B148" t="s">
        <v>140</v>
      </c>
      <c r="C148" t="s">
        <v>106</v>
      </c>
      <c r="D148">
        <v>4</v>
      </c>
    </row>
    <row r="149" spans="1:4" x14ac:dyDescent="0.3">
      <c r="A149" s="1" t="s">
        <v>161</v>
      </c>
      <c r="B149" t="s">
        <v>133</v>
      </c>
      <c r="C149" t="s">
        <v>131</v>
      </c>
      <c r="D149">
        <v>2</v>
      </c>
    </row>
    <row r="150" spans="1:4" x14ac:dyDescent="0.3">
      <c r="A150" s="1" t="s">
        <v>161</v>
      </c>
      <c r="B150" t="s">
        <v>192</v>
      </c>
      <c r="C150" t="s">
        <v>106</v>
      </c>
      <c r="D150">
        <v>1</v>
      </c>
    </row>
    <row r="151" spans="1:4" x14ac:dyDescent="0.3">
      <c r="A151" s="1" t="s">
        <v>160</v>
      </c>
      <c r="B151" t="s">
        <v>198</v>
      </c>
      <c r="C151" t="s">
        <v>199</v>
      </c>
      <c r="D151">
        <v>3</v>
      </c>
    </row>
    <row r="152" spans="1:4" x14ac:dyDescent="0.3">
      <c r="A152" s="1" t="s">
        <v>160</v>
      </c>
      <c r="B152" t="s">
        <v>236</v>
      </c>
      <c r="C152" t="s">
        <v>199</v>
      </c>
      <c r="D152">
        <v>3</v>
      </c>
    </row>
    <row r="153" spans="1:4" x14ac:dyDescent="0.3">
      <c r="A153" s="1" t="s">
        <v>160</v>
      </c>
      <c r="B153" t="s">
        <v>203</v>
      </c>
      <c r="C153" t="s">
        <v>59</v>
      </c>
      <c r="D153">
        <v>2</v>
      </c>
    </row>
    <row r="154" spans="1:4" x14ac:dyDescent="0.3">
      <c r="A154" s="1" t="s">
        <v>160</v>
      </c>
      <c r="B154" t="s">
        <v>134</v>
      </c>
      <c r="C154" t="s">
        <v>199</v>
      </c>
      <c r="D154">
        <v>2</v>
      </c>
    </row>
    <row r="155" spans="1:4" x14ac:dyDescent="0.3">
      <c r="A155" s="1" t="s">
        <v>160</v>
      </c>
      <c r="B155" t="s">
        <v>237</v>
      </c>
      <c r="C155" t="s">
        <v>199</v>
      </c>
      <c r="D155">
        <v>1</v>
      </c>
    </row>
    <row r="156" spans="1:4" x14ac:dyDescent="0.3">
      <c r="A156" s="1" t="s">
        <v>160</v>
      </c>
      <c r="B156" t="s">
        <v>206</v>
      </c>
      <c r="C156" t="s">
        <v>199</v>
      </c>
      <c r="D156">
        <v>1</v>
      </c>
    </row>
    <row r="157" spans="1:4" x14ac:dyDescent="0.3">
      <c r="A157" s="1" t="s">
        <v>160</v>
      </c>
      <c r="B157" t="s">
        <v>238</v>
      </c>
      <c r="C157" t="s">
        <v>59</v>
      </c>
      <c r="D157">
        <v>1</v>
      </c>
    </row>
    <row r="158" spans="1:4" x14ac:dyDescent="0.3">
      <c r="A158" s="1" t="s">
        <v>160</v>
      </c>
      <c r="B158" t="s">
        <v>119</v>
      </c>
      <c r="C158" t="s">
        <v>109</v>
      </c>
      <c r="D158">
        <v>3</v>
      </c>
    </row>
    <row r="159" spans="1:4" x14ac:dyDescent="0.3">
      <c r="A159" s="1" t="s">
        <v>160</v>
      </c>
      <c r="B159" t="s">
        <v>244</v>
      </c>
      <c r="C159" t="s">
        <v>108</v>
      </c>
      <c r="D159">
        <v>1</v>
      </c>
    </row>
    <row r="160" spans="1:4" x14ac:dyDescent="0.3">
      <c r="A160" s="1" t="s">
        <v>160</v>
      </c>
      <c r="B160" t="s">
        <v>128</v>
      </c>
      <c r="C160" t="s">
        <v>108</v>
      </c>
      <c r="D160">
        <v>1</v>
      </c>
    </row>
    <row r="161" spans="1:4" x14ac:dyDescent="0.3">
      <c r="A161" s="1" t="s">
        <v>160</v>
      </c>
      <c r="B161" t="s">
        <v>107</v>
      </c>
      <c r="C161" t="s">
        <v>108</v>
      </c>
      <c r="D161">
        <v>1</v>
      </c>
    </row>
    <row r="162" spans="1:4" x14ac:dyDescent="0.3">
      <c r="A162" s="1" t="s">
        <v>160</v>
      </c>
      <c r="B162" t="s">
        <v>245</v>
      </c>
      <c r="C162" t="s">
        <v>109</v>
      </c>
      <c r="D162">
        <v>1</v>
      </c>
    </row>
    <row r="163" spans="1:4" x14ac:dyDescent="0.3">
      <c r="A163" s="1" t="s">
        <v>160</v>
      </c>
      <c r="B163" t="s">
        <v>246</v>
      </c>
      <c r="C163" t="s">
        <v>109</v>
      </c>
      <c r="D163">
        <v>1</v>
      </c>
    </row>
    <row r="164" spans="1:4" x14ac:dyDescent="0.3">
      <c r="A164" s="1" t="s">
        <v>160</v>
      </c>
      <c r="B164" t="s">
        <v>123</v>
      </c>
      <c r="C164" t="s">
        <v>109</v>
      </c>
      <c r="D164">
        <v>1</v>
      </c>
    </row>
    <row r="165" spans="1:4" x14ac:dyDescent="0.3">
      <c r="A165" s="1" t="s">
        <v>160</v>
      </c>
      <c r="B165" t="s">
        <v>111</v>
      </c>
      <c r="C165" t="s">
        <v>109</v>
      </c>
      <c r="D165">
        <v>1</v>
      </c>
    </row>
    <row r="166" spans="1:4" x14ac:dyDescent="0.3">
      <c r="A166" s="1" t="s">
        <v>160</v>
      </c>
      <c r="B166" t="s">
        <v>122</v>
      </c>
      <c r="C166" t="s">
        <v>109</v>
      </c>
      <c r="D166">
        <v>1</v>
      </c>
    </row>
    <row r="167" spans="1:4" x14ac:dyDescent="0.3">
      <c r="A167" s="1" t="s">
        <v>160</v>
      </c>
      <c r="B167" t="s">
        <v>177</v>
      </c>
      <c r="C167" t="s">
        <v>176</v>
      </c>
      <c r="D167">
        <v>3</v>
      </c>
    </row>
    <row r="168" spans="1:4" x14ac:dyDescent="0.3">
      <c r="A168" s="1" t="s">
        <v>160</v>
      </c>
      <c r="B168" t="s">
        <v>135</v>
      </c>
      <c r="C168" t="s">
        <v>131</v>
      </c>
      <c r="D168">
        <v>1</v>
      </c>
    </row>
    <row r="169" spans="1:4" x14ac:dyDescent="0.3">
      <c r="A169" s="1" t="s">
        <v>160</v>
      </c>
      <c r="B169" t="s">
        <v>239</v>
      </c>
      <c r="C169" t="s">
        <v>131</v>
      </c>
      <c r="D169">
        <v>1</v>
      </c>
    </row>
    <row r="170" spans="1:4" x14ac:dyDescent="0.3">
      <c r="A170" s="1" t="s">
        <v>160</v>
      </c>
      <c r="B170" t="s">
        <v>133</v>
      </c>
      <c r="C170" t="s">
        <v>131</v>
      </c>
      <c r="D170">
        <v>2</v>
      </c>
    </row>
    <row r="171" spans="1:4" x14ac:dyDescent="0.3">
      <c r="A171" s="1" t="s">
        <v>160</v>
      </c>
      <c r="B171" t="s">
        <v>233</v>
      </c>
      <c r="C171" t="s">
        <v>176</v>
      </c>
      <c r="D171">
        <v>1</v>
      </c>
    </row>
    <row r="172" spans="1:4" x14ac:dyDescent="0.3">
      <c r="A172" s="1" t="s">
        <v>160</v>
      </c>
      <c r="B172" t="s">
        <v>132</v>
      </c>
      <c r="C172" t="s">
        <v>131</v>
      </c>
      <c r="D172">
        <v>2</v>
      </c>
    </row>
    <row r="173" spans="1:4" x14ac:dyDescent="0.3">
      <c r="A173" s="1" t="s">
        <v>160</v>
      </c>
      <c r="B173" t="s">
        <v>169</v>
      </c>
      <c r="C173" t="s">
        <v>170</v>
      </c>
      <c r="D173">
        <v>5</v>
      </c>
    </row>
    <row r="174" spans="1:4" x14ac:dyDescent="0.3">
      <c r="A174" s="1" t="s">
        <v>160</v>
      </c>
      <c r="B174" t="s">
        <v>240</v>
      </c>
      <c r="C174" t="s">
        <v>106</v>
      </c>
      <c r="D174">
        <v>1</v>
      </c>
    </row>
    <row r="175" spans="1:4" x14ac:dyDescent="0.3">
      <c r="A175" s="1" t="s">
        <v>160</v>
      </c>
      <c r="B175" t="s">
        <v>189</v>
      </c>
      <c r="C175" t="s">
        <v>106</v>
      </c>
      <c r="D175">
        <v>2</v>
      </c>
    </row>
    <row r="176" spans="1:4" x14ac:dyDescent="0.3">
      <c r="A176" s="1" t="s">
        <v>160</v>
      </c>
      <c r="B176" t="s">
        <v>190</v>
      </c>
      <c r="C176" t="s">
        <v>106</v>
      </c>
      <c r="D176">
        <v>1</v>
      </c>
    </row>
    <row r="177" spans="1:20" x14ac:dyDescent="0.3">
      <c r="A177" s="1" t="s">
        <v>160</v>
      </c>
      <c r="B177" t="s">
        <v>140</v>
      </c>
      <c r="C177" t="s">
        <v>106</v>
      </c>
      <c r="D177">
        <v>3</v>
      </c>
    </row>
    <row r="178" spans="1:20" x14ac:dyDescent="0.3">
      <c r="A178" s="1" t="s">
        <v>160</v>
      </c>
      <c r="B178" t="s">
        <v>234</v>
      </c>
      <c r="C178" t="s">
        <v>106</v>
      </c>
      <c r="D178">
        <v>1</v>
      </c>
    </row>
    <row r="179" spans="1:20" x14ac:dyDescent="0.3">
      <c r="A179" s="1" t="s">
        <v>160</v>
      </c>
      <c r="B179" t="s">
        <v>173</v>
      </c>
      <c r="C179" t="s">
        <v>170</v>
      </c>
      <c r="D179">
        <v>1</v>
      </c>
    </row>
    <row r="180" spans="1:20" x14ac:dyDescent="0.3">
      <c r="A180" s="1" t="s">
        <v>153</v>
      </c>
      <c r="B180" t="s">
        <v>125</v>
      </c>
      <c r="C180" t="s">
        <v>124</v>
      </c>
      <c r="D180">
        <v>3</v>
      </c>
    </row>
    <row r="181" spans="1:20" x14ac:dyDescent="0.3">
      <c r="A181" s="1" t="s">
        <v>153</v>
      </c>
      <c r="B181" t="s">
        <v>139</v>
      </c>
      <c r="C181" t="s">
        <v>71</v>
      </c>
      <c r="D181">
        <v>3</v>
      </c>
    </row>
    <row r="182" spans="1:20" x14ac:dyDescent="0.3">
      <c r="A182" s="1" t="s">
        <v>153</v>
      </c>
      <c r="B182" t="s">
        <v>140</v>
      </c>
      <c r="C182" t="s">
        <v>71</v>
      </c>
      <c r="D182">
        <v>3</v>
      </c>
    </row>
    <row r="183" spans="1:20" x14ac:dyDescent="0.3">
      <c r="A183" s="1" t="s">
        <v>153</v>
      </c>
      <c r="B183" t="s">
        <v>138</v>
      </c>
      <c r="C183" t="s">
        <v>71</v>
      </c>
      <c r="D183">
        <v>2</v>
      </c>
    </row>
    <row r="184" spans="1:20" x14ac:dyDescent="0.3">
      <c r="A184" s="1" t="s">
        <v>153</v>
      </c>
      <c r="B184" t="s">
        <v>136</v>
      </c>
      <c r="C184" t="s">
        <v>71</v>
      </c>
      <c r="D184">
        <v>3</v>
      </c>
    </row>
    <row r="185" spans="1:20" x14ac:dyDescent="0.3">
      <c r="A185" s="1" t="s">
        <v>153</v>
      </c>
      <c r="B185" t="s">
        <v>137</v>
      </c>
      <c r="C185" t="s">
        <v>71</v>
      </c>
      <c r="D185">
        <v>3</v>
      </c>
    </row>
    <row r="186" spans="1:20" x14ac:dyDescent="0.3">
      <c r="A186" s="1" t="s">
        <v>153</v>
      </c>
      <c r="B186" t="s">
        <v>127</v>
      </c>
      <c r="C186" t="s">
        <v>124</v>
      </c>
      <c r="D186">
        <v>1</v>
      </c>
    </row>
    <row r="187" spans="1:20" x14ac:dyDescent="0.3">
      <c r="A187" s="1" t="s">
        <v>153</v>
      </c>
      <c r="B187" t="s">
        <v>114</v>
      </c>
      <c r="C187" t="s">
        <v>108</v>
      </c>
      <c r="D187">
        <v>1</v>
      </c>
    </row>
    <row r="188" spans="1:20" x14ac:dyDescent="0.3">
      <c r="A188" s="1" t="s">
        <v>153</v>
      </c>
      <c r="B188" t="s">
        <v>196</v>
      </c>
      <c r="C188" t="s">
        <v>199</v>
      </c>
      <c r="D188">
        <v>5</v>
      </c>
    </row>
    <row r="189" spans="1:20" x14ac:dyDescent="0.3">
      <c r="A189" s="1" t="s">
        <v>153</v>
      </c>
      <c r="B189" t="s">
        <v>134</v>
      </c>
      <c r="C189" t="s">
        <v>199</v>
      </c>
      <c r="D189">
        <v>2</v>
      </c>
    </row>
    <row r="190" spans="1:20" x14ac:dyDescent="0.3">
      <c r="A190" s="1" t="s">
        <v>153</v>
      </c>
      <c r="B190" t="s">
        <v>198</v>
      </c>
      <c r="C190" t="s">
        <v>199</v>
      </c>
      <c r="D190">
        <v>3</v>
      </c>
      <c r="H190" s="41"/>
      <c r="L190" s="41"/>
      <c r="P190" s="41"/>
      <c r="T190" s="41"/>
    </row>
    <row r="191" spans="1:20" x14ac:dyDescent="0.3">
      <c r="A191" s="1" t="s">
        <v>153</v>
      </c>
      <c r="B191" t="s">
        <v>206</v>
      </c>
      <c r="C191" t="s">
        <v>199</v>
      </c>
      <c r="D191">
        <v>3</v>
      </c>
      <c r="H191" s="41"/>
      <c r="L191" s="41"/>
      <c r="P191" s="41"/>
      <c r="T191" s="41"/>
    </row>
    <row r="192" spans="1:20" x14ac:dyDescent="0.3">
      <c r="A192" s="1" t="s">
        <v>153</v>
      </c>
      <c r="B192" t="s">
        <v>132</v>
      </c>
      <c r="C192" t="s">
        <v>131</v>
      </c>
      <c r="D192">
        <v>9</v>
      </c>
      <c r="H192" s="41"/>
      <c r="L192" s="41"/>
      <c r="P192" s="41"/>
      <c r="T192" s="41"/>
    </row>
    <row r="193" spans="1:20" x14ac:dyDescent="0.3">
      <c r="A193" s="1" t="s">
        <v>153</v>
      </c>
      <c r="B193" t="s">
        <v>194</v>
      </c>
      <c r="C193" t="s">
        <v>131</v>
      </c>
      <c r="D193">
        <v>6</v>
      </c>
      <c r="H193" s="41"/>
      <c r="L193" s="41"/>
      <c r="P193" s="41"/>
      <c r="T193" s="41"/>
    </row>
    <row r="194" spans="1:20" x14ac:dyDescent="0.3">
      <c r="A194" s="1" t="s">
        <v>153</v>
      </c>
      <c r="B194" t="s">
        <v>242</v>
      </c>
      <c r="C194" t="s">
        <v>71</v>
      </c>
      <c r="D194">
        <v>1</v>
      </c>
      <c r="H194" s="41"/>
      <c r="L194" s="41"/>
      <c r="P194" s="41"/>
      <c r="T194" s="41"/>
    </row>
    <row r="195" spans="1:20" x14ac:dyDescent="0.3">
      <c r="A195" s="1" t="s">
        <v>153</v>
      </c>
      <c r="B195" t="s">
        <v>200</v>
      </c>
      <c r="C195" t="s">
        <v>71</v>
      </c>
      <c r="D195">
        <v>1</v>
      </c>
      <c r="H195" s="41"/>
      <c r="L195" s="41"/>
      <c r="P195" s="41"/>
      <c r="T195" s="41"/>
    </row>
    <row r="196" spans="1:20" x14ac:dyDescent="0.3">
      <c r="A196" s="1" t="s">
        <v>153</v>
      </c>
      <c r="B196" t="s">
        <v>230</v>
      </c>
      <c r="C196" t="s">
        <v>71</v>
      </c>
      <c r="D196">
        <v>1</v>
      </c>
      <c r="H196" s="41"/>
      <c r="L196" s="41"/>
      <c r="P196" s="41"/>
      <c r="T196" s="41"/>
    </row>
    <row r="197" spans="1:20" x14ac:dyDescent="0.3">
      <c r="A197" s="1" t="s">
        <v>153</v>
      </c>
      <c r="B197" t="s">
        <v>135</v>
      </c>
      <c r="C197" t="s">
        <v>131</v>
      </c>
      <c r="D197">
        <v>1</v>
      </c>
      <c r="H197" s="41"/>
      <c r="L197" s="41"/>
      <c r="P197" s="41"/>
      <c r="T197" s="41"/>
    </row>
    <row r="198" spans="1:20" x14ac:dyDescent="0.3">
      <c r="A198" s="1" t="s">
        <v>153</v>
      </c>
      <c r="B198" t="s">
        <v>133</v>
      </c>
      <c r="C198" t="s">
        <v>131</v>
      </c>
      <c r="D198">
        <v>4</v>
      </c>
      <c r="H198" s="41"/>
      <c r="L198" s="41"/>
      <c r="P198" s="41"/>
      <c r="T198" s="41"/>
    </row>
    <row r="199" spans="1:20" x14ac:dyDescent="0.3">
      <c r="A199" s="1" t="s">
        <v>152</v>
      </c>
      <c r="B199" t="s">
        <v>111</v>
      </c>
      <c r="C199" t="s">
        <v>109</v>
      </c>
      <c r="D199">
        <v>6</v>
      </c>
      <c r="H199" s="41"/>
      <c r="L199" s="41"/>
      <c r="P199" s="41"/>
      <c r="T199" s="41"/>
    </row>
    <row r="200" spans="1:20" x14ac:dyDescent="0.3">
      <c r="A200" s="1" t="s">
        <v>152</v>
      </c>
      <c r="B200" t="s">
        <v>173</v>
      </c>
      <c r="C200" t="s">
        <v>109</v>
      </c>
      <c r="D200">
        <v>1</v>
      </c>
      <c r="H200" s="41"/>
      <c r="L200" s="41"/>
      <c r="P200" s="41"/>
      <c r="T200" s="41"/>
    </row>
    <row r="201" spans="1:20" x14ac:dyDescent="0.3">
      <c r="A201" s="1" t="s">
        <v>152</v>
      </c>
      <c r="B201" t="s">
        <v>128</v>
      </c>
      <c r="C201" t="s">
        <v>108</v>
      </c>
      <c r="D201">
        <v>6</v>
      </c>
      <c r="H201" s="41"/>
      <c r="L201" s="41"/>
      <c r="P201" s="41"/>
      <c r="T201" s="41"/>
    </row>
    <row r="202" spans="1:20" x14ac:dyDescent="0.3">
      <c r="A202" s="1" t="s">
        <v>152</v>
      </c>
      <c r="B202" t="s">
        <v>107</v>
      </c>
      <c r="C202" t="s">
        <v>108</v>
      </c>
      <c r="D202">
        <v>14</v>
      </c>
      <c r="H202" s="41"/>
      <c r="L202" s="41"/>
      <c r="P202" s="41"/>
      <c r="T202" s="41"/>
    </row>
    <row r="203" spans="1:20" x14ac:dyDescent="0.3">
      <c r="A203" s="1" t="s">
        <v>152</v>
      </c>
      <c r="B203" t="s">
        <v>114</v>
      </c>
      <c r="C203" t="s">
        <v>108</v>
      </c>
      <c r="D203">
        <v>2</v>
      </c>
      <c r="H203" s="41"/>
      <c r="L203" s="41"/>
      <c r="P203" s="41"/>
      <c r="T203" s="41"/>
    </row>
    <row r="204" spans="1:20" x14ac:dyDescent="0.3">
      <c r="A204" s="1" t="s">
        <v>152</v>
      </c>
      <c r="B204" t="s">
        <v>112</v>
      </c>
      <c r="C204" t="s">
        <v>108</v>
      </c>
      <c r="D204">
        <v>4</v>
      </c>
      <c r="H204" s="41"/>
      <c r="L204" s="41"/>
      <c r="P204" s="41"/>
      <c r="T204" s="41"/>
    </row>
    <row r="205" spans="1:20" x14ac:dyDescent="0.3">
      <c r="A205" s="1" t="s">
        <v>152</v>
      </c>
      <c r="B205" t="s">
        <v>243</v>
      </c>
      <c r="C205" t="s">
        <v>75</v>
      </c>
      <c r="D205">
        <v>1</v>
      </c>
      <c r="H205" s="41"/>
      <c r="L205" s="41"/>
      <c r="P205" s="41"/>
      <c r="T205" s="41"/>
    </row>
    <row r="206" spans="1:20" x14ac:dyDescent="0.3">
      <c r="A206" s="1" t="s">
        <v>152</v>
      </c>
      <c r="B206" t="s">
        <v>129</v>
      </c>
      <c r="C206" t="s">
        <v>108</v>
      </c>
      <c r="D206">
        <v>1</v>
      </c>
      <c r="H206" s="41"/>
      <c r="L206" s="41"/>
      <c r="P206" s="41"/>
      <c r="T206" s="41"/>
    </row>
    <row r="207" spans="1:20" x14ac:dyDescent="0.3">
      <c r="A207" s="1" t="s">
        <v>152</v>
      </c>
      <c r="B207" t="s">
        <v>145</v>
      </c>
      <c r="C207" t="s">
        <v>141</v>
      </c>
      <c r="D207">
        <v>4</v>
      </c>
      <c r="H207" s="41"/>
      <c r="L207" s="41"/>
      <c r="P207" s="41"/>
      <c r="T207" s="41"/>
    </row>
    <row r="208" spans="1:20" x14ac:dyDescent="0.3">
      <c r="A208" s="1" t="s">
        <v>152</v>
      </c>
      <c r="B208" t="s">
        <v>143</v>
      </c>
      <c r="C208" t="s">
        <v>141</v>
      </c>
      <c r="D208">
        <v>1</v>
      </c>
      <c r="H208" s="41"/>
      <c r="L208" s="41"/>
      <c r="P208" s="41"/>
      <c r="T208" s="41"/>
    </row>
    <row r="209" spans="1:20" x14ac:dyDescent="0.3">
      <c r="A209" s="1" t="s">
        <v>152</v>
      </c>
      <c r="B209" t="s">
        <v>119</v>
      </c>
      <c r="C209" t="s">
        <v>109</v>
      </c>
      <c r="D209">
        <v>4</v>
      </c>
      <c r="H209" s="41"/>
      <c r="L209" s="41"/>
      <c r="P209" s="41"/>
      <c r="T209" s="41"/>
    </row>
    <row r="210" spans="1:20" x14ac:dyDescent="0.3">
      <c r="A210" s="1" t="s">
        <v>152</v>
      </c>
      <c r="B210" t="s">
        <v>241</v>
      </c>
      <c r="C210" t="s">
        <v>108</v>
      </c>
      <c r="D210">
        <v>2</v>
      </c>
      <c r="H210" s="41"/>
      <c r="L210" s="41"/>
      <c r="P210" s="41"/>
      <c r="T210" s="41"/>
    </row>
    <row r="211" spans="1:20" x14ac:dyDescent="0.3">
      <c r="A211" s="1" t="s">
        <v>152</v>
      </c>
      <c r="B211" t="s">
        <v>235</v>
      </c>
      <c r="C211" t="s">
        <v>108</v>
      </c>
      <c r="D211">
        <v>1</v>
      </c>
      <c r="H211" s="41"/>
      <c r="L211" s="41"/>
      <c r="P211" s="41"/>
      <c r="T211" s="41"/>
    </row>
    <row r="212" spans="1:20" x14ac:dyDescent="0.3">
      <c r="A212" s="1" t="s">
        <v>152</v>
      </c>
      <c r="B212" t="s">
        <v>110</v>
      </c>
      <c r="C212" t="s">
        <v>75</v>
      </c>
      <c r="D212">
        <v>2</v>
      </c>
      <c r="H212" s="41"/>
      <c r="L212" s="41"/>
      <c r="P212" s="41"/>
      <c r="T212" s="41"/>
    </row>
    <row r="213" spans="1:20" x14ac:dyDescent="0.3">
      <c r="A213" s="1" t="s">
        <v>152</v>
      </c>
      <c r="B213" t="s">
        <v>126</v>
      </c>
      <c r="C213" t="s">
        <v>75</v>
      </c>
      <c r="D213">
        <v>3</v>
      </c>
      <c r="H213" s="41"/>
      <c r="L213" s="41"/>
      <c r="P213" s="41"/>
      <c r="T213" s="41"/>
    </row>
    <row r="214" spans="1:20" x14ac:dyDescent="0.3">
      <c r="A214" s="1" t="s">
        <v>152</v>
      </c>
      <c r="B214" t="s">
        <v>144</v>
      </c>
      <c r="C214" t="s">
        <v>141</v>
      </c>
      <c r="D214">
        <v>1</v>
      </c>
      <c r="H214" s="41"/>
      <c r="L214" s="41"/>
      <c r="P214" s="41"/>
      <c r="T214" s="41"/>
    </row>
    <row r="215" spans="1:20" x14ac:dyDescent="0.3">
      <c r="A215" s="1" t="s">
        <v>152</v>
      </c>
      <c r="B215" t="s">
        <v>121</v>
      </c>
      <c r="C215" t="s">
        <v>109</v>
      </c>
      <c r="D215">
        <v>2</v>
      </c>
      <c r="H215" s="41"/>
      <c r="L215" s="41"/>
      <c r="P215" s="41"/>
      <c r="T215" s="41"/>
    </row>
    <row r="216" spans="1:20" x14ac:dyDescent="0.3">
      <c r="A216" s="1" t="s">
        <v>152</v>
      </c>
      <c r="B216" t="s">
        <v>120</v>
      </c>
      <c r="C216" t="s">
        <v>109</v>
      </c>
      <c r="D216">
        <v>2</v>
      </c>
      <c r="H216" s="41"/>
      <c r="L216" s="41"/>
      <c r="P216" s="41"/>
      <c r="T216" s="41"/>
    </row>
    <row r="217" spans="1:20" x14ac:dyDescent="0.3">
      <c r="A217" s="1" t="s">
        <v>152</v>
      </c>
      <c r="B217" t="s">
        <v>122</v>
      </c>
      <c r="C217" t="s">
        <v>109</v>
      </c>
      <c r="D217">
        <v>1</v>
      </c>
      <c r="H217" s="41"/>
      <c r="L217" s="41"/>
      <c r="P217" s="41"/>
      <c r="T217" s="41"/>
    </row>
    <row r="218" spans="1:20" x14ac:dyDescent="0.3">
      <c r="A218" s="1" t="s">
        <v>152</v>
      </c>
      <c r="B218" t="s">
        <v>115</v>
      </c>
      <c r="C218" t="s">
        <v>75</v>
      </c>
      <c r="D218">
        <v>1</v>
      </c>
      <c r="H218" s="41"/>
      <c r="L218" s="41"/>
      <c r="P218" s="41"/>
      <c r="T218" s="41"/>
    </row>
    <row r="219" spans="1:20" x14ac:dyDescent="0.3">
      <c r="A219" s="1" t="s">
        <v>152</v>
      </c>
      <c r="B219" t="s">
        <v>123</v>
      </c>
      <c r="C219" t="s">
        <v>109</v>
      </c>
      <c r="D219">
        <v>1</v>
      </c>
      <c r="H219" s="41"/>
      <c r="L219" s="41"/>
      <c r="P219" s="41"/>
      <c r="T219" s="41"/>
    </row>
    <row r="220" spans="1:20" x14ac:dyDescent="0.3">
      <c r="A220" s="1" t="s">
        <v>152</v>
      </c>
      <c r="B220" t="s">
        <v>247</v>
      </c>
      <c r="C220" t="s">
        <v>75</v>
      </c>
      <c r="D220">
        <v>1</v>
      </c>
      <c r="H220" s="41"/>
      <c r="L220" s="41"/>
      <c r="P220" s="41"/>
      <c r="T220" s="41"/>
    </row>
    <row r="221" spans="1:20" x14ac:dyDescent="0.3">
      <c r="A221" s="1" t="s">
        <v>152</v>
      </c>
      <c r="B221" t="s">
        <v>248</v>
      </c>
      <c r="C221" t="s">
        <v>75</v>
      </c>
      <c r="D221">
        <v>1</v>
      </c>
      <c r="H221" s="41"/>
      <c r="L221" s="41"/>
      <c r="P221" s="41"/>
      <c r="T221" s="41"/>
    </row>
    <row r="222" spans="1:20" x14ac:dyDescent="0.3">
      <c r="A222" s="1" t="s">
        <v>152</v>
      </c>
      <c r="B222" t="s">
        <v>147</v>
      </c>
      <c r="C222" t="s">
        <v>75</v>
      </c>
      <c r="D222">
        <v>1</v>
      </c>
      <c r="H222" s="41"/>
      <c r="L222" s="41"/>
      <c r="P222" s="41"/>
      <c r="T222" s="41"/>
    </row>
    <row r="223" spans="1:20" x14ac:dyDescent="0.3">
      <c r="A223" s="1" t="s">
        <v>155</v>
      </c>
      <c r="B223" t="s">
        <v>140</v>
      </c>
      <c r="C223" t="s">
        <v>106</v>
      </c>
      <c r="D223">
        <v>12</v>
      </c>
      <c r="H223" s="41"/>
      <c r="L223" s="41"/>
      <c r="P223" s="41"/>
      <c r="T223" s="41"/>
    </row>
    <row r="224" spans="1:20" x14ac:dyDescent="0.3">
      <c r="A224" s="1" t="s">
        <v>155</v>
      </c>
      <c r="B224" t="s">
        <v>218</v>
      </c>
      <c r="C224" t="s">
        <v>106</v>
      </c>
      <c r="D224">
        <v>1</v>
      </c>
      <c r="H224" s="41"/>
      <c r="L224" s="41"/>
      <c r="P224" s="41"/>
      <c r="T224" s="41"/>
    </row>
    <row r="225" spans="1:20" x14ac:dyDescent="0.3">
      <c r="A225" s="1" t="s">
        <v>155</v>
      </c>
      <c r="B225" t="s">
        <v>215</v>
      </c>
      <c r="C225" t="s">
        <v>216</v>
      </c>
      <c r="D225">
        <v>1</v>
      </c>
      <c r="H225" s="41"/>
      <c r="L225" s="41"/>
      <c r="P225" s="41"/>
      <c r="T225" s="41"/>
    </row>
    <row r="226" spans="1:20" x14ac:dyDescent="0.3">
      <c r="A226" s="1" t="s">
        <v>155</v>
      </c>
      <c r="B226" t="s">
        <v>190</v>
      </c>
      <c r="C226" t="s">
        <v>106</v>
      </c>
      <c r="D226">
        <v>1</v>
      </c>
      <c r="H226" s="41"/>
      <c r="L226" s="41"/>
      <c r="P226" s="41"/>
      <c r="T226" s="41"/>
    </row>
    <row r="227" spans="1:20" x14ac:dyDescent="0.3">
      <c r="A227" s="1" t="s">
        <v>155</v>
      </c>
      <c r="B227" t="s">
        <v>196</v>
      </c>
      <c r="C227" t="s">
        <v>59</v>
      </c>
      <c r="D227">
        <v>2</v>
      </c>
      <c r="H227" s="41"/>
      <c r="L227" s="41"/>
      <c r="P227" s="41"/>
      <c r="T227" s="41"/>
    </row>
    <row r="228" spans="1:20" x14ac:dyDescent="0.3">
      <c r="A228" s="1" t="s">
        <v>155</v>
      </c>
      <c r="B228" t="s">
        <v>207</v>
      </c>
      <c r="C228" t="s">
        <v>59</v>
      </c>
      <c r="D228">
        <v>2</v>
      </c>
      <c r="H228" s="41"/>
      <c r="L228" s="41"/>
      <c r="P228" s="41"/>
      <c r="T228" s="41"/>
    </row>
    <row r="229" spans="1:20" x14ac:dyDescent="0.3">
      <c r="A229" s="1" t="s">
        <v>155</v>
      </c>
      <c r="B229" t="s">
        <v>189</v>
      </c>
      <c r="C229" t="s">
        <v>106</v>
      </c>
      <c r="D229">
        <v>1</v>
      </c>
      <c r="H229" s="41"/>
      <c r="L229" s="41"/>
      <c r="P229" s="41"/>
      <c r="T229" s="41"/>
    </row>
    <row r="230" spans="1:20" x14ac:dyDescent="0.3">
      <c r="A230" s="1" t="s">
        <v>155</v>
      </c>
      <c r="B230" t="s">
        <v>203</v>
      </c>
      <c r="C230" t="s">
        <v>59</v>
      </c>
      <c r="D230">
        <v>1</v>
      </c>
      <c r="H230" s="41"/>
      <c r="L230" s="41"/>
      <c r="P230" s="41"/>
      <c r="T230" s="41"/>
    </row>
    <row r="231" spans="1:20" x14ac:dyDescent="0.3">
      <c r="A231" s="1" t="s">
        <v>155</v>
      </c>
      <c r="B231" t="s">
        <v>209</v>
      </c>
      <c r="C231" t="s">
        <v>59</v>
      </c>
      <c r="D231">
        <v>1</v>
      </c>
      <c r="H231" s="41"/>
      <c r="L231" s="41"/>
      <c r="P231" s="41"/>
      <c r="T231" s="41"/>
    </row>
    <row r="232" spans="1:20" x14ac:dyDescent="0.3">
      <c r="A232" s="1" t="s">
        <v>158</v>
      </c>
      <c r="B232" t="s">
        <v>110</v>
      </c>
      <c r="C232" t="s">
        <v>167</v>
      </c>
      <c r="D232">
        <v>4</v>
      </c>
      <c r="H232" s="41"/>
      <c r="L232" s="41"/>
      <c r="P232" s="41"/>
      <c r="T232" s="41"/>
    </row>
    <row r="233" spans="1:20" x14ac:dyDescent="0.3">
      <c r="A233" s="1" t="s">
        <v>158</v>
      </c>
      <c r="B233" t="s">
        <v>177</v>
      </c>
      <c r="C233" t="s">
        <v>176</v>
      </c>
      <c r="D233">
        <v>2</v>
      </c>
      <c r="H233" s="41"/>
      <c r="L233" s="41"/>
      <c r="P233" s="41"/>
      <c r="T233" s="41"/>
    </row>
    <row r="234" spans="1:20" x14ac:dyDescent="0.3">
      <c r="A234" s="1" t="s">
        <v>158</v>
      </c>
      <c r="B234" t="s">
        <v>175</v>
      </c>
      <c r="C234" t="s">
        <v>176</v>
      </c>
      <c r="D234">
        <v>3</v>
      </c>
      <c r="H234" s="41"/>
      <c r="L234" s="41"/>
      <c r="P234" s="41"/>
      <c r="T234" s="41"/>
    </row>
    <row r="235" spans="1:20" x14ac:dyDescent="0.3">
      <c r="A235" s="1" t="s">
        <v>158</v>
      </c>
      <c r="B235" t="s">
        <v>182</v>
      </c>
      <c r="C235" t="s">
        <v>167</v>
      </c>
      <c r="D235">
        <v>1</v>
      </c>
      <c r="H235" s="41"/>
      <c r="L235" s="41"/>
      <c r="P235" s="41"/>
      <c r="T235" s="41"/>
    </row>
    <row r="236" spans="1:20" x14ac:dyDescent="0.3">
      <c r="A236" s="1" t="s">
        <v>158</v>
      </c>
      <c r="B236" t="s">
        <v>184</v>
      </c>
      <c r="C236" t="s">
        <v>170</v>
      </c>
      <c r="D236">
        <v>1</v>
      </c>
      <c r="H236" s="41"/>
      <c r="L236" s="41"/>
      <c r="P236" s="41"/>
      <c r="T236" s="41"/>
    </row>
    <row r="237" spans="1:20" x14ac:dyDescent="0.3">
      <c r="A237" s="1" t="s">
        <v>158</v>
      </c>
      <c r="B237" t="s">
        <v>183</v>
      </c>
      <c r="C237" t="s">
        <v>170</v>
      </c>
      <c r="D237">
        <v>2</v>
      </c>
      <c r="H237" s="41"/>
      <c r="L237" s="41"/>
      <c r="P237" s="41"/>
      <c r="T237" s="41"/>
    </row>
    <row r="238" spans="1:20" x14ac:dyDescent="0.3">
      <c r="A238" s="1" t="s">
        <v>158</v>
      </c>
      <c r="B238" t="s">
        <v>249</v>
      </c>
      <c r="C238" t="s">
        <v>170</v>
      </c>
      <c r="D238">
        <v>1</v>
      </c>
      <c r="H238" s="41"/>
      <c r="L238" s="41"/>
      <c r="P238" s="41"/>
      <c r="T238" s="41"/>
    </row>
    <row r="239" spans="1:20" x14ac:dyDescent="0.3">
      <c r="A239" s="1" t="s">
        <v>158</v>
      </c>
      <c r="B239" t="s">
        <v>188</v>
      </c>
      <c r="C239" t="s">
        <v>176</v>
      </c>
      <c r="D239">
        <v>2</v>
      </c>
      <c r="H239" s="41"/>
      <c r="L239" s="41"/>
      <c r="P239" s="41"/>
      <c r="T239" s="41"/>
    </row>
    <row r="240" spans="1:20" x14ac:dyDescent="0.3">
      <c r="A240" s="1" t="s">
        <v>158</v>
      </c>
      <c r="B240" t="s">
        <v>173</v>
      </c>
      <c r="C240" t="s">
        <v>170</v>
      </c>
      <c r="D240">
        <v>2</v>
      </c>
      <c r="H240" s="41"/>
      <c r="L240" s="41"/>
      <c r="P240" s="41"/>
      <c r="T240" s="41"/>
    </row>
    <row r="241" spans="1:20" x14ac:dyDescent="0.3">
      <c r="A241" s="1" t="s">
        <v>158</v>
      </c>
      <c r="B241" t="s">
        <v>186</v>
      </c>
      <c r="C241" t="s">
        <v>170</v>
      </c>
      <c r="D241">
        <v>1</v>
      </c>
      <c r="H241" s="41"/>
      <c r="L241" s="41"/>
      <c r="P241" s="41"/>
      <c r="T241" s="41"/>
    </row>
    <row r="242" spans="1:20" x14ac:dyDescent="0.3">
      <c r="A242" s="1" t="s">
        <v>163</v>
      </c>
      <c r="B242" t="s">
        <v>192</v>
      </c>
      <c r="C242" t="s">
        <v>106</v>
      </c>
      <c r="D242">
        <v>1</v>
      </c>
      <c r="H242" s="41"/>
      <c r="L242" s="41"/>
      <c r="P242" s="41"/>
      <c r="T242" s="41"/>
    </row>
    <row r="243" spans="1:20" x14ac:dyDescent="0.3">
      <c r="A243" s="1" t="s">
        <v>163</v>
      </c>
      <c r="B243" t="s">
        <v>218</v>
      </c>
      <c r="C243" t="s">
        <v>106</v>
      </c>
      <c r="D243">
        <v>1</v>
      </c>
      <c r="H243" s="41"/>
      <c r="L243" s="41"/>
      <c r="P243" s="41"/>
      <c r="T243" s="41"/>
    </row>
    <row r="244" spans="1:20" x14ac:dyDescent="0.3">
      <c r="A244" s="1" t="s">
        <v>163</v>
      </c>
      <c r="B244" t="s">
        <v>198</v>
      </c>
      <c r="C244" t="s">
        <v>199</v>
      </c>
      <c r="D244">
        <v>1</v>
      </c>
      <c r="H244" s="41"/>
      <c r="L244" s="41"/>
      <c r="P244" s="41"/>
      <c r="T244" s="41"/>
    </row>
    <row r="245" spans="1:20" x14ac:dyDescent="0.3">
      <c r="A245" s="1" t="s">
        <v>163</v>
      </c>
      <c r="B245" t="s">
        <v>196</v>
      </c>
      <c r="C245" t="s">
        <v>199</v>
      </c>
      <c r="D245">
        <v>1</v>
      </c>
      <c r="H245" s="41"/>
      <c r="L245" s="41"/>
      <c r="P245" s="41"/>
      <c r="T245" s="41"/>
    </row>
    <row r="246" spans="1:20" x14ac:dyDescent="0.3">
      <c r="A246" s="1" t="s">
        <v>163</v>
      </c>
      <c r="B246" t="s">
        <v>236</v>
      </c>
      <c r="C246" t="s">
        <v>199</v>
      </c>
      <c r="D246">
        <v>2</v>
      </c>
      <c r="H246" s="41"/>
      <c r="L246" s="41"/>
      <c r="P246" s="41"/>
      <c r="T246" s="41"/>
    </row>
    <row r="247" spans="1:20" x14ac:dyDescent="0.3">
      <c r="A247" s="1" t="s">
        <v>164</v>
      </c>
      <c r="B247" t="s">
        <v>183</v>
      </c>
      <c r="C247" t="s">
        <v>170</v>
      </c>
      <c r="D247">
        <v>1</v>
      </c>
      <c r="H247" s="41"/>
      <c r="L247" s="41"/>
      <c r="P247" s="41"/>
      <c r="T247" s="41"/>
    </row>
    <row r="248" spans="1:20" x14ac:dyDescent="0.3">
      <c r="A248" s="1" t="s">
        <v>164</v>
      </c>
      <c r="B248" t="s">
        <v>193</v>
      </c>
      <c r="C248" t="s">
        <v>170</v>
      </c>
      <c r="D248">
        <v>2</v>
      </c>
      <c r="H248" s="41"/>
      <c r="L248" s="41"/>
      <c r="P248" s="41"/>
      <c r="T248" s="41"/>
    </row>
    <row r="249" spans="1:20" x14ac:dyDescent="0.3">
      <c r="A249" s="1" t="s">
        <v>164</v>
      </c>
      <c r="B249" t="s">
        <v>173</v>
      </c>
      <c r="C249" t="s">
        <v>170</v>
      </c>
      <c r="D249">
        <v>2</v>
      </c>
      <c r="H249" s="41"/>
      <c r="L249" s="41"/>
      <c r="P249" s="41"/>
      <c r="T249" s="41"/>
    </row>
    <row r="250" spans="1:20" x14ac:dyDescent="0.3">
      <c r="A250" s="1" t="s">
        <v>164</v>
      </c>
      <c r="B250" t="s">
        <v>236</v>
      </c>
      <c r="C250" t="s">
        <v>199</v>
      </c>
      <c r="D250">
        <v>1</v>
      </c>
      <c r="H250" s="41"/>
      <c r="L250" s="41"/>
      <c r="P250" s="41"/>
      <c r="T250" s="41"/>
    </row>
    <row r="251" spans="1:20" x14ac:dyDescent="0.3">
      <c r="A251" s="1" t="s">
        <v>164</v>
      </c>
      <c r="B251" t="s">
        <v>198</v>
      </c>
      <c r="C251" t="s">
        <v>199</v>
      </c>
      <c r="D251">
        <v>3</v>
      </c>
      <c r="H251" s="41"/>
      <c r="L251" s="41"/>
      <c r="P251" s="41"/>
      <c r="T251" s="41"/>
    </row>
    <row r="252" spans="1:20" x14ac:dyDescent="0.3">
      <c r="A252" s="1" t="s">
        <v>164</v>
      </c>
      <c r="B252" t="s">
        <v>196</v>
      </c>
      <c r="C252" t="s">
        <v>199</v>
      </c>
      <c r="D252">
        <v>3</v>
      </c>
      <c r="H252" s="41"/>
      <c r="L252" s="41"/>
      <c r="P252" s="41"/>
      <c r="T252" s="41"/>
    </row>
    <row r="253" spans="1:20" x14ac:dyDescent="0.3">
      <c r="A253" s="1" t="s">
        <v>164</v>
      </c>
      <c r="B253" t="s">
        <v>134</v>
      </c>
      <c r="C253" t="s">
        <v>199</v>
      </c>
      <c r="D253">
        <v>1</v>
      </c>
      <c r="H253" s="41"/>
      <c r="L253" s="41"/>
      <c r="P253" s="41"/>
      <c r="T253" s="41"/>
    </row>
    <row r="254" spans="1:20" x14ac:dyDescent="0.3">
      <c r="A254" s="1" t="s">
        <v>164</v>
      </c>
      <c r="B254" t="s">
        <v>219</v>
      </c>
      <c r="C254" t="s">
        <v>199</v>
      </c>
      <c r="D254">
        <v>1</v>
      </c>
      <c r="H254" s="41"/>
      <c r="L254" s="41"/>
      <c r="P254" s="41"/>
      <c r="T254" s="41"/>
    </row>
    <row r="255" spans="1:20" x14ac:dyDescent="0.3">
      <c r="A255" s="1" t="s">
        <v>164</v>
      </c>
      <c r="B255" t="s">
        <v>171</v>
      </c>
      <c r="C255" t="s">
        <v>170</v>
      </c>
      <c r="D255">
        <v>2</v>
      </c>
      <c r="H255" s="41"/>
      <c r="L255" s="41"/>
      <c r="P255" s="41"/>
      <c r="T255" s="41"/>
    </row>
    <row r="256" spans="1:20" x14ac:dyDescent="0.3">
      <c r="H256" s="41"/>
      <c r="L256" s="41"/>
      <c r="P256" s="41"/>
      <c r="T256" s="41"/>
    </row>
    <row r="257" spans="8:20" x14ac:dyDescent="0.3">
      <c r="H257" s="41"/>
      <c r="L257" s="41"/>
      <c r="P257" s="41"/>
      <c r="T257" s="41"/>
    </row>
    <row r="258" spans="8:20" x14ac:dyDescent="0.3">
      <c r="H258" s="41"/>
      <c r="L258" s="41"/>
      <c r="P258" s="41"/>
      <c r="T258" s="41"/>
    </row>
    <row r="259" spans="8:20" x14ac:dyDescent="0.3">
      <c r="H259" s="41"/>
      <c r="L259" s="41"/>
      <c r="P259" s="41"/>
      <c r="T259" s="41"/>
    </row>
    <row r="260" spans="8:20" x14ac:dyDescent="0.3">
      <c r="H260" s="41"/>
      <c r="L260" s="41"/>
      <c r="P260" s="41"/>
      <c r="T260" s="41"/>
    </row>
    <row r="261" spans="8:20" x14ac:dyDescent="0.3">
      <c r="H261" s="41"/>
      <c r="L261" s="41"/>
      <c r="P261" s="41"/>
      <c r="T261" s="41"/>
    </row>
    <row r="262" spans="8:20" x14ac:dyDescent="0.3">
      <c r="H262" s="41"/>
      <c r="L262" s="41"/>
      <c r="P262" s="41"/>
      <c r="T262" s="41"/>
    </row>
    <row r="263" spans="8:20" x14ac:dyDescent="0.3">
      <c r="H263" s="41"/>
      <c r="L263" s="41"/>
      <c r="P263" s="41"/>
      <c r="T263" s="41"/>
    </row>
    <row r="264" spans="8:20" x14ac:dyDescent="0.3">
      <c r="H264" s="41"/>
      <c r="L264" s="41"/>
      <c r="P264" s="41"/>
      <c r="T264" s="41"/>
    </row>
    <row r="265" spans="8:20" x14ac:dyDescent="0.3">
      <c r="H265" s="41"/>
      <c r="L265" s="41"/>
      <c r="P265" s="41"/>
      <c r="T265" s="41"/>
    </row>
    <row r="266" spans="8:20" x14ac:dyDescent="0.3">
      <c r="H266" s="41"/>
      <c r="L266" s="41"/>
      <c r="P266" s="41"/>
      <c r="T266" s="41"/>
    </row>
    <row r="267" spans="8:20" x14ac:dyDescent="0.3">
      <c r="H267" s="41"/>
      <c r="L267" s="41"/>
      <c r="P267" s="41"/>
      <c r="T267" s="41"/>
    </row>
    <row r="268" spans="8:20" x14ac:dyDescent="0.3">
      <c r="H268" s="41"/>
      <c r="L268" s="41"/>
      <c r="P268" s="41"/>
      <c r="T268" s="41"/>
    </row>
    <row r="269" spans="8:20" x14ac:dyDescent="0.3">
      <c r="H269" s="41"/>
      <c r="L269" s="41"/>
      <c r="P269" s="41"/>
      <c r="T269" s="41"/>
    </row>
    <row r="270" spans="8:20" x14ac:dyDescent="0.3">
      <c r="H270" s="41"/>
      <c r="L270" s="41"/>
      <c r="P270" s="41"/>
      <c r="T270" s="41"/>
    </row>
    <row r="271" spans="8:20" x14ac:dyDescent="0.3">
      <c r="H271" s="41"/>
      <c r="L271" s="41"/>
      <c r="P271" s="41"/>
      <c r="T271" s="41"/>
    </row>
    <row r="272" spans="8:20" x14ac:dyDescent="0.3">
      <c r="H272" s="41"/>
      <c r="L272" s="41"/>
      <c r="P272" s="41"/>
      <c r="T272" s="41"/>
    </row>
    <row r="273" spans="8:20" x14ac:dyDescent="0.3">
      <c r="H273" s="41"/>
      <c r="L273" s="41"/>
      <c r="P273" s="41"/>
      <c r="T273" s="41"/>
    </row>
    <row r="274" spans="8:20" x14ac:dyDescent="0.3">
      <c r="H274" s="41"/>
      <c r="L274" s="41"/>
      <c r="P274" s="41"/>
      <c r="T274" s="41"/>
    </row>
    <row r="275" spans="8:20" x14ac:dyDescent="0.3">
      <c r="H275" s="41"/>
      <c r="L275" s="41"/>
      <c r="P275" s="41"/>
      <c r="T275" s="41"/>
    </row>
    <row r="276" spans="8:20" x14ac:dyDescent="0.3">
      <c r="H276" s="41"/>
      <c r="L276" s="41"/>
      <c r="P276" s="41"/>
      <c r="T276" s="41"/>
    </row>
    <row r="277" spans="8:20" x14ac:dyDescent="0.3">
      <c r="H277" s="41"/>
      <c r="L277" s="41"/>
      <c r="P277" s="41"/>
      <c r="T277" s="41"/>
    </row>
    <row r="278" spans="8:20" x14ac:dyDescent="0.3">
      <c r="H278" s="41"/>
      <c r="L278" s="41"/>
      <c r="P278" s="41"/>
      <c r="T278" s="41"/>
    </row>
    <row r="279" spans="8:20" x14ac:dyDescent="0.3">
      <c r="H279" s="41"/>
      <c r="L279" s="41"/>
      <c r="P279" s="41"/>
      <c r="T279" s="41"/>
    </row>
    <row r="280" spans="8:20" x14ac:dyDescent="0.3">
      <c r="H280" s="41"/>
      <c r="L280" s="41"/>
      <c r="P280" s="41"/>
      <c r="T280" s="41"/>
    </row>
    <row r="281" spans="8:20" x14ac:dyDescent="0.3">
      <c r="H281" s="41"/>
      <c r="L281" s="41"/>
      <c r="P281" s="41"/>
      <c r="T281" s="41"/>
    </row>
    <row r="282" spans="8:20" x14ac:dyDescent="0.3">
      <c r="H282" s="41"/>
      <c r="L282" s="41"/>
      <c r="P282" s="41"/>
      <c r="T282" s="41"/>
    </row>
    <row r="283" spans="8:20" x14ac:dyDescent="0.3">
      <c r="H283" s="41"/>
      <c r="L283" s="41"/>
      <c r="P283" s="41"/>
      <c r="T283" s="41"/>
    </row>
    <row r="284" spans="8:20" x14ac:dyDescent="0.3">
      <c r="H284" s="41"/>
      <c r="L284" s="41"/>
      <c r="P284" s="41"/>
      <c r="T284" s="41"/>
    </row>
    <row r="285" spans="8:20" x14ac:dyDescent="0.3">
      <c r="H285" s="41"/>
      <c r="L285" s="41"/>
      <c r="P285" s="41"/>
      <c r="T285" s="41"/>
    </row>
    <row r="286" spans="8:20" x14ac:dyDescent="0.3">
      <c r="H286" s="41"/>
      <c r="L286" s="41"/>
      <c r="P286" s="41"/>
      <c r="T286" s="41"/>
    </row>
    <row r="287" spans="8:20" x14ac:dyDescent="0.3">
      <c r="H287" s="41"/>
      <c r="L287" s="41"/>
      <c r="P287" s="41"/>
      <c r="T287" s="41"/>
    </row>
    <row r="288" spans="8:20" x14ac:dyDescent="0.3">
      <c r="H288" s="41"/>
      <c r="L288" s="41"/>
      <c r="P288" s="41"/>
      <c r="T288" s="41"/>
    </row>
    <row r="289" spans="8:20" x14ac:dyDescent="0.3">
      <c r="H289" s="41"/>
      <c r="L289" s="41"/>
      <c r="P289" s="41"/>
      <c r="T289" s="41"/>
    </row>
    <row r="290" spans="8:20" x14ac:dyDescent="0.3">
      <c r="H290" s="41"/>
      <c r="L290" s="41"/>
      <c r="P290" s="41"/>
      <c r="T290" s="41"/>
    </row>
    <row r="291" spans="8:20" x14ac:dyDescent="0.3">
      <c r="H291" s="41"/>
      <c r="L291" s="41"/>
      <c r="P291" s="41"/>
      <c r="T291" s="41"/>
    </row>
    <row r="292" spans="8:20" x14ac:dyDescent="0.3">
      <c r="H292" s="41"/>
      <c r="L292" s="41"/>
      <c r="P292" s="41"/>
      <c r="T292" s="41"/>
    </row>
    <row r="293" spans="8:20" x14ac:dyDescent="0.3">
      <c r="H293" s="41"/>
      <c r="L293" s="41"/>
      <c r="P293" s="41"/>
      <c r="T293" s="41"/>
    </row>
    <row r="294" spans="8:20" x14ac:dyDescent="0.3">
      <c r="H294" s="41"/>
      <c r="L294" s="41"/>
      <c r="P294" s="41"/>
      <c r="T294" s="41"/>
    </row>
    <row r="295" spans="8:20" x14ac:dyDescent="0.3">
      <c r="H295" s="41"/>
      <c r="L295" s="41"/>
      <c r="P295" s="41"/>
      <c r="T295" s="41"/>
    </row>
    <row r="296" spans="8:20" x14ac:dyDescent="0.3">
      <c r="H296" s="41"/>
      <c r="L296" s="41"/>
      <c r="P296" s="41"/>
      <c r="T296" s="41"/>
    </row>
    <row r="297" spans="8:20" x14ac:dyDescent="0.3">
      <c r="H297" s="41"/>
      <c r="L297" s="41"/>
      <c r="P297" s="41"/>
      <c r="T297" s="41"/>
    </row>
    <row r="298" spans="8:20" x14ac:dyDescent="0.3">
      <c r="H298" s="41"/>
      <c r="L298" s="41"/>
      <c r="P298" s="41"/>
      <c r="T298" s="41"/>
    </row>
    <row r="299" spans="8:20" x14ac:dyDescent="0.3">
      <c r="H299" s="41"/>
      <c r="L299" s="41"/>
      <c r="P299" s="41"/>
      <c r="T299" s="41"/>
    </row>
    <row r="300" spans="8:20" x14ac:dyDescent="0.3">
      <c r="H300" s="41"/>
      <c r="L300" s="41"/>
      <c r="P300" s="41"/>
      <c r="T300" s="41"/>
    </row>
    <row r="301" spans="8:20" x14ac:dyDescent="0.3">
      <c r="H301" s="41"/>
      <c r="L301" s="41"/>
      <c r="P301" s="41"/>
      <c r="T301" s="41"/>
    </row>
    <row r="302" spans="8:20" x14ac:dyDescent="0.3">
      <c r="H302" s="41"/>
      <c r="L302" s="41"/>
      <c r="P302" s="41"/>
      <c r="T302" s="41"/>
    </row>
    <row r="303" spans="8:20" x14ac:dyDescent="0.3">
      <c r="H303" s="41"/>
      <c r="L303" s="41"/>
      <c r="P303" s="41"/>
      <c r="T303" s="41"/>
    </row>
    <row r="304" spans="8:20" x14ac:dyDescent="0.3">
      <c r="H304" s="41"/>
      <c r="L304" s="41"/>
      <c r="P304" s="41"/>
      <c r="T304" s="41"/>
    </row>
    <row r="305" spans="8:20" x14ac:dyDescent="0.3">
      <c r="H305" s="41"/>
      <c r="L305" s="41"/>
      <c r="P305" s="41"/>
      <c r="T305" s="41"/>
    </row>
    <row r="306" spans="8:20" x14ac:dyDescent="0.3">
      <c r="H306" s="41"/>
      <c r="L306" s="41"/>
      <c r="P306" s="41"/>
      <c r="T306" s="41"/>
    </row>
    <row r="307" spans="8:20" x14ac:dyDescent="0.3">
      <c r="H307" s="41"/>
      <c r="L307" s="41"/>
      <c r="P307" s="41"/>
      <c r="T307" s="41"/>
    </row>
    <row r="308" spans="8:20" x14ac:dyDescent="0.3">
      <c r="H308" s="41"/>
      <c r="L308" s="41"/>
      <c r="P308" s="41"/>
      <c r="T308" s="41"/>
    </row>
    <row r="309" spans="8:20" x14ac:dyDescent="0.3">
      <c r="H309" s="41"/>
      <c r="L309" s="41"/>
      <c r="P309" s="41"/>
      <c r="T309" s="41"/>
    </row>
    <row r="310" spans="8:20" x14ac:dyDescent="0.3">
      <c r="H310" s="41"/>
      <c r="L310" s="41"/>
      <c r="P310" s="41"/>
      <c r="T310" s="41"/>
    </row>
    <row r="311" spans="8:20" x14ac:dyDescent="0.3">
      <c r="H311" s="41"/>
      <c r="L311" s="41"/>
      <c r="P311" s="41"/>
      <c r="T311" s="41"/>
    </row>
    <row r="312" spans="8:20" x14ac:dyDescent="0.3">
      <c r="H312" s="41"/>
      <c r="L312" s="41"/>
      <c r="P312" s="41"/>
      <c r="T312" s="41"/>
    </row>
    <row r="313" spans="8:20" x14ac:dyDescent="0.3">
      <c r="H313" s="41"/>
      <c r="L313" s="41"/>
      <c r="P313" s="41"/>
      <c r="T313" s="41"/>
    </row>
    <row r="314" spans="8:20" x14ac:dyDescent="0.3">
      <c r="H314" s="41"/>
      <c r="L314" s="41"/>
      <c r="P314" s="41"/>
      <c r="T314" s="41"/>
    </row>
    <row r="315" spans="8:20" x14ac:dyDescent="0.3">
      <c r="H315" s="41"/>
      <c r="L315" s="41"/>
      <c r="P315" s="41"/>
      <c r="T315" s="41"/>
    </row>
    <row r="316" spans="8:20" x14ac:dyDescent="0.3">
      <c r="H316" s="41"/>
      <c r="L316" s="41"/>
      <c r="P316" s="41"/>
      <c r="T316" s="41"/>
    </row>
    <row r="317" spans="8:20" x14ac:dyDescent="0.3">
      <c r="H317" s="41"/>
      <c r="L317" s="41"/>
      <c r="P317" s="41"/>
      <c r="T317" s="41"/>
    </row>
    <row r="318" spans="8:20" x14ac:dyDescent="0.3">
      <c r="H318" s="41"/>
      <c r="L318" s="41"/>
      <c r="P318" s="41"/>
      <c r="T318" s="41"/>
    </row>
    <row r="319" spans="8:20" x14ac:dyDescent="0.3">
      <c r="H319" s="41"/>
      <c r="L319" s="41"/>
      <c r="P319" s="41"/>
      <c r="T319" s="41"/>
    </row>
    <row r="320" spans="8:20" x14ac:dyDescent="0.3">
      <c r="H320" s="41"/>
      <c r="L320" s="41"/>
      <c r="P320" s="41"/>
      <c r="T320" s="41"/>
    </row>
    <row r="321" spans="8:20" x14ac:dyDescent="0.3">
      <c r="H321" s="41"/>
      <c r="L321" s="41"/>
      <c r="P321" s="41"/>
      <c r="T321" s="41"/>
    </row>
    <row r="322" spans="8:20" x14ac:dyDescent="0.3">
      <c r="H322" s="41"/>
      <c r="L322" s="41"/>
      <c r="P322" s="41"/>
      <c r="T322" s="41"/>
    </row>
    <row r="323" spans="8:20" x14ac:dyDescent="0.3">
      <c r="H323" s="41"/>
      <c r="L323" s="41"/>
      <c r="P323" s="41"/>
      <c r="T323" s="41"/>
    </row>
    <row r="324" spans="8:20" x14ac:dyDescent="0.3">
      <c r="H324" s="41"/>
      <c r="L324" s="41"/>
      <c r="P324" s="41"/>
      <c r="T324" s="41"/>
    </row>
    <row r="325" spans="8:20" x14ac:dyDescent="0.3">
      <c r="H325" s="41"/>
      <c r="L325" s="41"/>
      <c r="P325" s="41"/>
      <c r="T325" s="41"/>
    </row>
    <row r="326" spans="8:20" x14ac:dyDescent="0.3">
      <c r="H326" s="41"/>
      <c r="L326" s="41"/>
      <c r="P326" s="41"/>
      <c r="T326" s="41"/>
    </row>
    <row r="327" spans="8:20" x14ac:dyDescent="0.3">
      <c r="H327" s="41"/>
      <c r="L327" s="41"/>
      <c r="P327" s="41"/>
      <c r="T327" s="41"/>
    </row>
    <row r="328" spans="8:20" x14ac:dyDescent="0.3">
      <c r="H328" s="41"/>
      <c r="L328" s="41"/>
      <c r="P328" s="41"/>
      <c r="T328" s="41"/>
    </row>
    <row r="329" spans="8:20" x14ac:dyDescent="0.3">
      <c r="H329" s="41"/>
      <c r="L329" s="41"/>
      <c r="P329" s="41"/>
      <c r="T329" s="41"/>
    </row>
    <row r="330" spans="8:20" x14ac:dyDescent="0.3">
      <c r="H330" s="41"/>
      <c r="L330" s="41"/>
      <c r="P330" s="41"/>
      <c r="T330" s="41"/>
    </row>
    <row r="331" spans="8:20" x14ac:dyDescent="0.3">
      <c r="H331" s="41"/>
      <c r="L331" s="41"/>
      <c r="P331" s="41"/>
      <c r="T331" s="41"/>
    </row>
    <row r="332" spans="8:20" x14ac:dyDescent="0.3">
      <c r="H332" s="41"/>
      <c r="L332" s="41"/>
      <c r="P332" s="41"/>
      <c r="T332" s="41"/>
    </row>
    <row r="333" spans="8:20" x14ac:dyDescent="0.3">
      <c r="H333" s="41"/>
      <c r="L333" s="41"/>
      <c r="P333" s="41"/>
      <c r="T333" s="41"/>
    </row>
    <row r="334" spans="8:20" x14ac:dyDescent="0.3">
      <c r="H334" s="41"/>
      <c r="L334" s="41"/>
      <c r="P334" s="41"/>
      <c r="T334" s="41"/>
    </row>
    <row r="335" spans="8:20" x14ac:dyDescent="0.3">
      <c r="H335" s="41"/>
      <c r="L335" s="41"/>
      <c r="P335" s="41"/>
      <c r="T335" s="41"/>
    </row>
    <row r="336" spans="8:20" x14ac:dyDescent="0.3">
      <c r="H336" s="41"/>
      <c r="L336" s="41"/>
      <c r="P336" s="41"/>
      <c r="T336" s="41"/>
    </row>
    <row r="337" spans="8:20" x14ac:dyDescent="0.3">
      <c r="H337" s="41"/>
      <c r="L337" s="41"/>
      <c r="P337" s="41"/>
      <c r="T337" s="41"/>
    </row>
    <row r="338" spans="8:20" x14ac:dyDescent="0.3">
      <c r="H338" s="41"/>
      <c r="L338" s="41"/>
      <c r="P338" s="41"/>
      <c r="T338" s="41"/>
    </row>
    <row r="339" spans="8:20" x14ac:dyDescent="0.3">
      <c r="H339" s="41"/>
      <c r="L339" s="41"/>
      <c r="P339" s="41"/>
      <c r="T339" s="41"/>
    </row>
    <row r="340" spans="8:20" x14ac:dyDescent="0.3">
      <c r="H340" s="41"/>
      <c r="L340" s="41"/>
      <c r="P340" s="41"/>
      <c r="T340" s="41"/>
    </row>
    <row r="341" spans="8:20" x14ac:dyDescent="0.3">
      <c r="H341" s="41"/>
      <c r="L341" s="41"/>
      <c r="P341" s="41"/>
      <c r="T341" s="41"/>
    </row>
    <row r="342" spans="8:20" x14ac:dyDescent="0.3">
      <c r="H342" s="41"/>
      <c r="L342" s="41"/>
      <c r="P342" s="41"/>
      <c r="T342" s="41"/>
    </row>
    <row r="343" spans="8:20" x14ac:dyDescent="0.3">
      <c r="H343" s="41"/>
      <c r="L343" s="41"/>
      <c r="P343" s="41"/>
      <c r="T343" s="41"/>
    </row>
    <row r="344" spans="8:20" x14ac:dyDescent="0.3">
      <c r="H344" s="41"/>
      <c r="L344" s="41"/>
      <c r="P344" s="41"/>
      <c r="T344" s="41"/>
    </row>
    <row r="345" spans="8:20" x14ac:dyDescent="0.3">
      <c r="H345" s="41"/>
      <c r="L345" s="41"/>
      <c r="P345" s="41"/>
      <c r="T345" s="41"/>
    </row>
    <row r="346" spans="8:20" x14ac:dyDescent="0.3">
      <c r="H346" s="41"/>
      <c r="L346" s="41"/>
      <c r="P346" s="41"/>
      <c r="T346" s="41"/>
    </row>
    <row r="347" spans="8:20" x14ac:dyDescent="0.3">
      <c r="H347" s="41"/>
      <c r="L347" s="41"/>
      <c r="P347" s="41"/>
      <c r="T347" s="41"/>
    </row>
    <row r="348" spans="8:20" x14ac:dyDescent="0.3">
      <c r="H348" s="41"/>
      <c r="L348" s="41"/>
      <c r="P348" s="41"/>
      <c r="T348" s="41"/>
    </row>
    <row r="349" spans="8:20" x14ac:dyDescent="0.3">
      <c r="H349" s="41"/>
      <c r="L349" s="41"/>
      <c r="P349" s="41"/>
      <c r="T349" s="41"/>
    </row>
    <row r="350" spans="8:20" x14ac:dyDescent="0.3">
      <c r="H350" s="41"/>
      <c r="L350" s="41"/>
      <c r="P350" s="41"/>
      <c r="T350" s="41"/>
    </row>
    <row r="351" spans="8:20" x14ac:dyDescent="0.3">
      <c r="H351" s="41"/>
      <c r="L351" s="41"/>
      <c r="P351" s="41"/>
      <c r="T351" s="41"/>
    </row>
    <row r="352" spans="8:20" x14ac:dyDescent="0.3">
      <c r="H352" s="41"/>
      <c r="L352" s="41"/>
      <c r="P352" s="41"/>
      <c r="T352" s="41"/>
    </row>
    <row r="353" spans="8:20" x14ac:dyDescent="0.3">
      <c r="H353" s="41"/>
      <c r="L353" s="41"/>
      <c r="P353" s="41"/>
      <c r="T353" s="41"/>
    </row>
    <row r="354" spans="8:20" x14ac:dyDescent="0.3">
      <c r="H354" s="41"/>
      <c r="L354" s="41"/>
      <c r="P354" s="41"/>
      <c r="T354" s="41"/>
    </row>
    <row r="355" spans="8:20" x14ac:dyDescent="0.3">
      <c r="H355" s="41"/>
      <c r="L355" s="41"/>
      <c r="P355" s="41"/>
      <c r="T355" s="41"/>
    </row>
    <row r="356" spans="8:20" x14ac:dyDescent="0.3">
      <c r="H356" s="41"/>
      <c r="L356" s="41"/>
      <c r="P356" s="41"/>
      <c r="T356" s="41"/>
    </row>
    <row r="357" spans="8:20" x14ac:dyDescent="0.3">
      <c r="H357" s="41"/>
      <c r="L357" s="41"/>
      <c r="P357" s="41"/>
      <c r="T357" s="41"/>
    </row>
    <row r="358" spans="8:20" x14ac:dyDescent="0.3">
      <c r="H358" s="41"/>
      <c r="L358" s="41"/>
      <c r="P358" s="41"/>
      <c r="T358" s="41"/>
    </row>
    <row r="359" spans="8:20" x14ac:dyDescent="0.3">
      <c r="H359" s="41"/>
      <c r="L359" s="41"/>
      <c r="P359" s="41"/>
      <c r="T359" s="41"/>
    </row>
    <row r="360" spans="8:20" x14ac:dyDescent="0.3">
      <c r="H360" s="41"/>
      <c r="L360" s="41"/>
      <c r="P360" s="41"/>
      <c r="T360" s="41"/>
    </row>
    <row r="361" spans="8:20" x14ac:dyDescent="0.3">
      <c r="H361" s="41"/>
      <c r="L361" s="41"/>
      <c r="P361" s="41"/>
      <c r="T361" s="41"/>
    </row>
    <row r="362" spans="8:20" x14ac:dyDescent="0.3">
      <c r="H362" s="41"/>
      <c r="L362" s="41"/>
      <c r="P362" s="41"/>
      <c r="T362" s="41"/>
    </row>
    <row r="363" spans="8:20" x14ac:dyDescent="0.3">
      <c r="H363" s="41"/>
      <c r="L363" s="41"/>
      <c r="P363" s="41"/>
      <c r="T363" s="41"/>
    </row>
    <row r="364" spans="8:20" x14ac:dyDescent="0.3">
      <c r="H364" s="41"/>
      <c r="L364" s="41"/>
      <c r="P364" s="41"/>
      <c r="T364" s="41"/>
    </row>
    <row r="365" spans="8:20" x14ac:dyDescent="0.3">
      <c r="H365" s="41"/>
      <c r="L365" s="41"/>
      <c r="P365" s="41"/>
      <c r="T365" s="41"/>
    </row>
    <row r="366" spans="8:20" x14ac:dyDescent="0.3">
      <c r="H366" s="41"/>
      <c r="L366" s="41"/>
      <c r="P366" s="41"/>
      <c r="T366" s="41"/>
    </row>
    <row r="367" spans="8:20" x14ac:dyDescent="0.3">
      <c r="H367" s="41"/>
      <c r="L367" s="41"/>
      <c r="P367" s="41"/>
      <c r="T367" s="41"/>
    </row>
    <row r="368" spans="8:20" x14ac:dyDescent="0.3">
      <c r="H368" s="41"/>
      <c r="L368" s="41"/>
      <c r="P368" s="41"/>
      <c r="T368" s="41"/>
    </row>
    <row r="369" spans="8:20" x14ac:dyDescent="0.3">
      <c r="H369" s="41"/>
      <c r="L369" s="41"/>
      <c r="P369" s="41"/>
      <c r="T369" s="41"/>
    </row>
    <row r="370" spans="8:20" x14ac:dyDescent="0.3">
      <c r="H370" s="41"/>
      <c r="L370" s="41"/>
      <c r="P370" s="41"/>
      <c r="T370" s="41"/>
    </row>
    <row r="371" spans="8:20" x14ac:dyDescent="0.3">
      <c r="H371" s="41"/>
      <c r="L371" s="41"/>
      <c r="P371" s="41"/>
      <c r="T371" s="41"/>
    </row>
    <row r="372" spans="8:20" x14ac:dyDescent="0.3">
      <c r="H372" s="41"/>
      <c r="L372" s="41"/>
      <c r="P372" s="41"/>
      <c r="T372" s="41"/>
    </row>
    <row r="373" spans="8:20" x14ac:dyDescent="0.3">
      <c r="H373" s="41"/>
      <c r="L373" s="41"/>
      <c r="P373" s="41"/>
      <c r="T373" s="41"/>
    </row>
    <row r="374" spans="8:20" x14ac:dyDescent="0.3">
      <c r="H374" s="41"/>
      <c r="L374" s="41"/>
      <c r="P374" s="41"/>
      <c r="T374" s="41"/>
    </row>
    <row r="375" spans="8:20" x14ac:dyDescent="0.3">
      <c r="H375" s="41"/>
      <c r="L375" s="41"/>
      <c r="P375" s="41"/>
      <c r="T375" s="41"/>
    </row>
    <row r="376" spans="8:20" x14ac:dyDescent="0.3">
      <c r="H376" s="41"/>
      <c r="L376" s="41"/>
      <c r="P376" s="41"/>
      <c r="T376" s="41"/>
    </row>
    <row r="377" spans="8:20" x14ac:dyDescent="0.3">
      <c r="H377" s="41"/>
      <c r="L377" s="41"/>
      <c r="P377" s="41"/>
      <c r="T377" s="41"/>
    </row>
    <row r="378" spans="8:20" x14ac:dyDescent="0.3">
      <c r="H378" s="41"/>
      <c r="L378" s="41"/>
      <c r="P378" s="41"/>
      <c r="T378" s="41"/>
    </row>
    <row r="379" spans="8:20" x14ac:dyDescent="0.3">
      <c r="H379" s="41"/>
      <c r="L379" s="41"/>
      <c r="P379" s="41"/>
      <c r="T379" s="41"/>
    </row>
    <row r="380" spans="8:20" x14ac:dyDescent="0.3">
      <c r="H380" s="41"/>
      <c r="L380" s="41"/>
      <c r="P380" s="41"/>
      <c r="T380" s="41"/>
    </row>
    <row r="381" spans="8:20" x14ac:dyDescent="0.3">
      <c r="H381" s="41"/>
      <c r="L381" s="41"/>
      <c r="P381" s="41"/>
      <c r="T381" s="41"/>
    </row>
    <row r="382" spans="8:20" x14ac:dyDescent="0.3">
      <c r="H382" s="41"/>
      <c r="L382" s="41"/>
      <c r="P382" s="41"/>
      <c r="T382" s="41"/>
    </row>
    <row r="383" spans="8:20" x14ac:dyDescent="0.3">
      <c r="H383" s="41"/>
      <c r="L383" s="41"/>
      <c r="P383" s="41"/>
      <c r="T383" s="41"/>
    </row>
    <row r="384" spans="8:20" x14ac:dyDescent="0.3">
      <c r="H384" s="41"/>
      <c r="L384" s="41"/>
      <c r="P384" s="41"/>
      <c r="T384" s="41"/>
    </row>
    <row r="385" spans="8:20" x14ac:dyDescent="0.3">
      <c r="H385" s="41"/>
      <c r="L385" s="41"/>
      <c r="P385" s="41"/>
      <c r="T385" s="41"/>
    </row>
    <row r="386" spans="8:20" x14ac:dyDescent="0.3">
      <c r="H386" s="41"/>
      <c r="L386" s="41"/>
      <c r="P386" s="41"/>
      <c r="T386" s="41"/>
    </row>
    <row r="387" spans="8:20" x14ac:dyDescent="0.3">
      <c r="H387" s="41"/>
      <c r="L387" s="41"/>
      <c r="P387" s="41"/>
      <c r="T387" s="41"/>
    </row>
    <row r="388" spans="8:20" x14ac:dyDescent="0.3">
      <c r="H388" s="41"/>
      <c r="L388" s="41"/>
      <c r="P388" s="41"/>
      <c r="T388" s="41"/>
    </row>
    <row r="389" spans="8:20" x14ac:dyDescent="0.3">
      <c r="H389" s="41"/>
      <c r="L389" s="41"/>
      <c r="P389" s="41"/>
      <c r="T389" s="41"/>
    </row>
    <row r="390" spans="8:20" x14ac:dyDescent="0.3">
      <c r="H390" s="41"/>
      <c r="L390" s="41"/>
      <c r="P390" s="41"/>
      <c r="T390" s="41"/>
    </row>
    <row r="391" spans="8:20" x14ac:dyDescent="0.3">
      <c r="H391" s="41"/>
      <c r="L391" s="41"/>
      <c r="P391" s="41"/>
      <c r="T391" s="41"/>
    </row>
    <row r="392" spans="8:20" x14ac:dyDescent="0.3">
      <c r="H392" s="41"/>
      <c r="L392" s="41"/>
      <c r="P392" s="41"/>
      <c r="T392" s="41"/>
    </row>
    <row r="393" spans="8:20" x14ac:dyDescent="0.3">
      <c r="H393" s="41"/>
      <c r="L393" s="41"/>
      <c r="P393" s="41"/>
      <c r="T393" s="41"/>
    </row>
    <row r="394" spans="8:20" x14ac:dyDescent="0.3">
      <c r="H394" s="41"/>
      <c r="L394" s="41"/>
      <c r="P394" s="41"/>
      <c r="T394" s="41"/>
    </row>
    <row r="395" spans="8:20" x14ac:dyDescent="0.3">
      <c r="H395" s="41"/>
      <c r="L395" s="41"/>
      <c r="P395" s="41"/>
      <c r="T395" s="41"/>
    </row>
    <row r="396" spans="8:20" x14ac:dyDescent="0.3">
      <c r="H396" s="41"/>
      <c r="L396" s="41"/>
      <c r="P396" s="41"/>
      <c r="T396" s="41"/>
    </row>
    <row r="397" spans="8:20" x14ac:dyDescent="0.3">
      <c r="H397" s="41"/>
      <c r="L397" s="41"/>
      <c r="P397" s="41"/>
      <c r="T397" s="41"/>
    </row>
    <row r="398" spans="8:20" x14ac:dyDescent="0.3">
      <c r="H398" s="41"/>
      <c r="L398" s="41"/>
      <c r="P398" s="41"/>
      <c r="T398" s="41"/>
    </row>
    <row r="399" spans="8:20" x14ac:dyDescent="0.3">
      <c r="H399" s="41"/>
      <c r="L399" s="41"/>
      <c r="P399" s="41"/>
      <c r="T399" s="41"/>
    </row>
    <row r="400" spans="8:20" x14ac:dyDescent="0.3">
      <c r="H400" s="41"/>
      <c r="L400" s="41"/>
      <c r="P400" s="41"/>
      <c r="T400" s="41"/>
    </row>
    <row r="401" spans="8:20" x14ac:dyDescent="0.3">
      <c r="H401" s="41"/>
      <c r="L401" s="41"/>
      <c r="P401" s="41"/>
      <c r="T401" s="41"/>
    </row>
    <row r="402" spans="8:20" x14ac:dyDescent="0.3">
      <c r="H402" s="41"/>
      <c r="L402" s="41"/>
      <c r="P402" s="41"/>
      <c r="T402" s="41"/>
    </row>
    <row r="403" spans="8:20" x14ac:dyDescent="0.3">
      <c r="H403" s="41"/>
      <c r="L403" s="41"/>
      <c r="P403" s="41"/>
      <c r="T403" s="41"/>
    </row>
    <row r="404" spans="8:20" x14ac:dyDescent="0.3">
      <c r="H404" s="41"/>
      <c r="L404" s="41"/>
      <c r="P404" s="41"/>
      <c r="T404" s="41"/>
    </row>
    <row r="405" spans="8:20" x14ac:dyDescent="0.3">
      <c r="H405" s="41"/>
      <c r="L405" s="41"/>
      <c r="P405" s="41"/>
      <c r="T405" s="41"/>
    </row>
    <row r="406" spans="8:20" x14ac:dyDescent="0.3">
      <c r="H406" s="41"/>
      <c r="L406" s="41"/>
      <c r="P406" s="41"/>
      <c r="T406" s="41"/>
    </row>
    <row r="407" spans="8:20" x14ac:dyDescent="0.3">
      <c r="H407" s="41"/>
      <c r="L407" s="41"/>
      <c r="P407" s="41"/>
      <c r="T407" s="41"/>
    </row>
    <row r="408" spans="8:20" x14ac:dyDescent="0.3">
      <c r="H408" s="41"/>
      <c r="L408" s="41"/>
      <c r="P408" s="41"/>
      <c r="T408" s="41"/>
    </row>
    <row r="409" spans="8:20" x14ac:dyDescent="0.3">
      <c r="H409" s="41"/>
      <c r="L409" s="41"/>
      <c r="P409" s="41"/>
      <c r="T409" s="41"/>
    </row>
    <row r="410" spans="8:20" x14ac:dyDescent="0.3">
      <c r="H410" s="41"/>
      <c r="L410" s="41"/>
      <c r="P410" s="41"/>
      <c r="T410" s="41"/>
    </row>
    <row r="411" spans="8:20" x14ac:dyDescent="0.3">
      <c r="H411" s="41"/>
      <c r="L411" s="41"/>
      <c r="P411" s="41"/>
      <c r="T411" s="41"/>
    </row>
    <row r="412" spans="8:20" x14ac:dyDescent="0.3">
      <c r="H412" s="41"/>
      <c r="L412" s="41"/>
      <c r="P412" s="41"/>
      <c r="T412" s="41"/>
    </row>
    <row r="413" spans="8:20" x14ac:dyDescent="0.3">
      <c r="H413" s="41"/>
      <c r="L413" s="41"/>
      <c r="P413" s="41"/>
      <c r="T413" s="41"/>
    </row>
    <row r="414" spans="8:20" x14ac:dyDescent="0.3">
      <c r="H414" s="41"/>
      <c r="L414" s="41"/>
      <c r="P414" s="41"/>
      <c r="T414" s="41"/>
    </row>
    <row r="415" spans="8:20" x14ac:dyDescent="0.3">
      <c r="H415" s="41"/>
      <c r="L415" s="41"/>
      <c r="P415" s="41"/>
      <c r="T415" s="41"/>
    </row>
    <row r="416" spans="8:20" x14ac:dyDescent="0.3">
      <c r="H416" s="41"/>
      <c r="L416" s="41"/>
      <c r="P416" s="41"/>
      <c r="T416" s="41"/>
    </row>
    <row r="417" spans="8:20" x14ac:dyDescent="0.3">
      <c r="H417" s="41"/>
      <c r="L417" s="41"/>
      <c r="P417" s="41"/>
      <c r="T417" s="41"/>
    </row>
    <row r="418" spans="8:20" x14ac:dyDescent="0.3">
      <c r="H418" s="41"/>
      <c r="L418" s="41"/>
      <c r="P418" s="41"/>
      <c r="T418" s="41"/>
    </row>
    <row r="419" spans="8:20" x14ac:dyDescent="0.3">
      <c r="H419" s="41"/>
      <c r="L419" s="41"/>
      <c r="P419" s="41"/>
      <c r="T419" s="41"/>
    </row>
    <row r="420" spans="8:20" x14ac:dyDescent="0.3">
      <c r="H420" s="41"/>
      <c r="L420" s="41"/>
      <c r="P420" s="41"/>
      <c r="T420" s="41"/>
    </row>
    <row r="421" spans="8:20" x14ac:dyDescent="0.3">
      <c r="H421" s="41"/>
      <c r="L421" s="41"/>
      <c r="P421" s="41"/>
      <c r="T421" s="41"/>
    </row>
    <row r="422" spans="8:20" x14ac:dyDescent="0.3">
      <c r="H422" s="41"/>
      <c r="L422" s="41"/>
      <c r="P422" s="41"/>
      <c r="T422" s="41"/>
    </row>
    <row r="423" spans="8:20" x14ac:dyDescent="0.3">
      <c r="H423" s="41"/>
      <c r="L423" s="41"/>
      <c r="P423" s="41"/>
      <c r="T423" s="41"/>
    </row>
    <row r="424" spans="8:20" x14ac:dyDescent="0.3">
      <c r="H424" s="41"/>
      <c r="L424" s="41"/>
      <c r="P424" s="41"/>
      <c r="T424" s="41"/>
    </row>
    <row r="425" spans="8:20" x14ac:dyDescent="0.3">
      <c r="H425" s="41"/>
      <c r="L425" s="41"/>
      <c r="P425" s="41"/>
      <c r="T425" s="41"/>
    </row>
    <row r="426" spans="8:20" x14ac:dyDescent="0.3">
      <c r="H426" s="41"/>
      <c r="L426" s="41"/>
      <c r="P426" s="41"/>
      <c r="T426" s="41"/>
    </row>
    <row r="427" spans="8:20" x14ac:dyDescent="0.3">
      <c r="H427" s="41"/>
      <c r="L427" s="41"/>
      <c r="P427" s="41"/>
      <c r="T427" s="41"/>
    </row>
    <row r="428" spans="8:20" x14ac:dyDescent="0.3">
      <c r="H428" s="41"/>
      <c r="L428" s="41"/>
      <c r="P428" s="41"/>
      <c r="T428" s="41"/>
    </row>
    <row r="429" spans="8:20" x14ac:dyDescent="0.3">
      <c r="H429" s="41"/>
      <c r="L429" s="41"/>
      <c r="P429" s="41"/>
      <c r="T429" s="41"/>
    </row>
    <row r="430" spans="8:20" x14ac:dyDescent="0.3">
      <c r="H430" s="41"/>
      <c r="L430" s="41"/>
      <c r="P430" s="41"/>
      <c r="T430" s="41"/>
    </row>
    <row r="431" spans="8:20" x14ac:dyDescent="0.3">
      <c r="H431" s="41"/>
      <c r="L431" s="41"/>
      <c r="P431" s="41"/>
      <c r="T431" s="41"/>
    </row>
    <row r="432" spans="8:20" x14ac:dyDescent="0.3">
      <c r="H432" s="41"/>
      <c r="L432" s="41"/>
      <c r="P432" s="41"/>
      <c r="T432" s="41"/>
    </row>
    <row r="433" spans="8:20" x14ac:dyDescent="0.3">
      <c r="H433" s="41"/>
      <c r="L433" s="41"/>
      <c r="P433" s="41"/>
      <c r="T433" s="41"/>
    </row>
    <row r="434" spans="8:20" x14ac:dyDescent="0.3">
      <c r="H434" s="41"/>
      <c r="L434" s="41"/>
      <c r="P434" s="41"/>
      <c r="T434" s="41"/>
    </row>
    <row r="435" spans="8:20" x14ac:dyDescent="0.3">
      <c r="H435" s="41"/>
      <c r="L435" s="41"/>
      <c r="P435" s="41"/>
      <c r="T435" s="41"/>
    </row>
    <row r="436" spans="8:20" x14ac:dyDescent="0.3">
      <c r="H436" s="41"/>
      <c r="L436" s="41"/>
      <c r="P436" s="41"/>
      <c r="T436" s="41"/>
    </row>
    <row r="437" spans="8:20" x14ac:dyDescent="0.3">
      <c r="H437" s="41"/>
      <c r="L437" s="41"/>
      <c r="P437" s="41"/>
      <c r="T437" s="41"/>
    </row>
    <row r="438" spans="8:20" x14ac:dyDescent="0.3">
      <c r="H438" s="41"/>
      <c r="L438" s="41"/>
      <c r="P438" s="41"/>
      <c r="T438" s="41"/>
    </row>
    <row r="439" spans="8:20" x14ac:dyDescent="0.3">
      <c r="H439" s="41"/>
      <c r="L439" s="41"/>
      <c r="P439" s="41"/>
      <c r="T439" s="41"/>
    </row>
    <row r="440" spans="8:20" x14ac:dyDescent="0.3">
      <c r="H440" s="41"/>
      <c r="L440" s="41"/>
      <c r="P440" s="41"/>
      <c r="T440" s="41"/>
    </row>
    <row r="441" spans="8:20" x14ac:dyDescent="0.3">
      <c r="H441" s="41"/>
      <c r="L441" s="41"/>
      <c r="P441" s="41"/>
      <c r="T441" s="41"/>
    </row>
    <row r="442" spans="8:20" x14ac:dyDescent="0.3">
      <c r="H442" s="41"/>
      <c r="L442" s="41"/>
      <c r="P442" s="41"/>
      <c r="T442" s="41"/>
    </row>
    <row r="443" spans="8:20" x14ac:dyDescent="0.3">
      <c r="H443" s="41"/>
      <c r="L443" s="41"/>
      <c r="P443" s="41"/>
      <c r="T443" s="41"/>
    </row>
    <row r="444" spans="8:20" x14ac:dyDescent="0.3">
      <c r="H444" s="41"/>
      <c r="L444" s="41"/>
      <c r="P444" s="41"/>
      <c r="T444" s="41"/>
    </row>
    <row r="445" spans="8:20" x14ac:dyDescent="0.3">
      <c r="H445" s="41"/>
      <c r="L445" s="41"/>
      <c r="P445" s="41"/>
      <c r="T445" s="41"/>
    </row>
    <row r="446" spans="8:20" x14ac:dyDescent="0.3">
      <c r="H446" s="41"/>
      <c r="L446" s="41"/>
      <c r="P446" s="41"/>
      <c r="T446" s="41"/>
    </row>
    <row r="447" spans="8:20" x14ac:dyDescent="0.3">
      <c r="H447" s="41"/>
      <c r="L447" s="41"/>
      <c r="P447" s="41"/>
      <c r="T447" s="41"/>
    </row>
    <row r="448" spans="8:20" x14ac:dyDescent="0.3">
      <c r="H448" s="41"/>
      <c r="L448" s="41"/>
      <c r="P448" s="41"/>
      <c r="T448" s="41"/>
    </row>
    <row r="449" spans="8:20" x14ac:dyDescent="0.3">
      <c r="H449" s="41"/>
      <c r="L449" s="41"/>
      <c r="P449" s="41"/>
      <c r="T449" s="41"/>
    </row>
    <row r="450" spans="8:20" x14ac:dyDescent="0.3">
      <c r="H450" s="41"/>
      <c r="L450" s="41"/>
      <c r="P450" s="41"/>
      <c r="T450" s="41"/>
    </row>
    <row r="451" spans="8:20" x14ac:dyDescent="0.3">
      <c r="H451" s="41"/>
      <c r="L451" s="41"/>
      <c r="P451" s="41"/>
      <c r="T451" s="41"/>
    </row>
    <row r="452" spans="8:20" x14ac:dyDescent="0.3">
      <c r="H452" s="41"/>
      <c r="L452" s="41"/>
      <c r="P452" s="41"/>
      <c r="T452" s="41"/>
    </row>
    <row r="453" spans="8:20" x14ac:dyDescent="0.3">
      <c r="H453" s="41"/>
      <c r="L453" s="41"/>
      <c r="P453" s="41"/>
      <c r="T453" s="41"/>
    </row>
    <row r="454" spans="8:20" x14ac:dyDescent="0.3">
      <c r="H454" s="41"/>
      <c r="L454" s="41"/>
      <c r="P454" s="41"/>
      <c r="T454" s="41"/>
    </row>
    <row r="455" spans="8:20" x14ac:dyDescent="0.3">
      <c r="H455" s="41"/>
      <c r="L455" s="41"/>
      <c r="P455" s="41"/>
      <c r="T455" s="41"/>
    </row>
    <row r="456" spans="8:20" x14ac:dyDescent="0.3">
      <c r="H456" s="41"/>
      <c r="L456" s="41"/>
      <c r="P456" s="41"/>
      <c r="T456" s="41"/>
    </row>
    <row r="457" spans="8:20" x14ac:dyDescent="0.3">
      <c r="H457" s="41"/>
      <c r="L457" s="41"/>
      <c r="P457" s="41"/>
      <c r="T457" s="41"/>
    </row>
    <row r="458" spans="8:20" x14ac:dyDescent="0.3">
      <c r="H458" s="41"/>
      <c r="L458" s="41"/>
      <c r="P458" s="41"/>
      <c r="T458" s="41"/>
    </row>
    <row r="459" spans="8:20" x14ac:dyDescent="0.3">
      <c r="H459" s="41"/>
      <c r="L459" s="41"/>
      <c r="P459" s="41"/>
      <c r="T459" s="41"/>
    </row>
    <row r="460" spans="8:20" x14ac:dyDescent="0.3">
      <c r="H460" s="41"/>
      <c r="L460" s="41"/>
      <c r="P460" s="41"/>
      <c r="T460" s="41"/>
    </row>
    <row r="461" spans="8:20" x14ac:dyDescent="0.3">
      <c r="H461" s="41"/>
      <c r="L461" s="41"/>
      <c r="P461" s="41"/>
      <c r="T461" s="41"/>
    </row>
    <row r="462" spans="8:20" x14ac:dyDescent="0.3">
      <c r="H462" s="41"/>
      <c r="L462" s="41"/>
      <c r="P462" s="41"/>
      <c r="T462" s="41"/>
    </row>
    <row r="463" spans="8:20" x14ac:dyDescent="0.3">
      <c r="H463" s="41"/>
      <c r="L463" s="41"/>
      <c r="P463" s="41"/>
      <c r="T463" s="41"/>
    </row>
    <row r="464" spans="8:20" x14ac:dyDescent="0.3">
      <c r="H464" s="41"/>
      <c r="L464" s="41"/>
      <c r="P464" s="41"/>
      <c r="T464" s="41"/>
    </row>
    <row r="465" spans="8:20" x14ac:dyDescent="0.3">
      <c r="H465" s="41"/>
      <c r="L465" s="41"/>
      <c r="P465" s="41"/>
      <c r="T465" s="41"/>
    </row>
    <row r="466" spans="8:20" x14ac:dyDescent="0.3">
      <c r="H466" s="41"/>
      <c r="L466" s="41"/>
      <c r="P466" s="41"/>
      <c r="T466" s="41"/>
    </row>
    <row r="467" spans="8:20" x14ac:dyDescent="0.3">
      <c r="H467" s="41"/>
      <c r="L467" s="41"/>
      <c r="P467" s="41"/>
      <c r="T467" s="41"/>
    </row>
    <row r="468" spans="8:20" x14ac:dyDescent="0.3">
      <c r="H468" s="41"/>
      <c r="L468" s="41"/>
      <c r="P468" s="41"/>
      <c r="T468" s="41"/>
    </row>
    <row r="469" spans="8:20" x14ac:dyDescent="0.3">
      <c r="H469" s="41"/>
      <c r="L469" s="41"/>
      <c r="P469" s="41"/>
      <c r="T469" s="41"/>
    </row>
    <row r="470" spans="8:20" x14ac:dyDescent="0.3">
      <c r="H470" s="41"/>
      <c r="L470" s="41"/>
      <c r="P470" s="41"/>
      <c r="T470" s="41"/>
    </row>
    <row r="471" spans="8:20" x14ac:dyDescent="0.3">
      <c r="H471" s="41"/>
      <c r="L471" s="41"/>
      <c r="P471" s="41"/>
      <c r="T471" s="41"/>
    </row>
    <row r="472" spans="8:20" x14ac:dyDescent="0.3">
      <c r="H472" s="41"/>
      <c r="L472" s="41"/>
      <c r="P472" s="41"/>
      <c r="T472" s="41"/>
    </row>
    <row r="473" spans="8:20" x14ac:dyDescent="0.3">
      <c r="H473" s="41"/>
      <c r="L473" s="41"/>
      <c r="P473" s="41"/>
      <c r="T473" s="41"/>
    </row>
    <row r="474" spans="8:20" x14ac:dyDescent="0.3">
      <c r="H474" s="41"/>
      <c r="L474" s="41"/>
      <c r="P474" s="41"/>
      <c r="T474" s="41"/>
    </row>
    <row r="475" spans="8:20" x14ac:dyDescent="0.3">
      <c r="H475" s="41"/>
      <c r="L475" s="41"/>
      <c r="P475" s="41"/>
      <c r="T475" s="41"/>
    </row>
    <row r="476" spans="8:20" x14ac:dyDescent="0.3">
      <c r="H476" s="41"/>
      <c r="L476" s="41"/>
      <c r="P476" s="41"/>
      <c r="T476" s="41"/>
    </row>
    <row r="477" spans="8:20" x14ac:dyDescent="0.3">
      <c r="H477" s="41"/>
      <c r="L477" s="41"/>
      <c r="P477" s="41"/>
      <c r="T477" s="41"/>
    </row>
    <row r="478" spans="8:20" x14ac:dyDescent="0.3">
      <c r="H478" s="41"/>
      <c r="L478" s="41"/>
      <c r="P478" s="41"/>
      <c r="T478" s="41"/>
    </row>
    <row r="479" spans="8:20" x14ac:dyDescent="0.3">
      <c r="H479" s="41"/>
      <c r="L479" s="41"/>
      <c r="P479" s="41"/>
      <c r="T479" s="41"/>
    </row>
    <row r="480" spans="8:20" x14ac:dyDescent="0.3">
      <c r="H480" s="41"/>
      <c r="L480" s="41"/>
      <c r="P480" s="41"/>
      <c r="T480" s="41"/>
    </row>
    <row r="481" spans="8:20" x14ac:dyDescent="0.3">
      <c r="H481" s="41"/>
      <c r="L481" s="41"/>
      <c r="P481" s="41"/>
      <c r="T481" s="41"/>
    </row>
    <row r="482" spans="8:20" x14ac:dyDescent="0.3">
      <c r="H482" s="41"/>
      <c r="L482" s="41"/>
      <c r="P482" s="41"/>
      <c r="T482" s="41"/>
    </row>
    <row r="483" spans="8:20" x14ac:dyDescent="0.3">
      <c r="H483" s="41"/>
      <c r="L483" s="41"/>
      <c r="P483" s="41"/>
      <c r="T483" s="41"/>
    </row>
    <row r="484" spans="8:20" x14ac:dyDescent="0.3">
      <c r="H484" s="41"/>
      <c r="L484" s="41"/>
      <c r="P484" s="41"/>
      <c r="T484" s="41"/>
    </row>
    <row r="485" spans="8:20" x14ac:dyDescent="0.3">
      <c r="H485" s="41"/>
      <c r="L485" s="41"/>
      <c r="P485" s="41"/>
      <c r="T485" s="41"/>
    </row>
    <row r="486" spans="8:20" x14ac:dyDescent="0.3">
      <c r="H486" s="41"/>
      <c r="L486" s="41"/>
      <c r="P486" s="41"/>
      <c r="T486" s="41"/>
    </row>
    <row r="487" spans="8:20" x14ac:dyDescent="0.3">
      <c r="H487" s="41"/>
      <c r="L487" s="41"/>
      <c r="P487" s="41"/>
      <c r="T487" s="41"/>
    </row>
    <row r="488" spans="8:20" x14ac:dyDescent="0.3">
      <c r="H488" s="41"/>
      <c r="L488" s="41"/>
      <c r="P488" s="41"/>
      <c r="T488" s="41"/>
    </row>
    <row r="489" spans="8:20" x14ac:dyDescent="0.3">
      <c r="H489" s="41"/>
      <c r="L489" s="41"/>
      <c r="P489" s="41"/>
      <c r="T489" s="41"/>
    </row>
    <row r="490" spans="8:20" x14ac:dyDescent="0.3">
      <c r="H490" s="41"/>
      <c r="L490" s="41"/>
      <c r="P490" s="41"/>
      <c r="T490" s="41"/>
    </row>
    <row r="491" spans="8:20" x14ac:dyDescent="0.3">
      <c r="H491" s="41"/>
      <c r="L491" s="41"/>
      <c r="P491" s="41"/>
      <c r="T491" s="41"/>
    </row>
    <row r="492" spans="8:20" x14ac:dyDescent="0.3">
      <c r="H492" s="41"/>
      <c r="L492" s="41"/>
      <c r="P492" s="41"/>
      <c r="T492" s="41"/>
    </row>
    <row r="493" spans="8:20" x14ac:dyDescent="0.3">
      <c r="H493" s="41"/>
      <c r="L493" s="41"/>
      <c r="P493" s="41"/>
      <c r="T493" s="41"/>
    </row>
    <row r="494" spans="8:20" x14ac:dyDescent="0.3">
      <c r="H494" s="41"/>
      <c r="L494" s="41"/>
      <c r="P494" s="41"/>
      <c r="T494" s="41"/>
    </row>
    <row r="495" spans="8:20" x14ac:dyDescent="0.3">
      <c r="H495" s="41"/>
      <c r="L495" s="41"/>
      <c r="P495" s="41"/>
      <c r="T495" s="41"/>
    </row>
    <row r="496" spans="8:20" x14ac:dyDescent="0.3">
      <c r="H496" s="41"/>
      <c r="L496" s="41"/>
      <c r="P496" s="41"/>
      <c r="T496" s="41"/>
    </row>
    <row r="497" spans="8:20" x14ac:dyDescent="0.3">
      <c r="H497" s="41"/>
      <c r="L497" s="41"/>
      <c r="P497" s="41"/>
      <c r="T497" s="41"/>
    </row>
    <row r="498" spans="8:20" x14ac:dyDescent="0.3">
      <c r="H498" s="41"/>
      <c r="L498" s="41"/>
      <c r="P498" s="41"/>
      <c r="T498" s="41"/>
    </row>
    <row r="499" spans="8:20" x14ac:dyDescent="0.3">
      <c r="H499" s="41"/>
      <c r="L499" s="41"/>
      <c r="P499" s="41"/>
      <c r="T499" s="41"/>
    </row>
    <row r="500" spans="8:20" x14ac:dyDescent="0.3">
      <c r="H500" s="41"/>
      <c r="L500" s="41"/>
      <c r="P500" s="41"/>
      <c r="T500" s="41"/>
    </row>
    <row r="501" spans="8:20" x14ac:dyDescent="0.3">
      <c r="H501" s="41"/>
      <c r="L501" s="41"/>
      <c r="P501" s="41"/>
      <c r="T501" s="41"/>
    </row>
    <row r="502" spans="8:20" x14ac:dyDescent="0.3">
      <c r="H502" s="41"/>
      <c r="L502" s="41"/>
      <c r="P502" s="41"/>
      <c r="T502" s="41"/>
    </row>
    <row r="503" spans="8:20" x14ac:dyDescent="0.3">
      <c r="H503" s="41"/>
      <c r="L503" s="41"/>
      <c r="P503" s="41"/>
      <c r="T503" s="41"/>
    </row>
    <row r="504" spans="8:20" x14ac:dyDescent="0.3">
      <c r="H504" s="41"/>
      <c r="L504" s="41"/>
      <c r="P504" s="41"/>
      <c r="T504" s="41"/>
    </row>
    <row r="505" spans="8:20" x14ac:dyDescent="0.3">
      <c r="H505" s="41"/>
      <c r="L505" s="41"/>
      <c r="P505" s="41"/>
      <c r="T505" s="41"/>
    </row>
    <row r="506" spans="8:20" x14ac:dyDescent="0.3">
      <c r="H506" s="41"/>
      <c r="L506" s="41"/>
      <c r="P506" s="41"/>
      <c r="T506" s="41"/>
    </row>
    <row r="507" spans="8:20" x14ac:dyDescent="0.3">
      <c r="H507" s="41"/>
      <c r="L507" s="41"/>
      <c r="P507" s="41"/>
      <c r="T507" s="41"/>
    </row>
    <row r="508" spans="8:20" x14ac:dyDescent="0.3">
      <c r="H508" s="41"/>
      <c r="L508" s="41"/>
      <c r="P508" s="41"/>
      <c r="T508" s="41"/>
    </row>
    <row r="509" spans="8:20" x14ac:dyDescent="0.3">
      <c r="H509" s="41"/>
      <c r="L509" s="41"/>
      <c r="P509" s="41"/>
      <c r="T509" s="41"/>
    </row>
    <row r="510" spans="8:20" x14ac:dyDescent="0.3">
      <c r="H510" s="41"/>
      <c r="L510" s="41"/>
      <c r="P510" s="41"/>
      <c r="T510" s="41"/>
    </row>
    <row r="511" spans="8:20" x14ac:dyDescent="0.3">
      <c r="H511" s="41"/>
      <c r="L511" s="41"/>
      <c r="P511" s="41"/>
      <c r="T511" s="41"/>
    </row>
    <row r="512" spans="8:20" x14ac:dyDescent="0.3">
      <c r="H512" s="41"/>
      <c r="L512" s="41"/>
      <c r="P512" s="41"/>
      <c r="T512" s="41"/>
    </row>
    <row r="513" spans="8:20" x14ac:dyDescent="0.3">
      <c r="H513" s="41"/>
      <c r="L513" s="41"/>
      <c r="P513" s="41"/>
      <c r="T513" s="41"/>
    </row>
    <row r="514" spans="8:20" x14ac:dyDescent="0.3">
      <c r="H514" s="41"/>
      <c r="L514" s="41"/>
      <c r="P514" s="41"/>
      <c r="T514" s="41"/>
    </row>
    <row r="515" spans="8:20" x14ac:dyDescent="0.3">
      <c r="H515" s="41"/>
      <c r="L515" s="41"/>
      <c r="P515" s="41"/>
      <c r="T515" s="41"/>
    </row>
    <row r="516" spans="8:20" x14ac:dyDescent="0.3">
      <c r="H516" s="41"/>
      <c r="L516" s="41"/>
      <c r="P516" s="41"/>
      <c r="T516" s="41"/>
    </row>
    <row r="517" spans="8:20" x14ac:dyDescent="0.3">
      <c r="H517" s="41"/>
      <c r="L517" s="41"/>
      <c r="P517" s="41"/>
      <c r="T517" s="41"/>
    </row>
    <row r="518" spans="8:20" x14ac:dyDescent="0.3">
      <c r="H518" s="41"/>
      <c r="L518" s="41"/>
      <c r="P518" s="41"/>
      <c r="T518" s="41"/>
    </row>
    <row r="519" spans="8:20" x14ac:dyDescent="0.3">
      <c r="H519" s="41"/>
      <c r="L519" s="41"/>
      <c r="P519" s="41"/>
      <c r="T519" s="41"/>
    </row>
    <row r="520" spans="8:20" x14ac:dyDescent="0.3">
      <c r="H520" s="41"/>
      <c r="L520" s="41"/>
      <c r="P520" s="41"/>
      <c r="T520" s="41"/>
    </row>
    <row r="521" spans="8:20" x14ac:dyDescent="0.3">
      <c r="H521" s="41"/>
      <c r="L521" s="41"/>
      <c r="P521" s="41"/>
      <c r="T521" s="41"/>
    </row>
    <row r="522" spans="8:20" x14ac:dyDescent="0.3">
      <c r="H522" s="41"/>
      <c r="L522" s="41"/>
      <c r="P522" s="41"/>
      <c r="T522" s="41"/>
    </row>
    <row r="523" spans="8:20" x14ac:dyDescent="0.3">
      <c r="H523" s="41"/>
      <c r="L523" s="41"/>
      <c r="P523" s="41"/>
      <c r="T523" s="41"/>
    </row>
    <row r="524" spans="8:20" x14ac:dyDescent="0.3">
      <c r="H524" s="41"/>
      <c r="L524" s="41"/>
      <c r="P524" s="41"/>
      <c r="T524" s="41"/>
    </row>
    <row r="525" spans="8:20" x14ac:dyDescent="0.3">
      <c r="H525" s="41"/>
      <c r="L525" s="41"/>
      <c r="P525" s="41"/>
      <c r="T525" s="41"/>
    </row>
    <row r="526" spans="8:20" x14ac:dyDescent="0.3">
      <c r="H526" s="41"/>
      <c r="L526" s="41"/>
      <c r="P526" s="41"/>
      <c r="T526" s="41"/>
    </row>
    <row r="527" spans="8:20" x14ac:dyDescent="0.3">
      <c r="H527" s="41"/>
      <c r="L527" s="41"/>
      <c r="P527" s="41"/>
      <c r="T527" s="41"/>
    </row>
    <row r="528" spans="8:20" x14ac:dyDescent="0.3">
      <c r="H528" s="41"/>
      <c r="L528" s="41"/>
      <c r="P528" s="41"/>
      <c r="T528" s="41"/>
    </row>
    <row r="529" spans="8:20" x14ac:dyDescent="0.3">
      <c r="H529" s="41"/>
      <c r="L529" s="41"/>
      <c r="P529" s="41"/>
      <c r="T529" s="41"/>
    </row>
    <row r="530" spans="8:20" x14ac:dyDescent="0.3">
      <c r="H530" s="41"/>
      <c r="L530" s="41"/>
      <c r="P530" s="41"/>
      <c r="T530" s="41"/>
    </row>
    <row r="531" spans="8:20" x14ac:dyDescent="0.3">
      <c r="H531" s="41"/>
      <c r="L531" s="41"/>
      <c r="P531" s="41"/>
      <c r="T531" s="41"/>
    </row>
    <row r="532" spans="8:20" x14ac:dyDescent="0.3">
      <c r="H532" s="41"/>
      <c r="L532" s="41"/>
      <c r="P532" s="41"/>
      <c r="T532" s="41"/>
    </row>
    <row r="533" spans="8:20" x14ac:dyDescent="0.3">
      <c r="H533" s="41"/>
      <c r="L533" s="41"/>
      <c r="P533" s="41"/>
      <c r="T533" s="41"/>
    </row>
    <row r="534" spans="8:20" x14ac:dyDescent="0.3">
      <c r="H534" s="41"/>
      <c r="L534" s="41"/>
      <c r="P534" s="41"/>
      <c r="T534" s="41"/>
    </row>
    <row r="535" spans="8:20" x14ac:dyDescent="0.3">
      <c r="H535" s="41"/>
      <c r="L535" s="41"/>
      <c r="P535" s="41"/>
      <c r="T535" s="41"/>
    </row>
    <row r="536" spans="8:20" x14ac:dyDescent="0.3">
      <c r="H536" s="41"/>
      <c r="L536" s="41"/>
      <c r="P536" s="41"/>
      <c r="T536" s="41"/>
    </row>
    <row r="537" spans="8:20" x14ac:dyDescent="0.3">
      <c r="H537" s="41"/>
      <c r="L537" s="41"/>
      <c r="P537" s="41"/>
      <c r="T537" s="41"/>
    </row>
    <row r="538" spans="8:20" x14ac:dyDescent="0.3">
      <c r="H538" s="41"/>
      <c r="L538" s="41"/>
      <c r="P538" s="41"/>
      <c r="T538" s="41"/>
    </row>
    <row r="539" spans="8:20" x14ac:dyDescent="0.3">
      <c r="H539" s="41"/>
      <c r="L539" s="41"/>
      <c r="P539" s="41"/>
      <c r="T539" s="41"/>
    </row>
    <row r="540" spans="8:20" x14ac:dyDescent="0.3">
      <c r="H540" s="41"/>
      <c r="L540" s="41"/>
      <c r="P540" s="41"/>
      <c r="T540" s="41"/>
    </row>
    <row r="541" spans="8:20" x14ac:dyDescent="0.3">
      <c r="H541" s="41"/>
      <c r="L541" s="41"/>
      <c r="P541" s="41"/>
      <c r="T541" s="41"/>
    </row>
    <row r="542" spans="8:20" x14ac:dyDescent="0.3">
      <c r="H542" s="41"/>
      <c r="L542" s="41"/>
      <c r="P542" s="41"/>
      <c r="T542" s="41"/>
    </row>
    <row r="543" spans="8:20" x14ac:dyDescent="0.3">
      <c r="H543" s="41"/>
      <c r="L543" s="41"/>
      <c r="P543" s="41"/>
      <c r="T543" s="41"/>
    </row>
    <row r="544" spans="8:20" x14ac:dyDescent="0.3">
      <c r="H544" s="41"/>
      <c r="L544" s="41"/>
      <c r="P544" s="41"/>
      <c r="T544" s="41"/>
    </row>
    <row r="545" spans="8:20" x14ac:dyDescent="0.3">
      <c r="H545" s="41"/>
      <c r="L545" s="41"/>
      <c r="P545" s="41"/>
      <c r="T545" s="41"/>
    </row>
    <row r="546" spans="8:20" x14ac:dyDescent="0.3">
      <c r="H546" s="41"/>
      <c r="L546" s="41"/>
      <c r="P546" s="41"/>
      <c r="T546" s="41"/>
    </row>
    <row r="547" spans="8:20" x14ac:dyDescent="0.3">
      <c r="H547" s="41"/>
      <c r="L547" s="41"/>
      <c r="P547" s="41"/>
      <c r="T547" s="41"/>
    </row>
    <row r="548" spans="8:20" x14ac:dyDescent="0.3">
      <c r="H548" s="41"/>
      <c r="L548" s="41"/>
      <c r="P548" s="41"/>
      <c r="T548" s="41"/>
    </row>
    <row r="549" spans="8:20" x14ac:dyDescent="0.3">
      <c r="H549" s="41"/>
      <c r="L549" s="41"/>
      <c r="P549" s="41"/>
      <c r="T549" s="41"/>
    </row>
    <row r="550" spans="8:20" x14ac:dyDescent="0.3">
      <c r="H550" s="41"/>
      <c r="L550" s="41"/>
      <c r="P550" s="41"/>
      <c r="T550" s="41"/>
    </row>
    <row r="551" spans="8:20" x14ac:dyDescent="0.3">
      <c r="H551" s="41"/>
      <c r="L551" s="41"/>
      <c r="P551" s="41"/>
      <c r="T551" s="41"/>
    </row>
    <row r="552" spans="8:20" x14ac:dyDescent="0.3">
      <c r="H552" s="41"/>
      <c r="L552" s="41"/>
      <c r="P552" s="41"/>
      <c r="T552" s="41"/>
    </row>
    <row r="553" spans="8:20" x14ac:dyDescent="0.3">
      <c r="H553" s="41"/>
      <c r="L553" s="41"/>
      <c r="P553" s="41"/>
      <c r="T553" s="41"/>
    </row>
    <row r="554" spans="8:20" x14ac:dyDescent="0.3">
      <c r="H554" s="41"/>
      <c r="L554" s="41"/>
      <c r="P554" s="41"/>
      <c r="T554" s="41"/>
    </row>
    <row r="555" spans="8:20" x14ac:dyDescent="0.3">
      <c r="H555" s="41"/>
      <c r="L555" s="41"/>
      <c r="P555" s="41"/>
      <c r="T555" s="41"/>
    </row>
    <row r="556" spans="8:20" x14ac:dyDescent="0.3">
      <c r="H556" s="41"/>
      <c r="L556" s="41"/>
      <c r="P556" s="41"/>
      <c r="T556" s="41"/>
    </row>
    <row r="557" spans="8:20" x14ac:dyDescent="0.3">
      <c r="H557" s="41"/>
      <c r="L557" s="41"/>
      <c r="P557" s="41"/>
      <c r="T557" s="41"/>
    </row>
    <row r="558" spans="8:20" x14ac:dyDescent="0.3">
      <c r="H558" s="41"/>
      <c r="L558" s="41"/>
      <c r="P558" s="41"/>
      <c r="T558" s="41"/>
    </row>
    <row r="559" spans="8:20" x14ac:dyDescent="0.3">
      <c r="H559" s="41"/>
      <c r="L559" s="41"/>
      <c r="P559" s="41"/>
      <c r="T559" s="41"/>
    </row>
    <row r="560" spans="8:20" x14ac:dyDescent="0.3">
      <c r="H560" s="41"/>
      <c r="L560" s="41"/>
      <c r="P560" s="41"/>
      <c r="T560" s="41"/>
    </row>
    <row r="561" spans="8:20" x14ac:dyDescent="0.3">
      <c r="H561" s="41"/>
      <c r="L561" s="41"/>
      <c r="P561" s="41"/>
      <c r="T561" s="41"/>
    </row>
    <row r="562" spans="8:20" x14ac:dyDescent="0.3">
      <c r="H562" s="41"/>
      <c r="L562" s="41"/>
      <c r="P562" s="41"/>
      <c r="T562" s="41"/>
    </row>
    <row r="563" spans="8:20" x14ac:dyDescent="0.3">
      <c r="H563" s="41"/>
      <c r="L563" s="41"/>
      <c r="P563" s="41"/>
      <c r="T563" s="41"/>
    </row>
    <row r="564" spans="8:20" x14ac:dyDescent="0.3">
      <c r="H564" s="41"/>
      <c r="L564" s="41"/>
      <c r="P564" s="41"/>
      <c r="T564" s="41"/>
    </row>
    <row r="565" spans="8:20" x14ac:dyDescent="0.3">
      <c r="H565" s="41"/>
      <c r="L565" s="41"/>
      <c r="P565" s="41"/>
      <c r="T565" s="41"/>
    </row>
    <row r="566" spans="8:20" x14ac:dyDescent="0.3">
      <c r="H566" s="41"/>
      <c r="L566" s="41"/>
      <c r="P566" s="41"/>
      <c r="T566" s="41"/>
    </row>
    <row r="567" spans="8:20" x14ac:dyDescent="0.3">
      <c r="H567" s="41"/>
      <c r="L567" s="41"/>
      <c r="P567" s="41"/>
      <c r="T567" s="41"/>
    </row>
    <row r="568" spans="8:20" x14ac:dyDescent="0.3">
      <c r="H568" s="41"/>
      <c r="L568" s="41"/>
      <c r="P568" s="41"/>
      <c r="T568" s="41"/>
    </row>
    <row r="569" spans="8:20" x14ac:dyDescent="0.3">
      <c r="H569" s="41"/>
      <c r="L569" s="41"/>
      <c r="P569" s="41"/>
      <c r="T569" s="41"/>
    </row>
    <row r="570" spans="8:20" x14ac:dyDescent="0.3">
      <c r="H570" s="41"/>
      <c r="L570" s="41"/>
      <c r="P570" s="41"/>
      <c r="T570" s="41"/>
    </row>
    <row r="571" spans="8:20" x14ac:dyDescent="0.3">
      <c r="H571" s="41"/>
      <c r="L571" s="41"/>
      <c r="P571" s="41"/>
      <c r="T571" s="41"/>
    </row>
    <row r="572" spans="8:20" x14ac:dyDescent="0.3">
      <c r="H572" s="41"/>
      <c r="L572" s="41"/>
      <c r="P572" s="41"/>
      <c r="T572" s="41"/>
    </row>
    <row r="573" spans="8:20" x14ac:dyDescent="0.3">
      <c r="H573" s="41"/>
      <c r="L573" s="41"/>
      <c r="P573" s="41"/>
      <c r="T573" s="41"/>
    </row>
    <row r="574" spans="8:20" x14ac:dyDescent="0.3">
      <c r="H574" s="41"/>
      <c r="L574" s="41"/>
      <c r="P574" s="41"/>
      <c r="T574" s="41"/>
    </row>
    <row r="575" spans="8:20" x14ac:dyDescent="0.3">
      <c r="H575" s="41"/>
      <c r="L575" s="41"/>
      <c r="P575" s="41"/>
      <c r="T575" s="41"/>
    </row>
    <row r="576" spans="8:20" x14ac:dyDescent="0.3">
      <c r="H576" s="41"/>
      <c r="L576" s="41"/>
      <c r="P576" s="41"/>
      <c r="T576" s="41"/>
    </row>
    <row r="577" spans="8:20" x14ac:dyDescent="0.3">
      <c r="H577" s="41"/>
      <c r="L577" s="41"/>
      <c r="P577" s="41"/>
      <c r="T577" s="41"/>
    </row>
    <row r="578" spans="8:20" x14ac:dyDescent="0.3">
      <c r="H578" s="41"/>
      <c r="L578" s="41"/>
      <c r="P578" s="41"/>
      <c r="T578" s="41"/>
    </row>
    <row r="579" spans="8:20" x14ac:dyDescent="0.3">
      <c r="H579" s="41"/>
      <c r="L579" s="41"/>
      <c r="P579" s="41"/>
      <c r="T579" s="41"/>
    </row>
    <row r="580" spans="8:20" x14ac:dyDescent="0.3">
      <c r="H580" s="41"/>
      <c r="L580" s="41"/>
      <c r="P580" s="41"/>
      <c r="T580" s="41"/>
    </row>
    <row r="581" spans="8:20" x14ac:dyDescent="0.3">
      <c r="H581" s="41"/>
      <c r="L581" s="41"/>
      <c r="P581" s="41"/>
      <c r="T581" s="41"/>
    </row>
    <row r="582" spans="8:20" x14ac:dyDescent="0.3">
      <c r="H582" s="41"/>
      <c r="L582" s="41"/>
      <c r="P582" s="41"/>
      <c r="T582" s="41"/>
    </row>
    <row r="583" spans="8:20" x14ac:dyDescent="0.3">
      <c r="H583" s="41"/>
      <c r="L583" s="41"/>
      <c r="P583" s="41"/>
      <c r="T583" s="41"/>
    </row>
    <row r="584" spans="8:20" x14ac:dyDescent="0.3">
      <c r="H584" s="41"/>
      <c r="L584" s="41"/>
      <c r="P584" s="41"/>
      <c r="T584" s="41"/>
    </row>
    <row r="585" spans="8:20" x14ac:dyDescent="0.3">
      <c r="H585" s="41"/>
      <c r="L585" s="41"/>
      <c r="P585" s="41"/>
      <c r="T585" s="41"/>
    </row>
    <row r="586" spans="8:20" x14ac:dyDescent="0.3">
      <c r="H586" s="41"/>
      <c r="L586" s="41"/>
      <c r="P586" s="41"/>
      <c r="T586" s="41"/>
    </row>
    <row r="587" spans="8:20" x14ac:dyDescent="0.3">
      <c r="H587" s="41"/>
      <c r="L587" s="41"/>
      <c r="P587" s="41"/>
      <c r="T587" s="41"/>
    </row>
    <row r="588" spans="8:20" x14ac:dyDescent="0.3">
      <c r="H588" s="41"/>
      <c r="L588" s="41"/>
      <c r="P588" s="41"/>
      <c r="T588" s="41"/>
    </row>
    <row r="589" spans="8:20" x14ac:dyDescent="0.3">
      <c r="H589" s="41"/>
      <c r="L589" s="41"/>
      <c r="P589" s="41"/>
      <c r="T589" s="41"/>
    </row>
    <row r="590" spans="8:20" x14ac:dyDescent="0.3">
      <c r="H590" s="41"/>
      <c r="L590" s="41"/>
      <c r="P590" s="41"/>
      <c r="T590" s="41"/>
    </row>
    <row r="591" spans="8:20" x14ac:dyDescent="0.3">
      <c r="H591" s="41"/>
      <c r="L591" s="41"/>
      <c r="P591" s="41"/>
      <c r="T591" s="41"/>
    </row>
    <row r="592" spans="8:20" x14ac:dyDescent="0.3">
      <c r="H592" s="41"/>
      <c r="L592" s="41"/>
      <c r="P592" s="41"/>
      <c r="T592" s="41"/>
    </row>
    <row r="593" spans="8:20" x14ac:dyDescent="0.3">
      <c r="H593" s="41"/>
      <c r="L593" s="41"/>
      <c r="P593" s="41"/>
      <c r="T593" s="41"/>
    </row>
    <row r="594" spans="8:20" x14ac:dyDescent="0.3">
      <c r="H594" s="41"/>
      <c r="L594" s="41"/>
      <c r="P594" s="41"/>
      <c r="T594" s="41"/>
    </row>
    <row r="595" spans="8:20" x14ac:dyDescent="0.3">
      <c r="H595" s="41"/>
      <c r="L595" s="41"/>
      <c r="P595" s="41"/>
      <c r="T595" s="41"/>
    </row>
    <row r="596" spans="8:20" x14ac:dyDescent="0.3">
      <c r="H596" s="41"/>
      <c r="L596" s="41"/>
      <c r="P596" s="41"/>
      <c r="T596" s="41"/>
    </row>
    <row r="597" spans="8:20" x14ac:dyDescent="0.3">
      <c r="H597" s="41"/>
      <c r="L597" s="41"/>
      <c r="P597" s="41"/>
      <c r="T597" s="41"/>
    </row>
    <row r="598" spans="8:20" x14ac:dyDescent="0.3">
      <c r="H598" s="41"/>
      <c r="L598" s="41"/>
      <c r="P598" s="41"/>
      <c r="T598" s="41"/>
    </row>
    <row r="599" spans="8:20" x14ac:dyDescent="0.3">
      <c r="H599" s="41"/>
      <c r="L599" s="41"/>
      <c r="P599" s="41"/>
      <c r="T599" s="41"/>
    </row>
    <row r="600" spans="8:20" x14ac:dyDescent="0.3">
      <c r="H600" s="41"/>
      <c r="L600" s="41"/>
      <c r="P600" s="41"/>
      <c r="T600" s="41"/>
    </row>
    <row r="601" spans="8:20" x14ac:dyDescent="0.3">
      <c r="H601" s="41"/>
      <c r="L601" s="41"/>
      <c r="P601" s="41"/>
      <c r="T601" s="41"/>
    </row>
    <row r="602" spans="8:20" x14ac:dyDescent="0.3">
      <c r="H602" s="41"/>
      <c r="L602" s="41"/>
      <c r="P602" s="41"/>
      <c r="T602" s="41"/>
    </row>
    <row r="603" spans="8:20" x14ac:dyDescent="0.3">
      <c r="H603" s="41"/>
      <c r="L603" s="41"/>
      <c r="P603" s="41"/>
      <c r="T603" s="41"/>
    </row>
    <row r="604" spans="8:20" x14ac:dyDescent="0.3">
      <c r="H604" s="41"/>
      <c r="L604" s="41"/>
      <c r="P604" s="41"/>
      <c r="T604" s="41"/>
    </row>
    <row r="605" spans="8:20" x14ac:dyDescent="0.3">
      <c r="H605" s="41"/>
      <c r="L605" s="41"/>
      <c r="P605" s="41"/>
      <c r="T605" s="41"/>
    </row>
    <row r="606" spans="8:20" x14ac:dyDescent="0.3">
      <c r="H606" s="41"/>
      <c r="L606" s="41"/>
      <c r="P606" s="41"/>
      <c r="T606" s="41"/>
    </row>
    <row r="607" spans="8:20" x14ac:dyDescent="0.3">
      <c r="H607" s="41"/>
      <c r="L607" s="41"/>
      <c r="P607" s="41"/>
      <c r="T607" s="41"/>
    </row>
    <row r="608" spans="8:20" x14ac:dyDescent="0.3">
      <c r="H608" s="41"/>
      <c r="L608" s="41"/>
      <c r="P608" s="41"/>
      <c r="T608" s="41"/>
    </row>
    <row r="609" spans="8:20" x14ac:dyDescent="0.3">
      <c r="H609" s="41"/>
      <c r="L609" s="41"/>
      <c r="P609" s="41"/>
      <c r="T609" s="41"/>
    </row>
    <row r="610" spans="8:20" x14ac:dyDescent="0.3">
      <c r="H610" s="41"/>
      <c r="L610" s="41"/>
      <c r="P610" s="41"/>
      <c r="T610" s="41"/>
    </row>
    <row r="611" spans="8:20" x14ac:dyDescent="0.3">
      <c r="H611" s="41"/>
      <c r="L611" s="41"/>
      <c r="P611" s="41"/>
      <c r="T611" s="41"/>
    </row>
    <row r="612" spans="8:20" x14ac:dyDescent="0.3">
      <c r="H612" s="41"/>
      <c r="L612" s="41"/>
      <c r="P612" s="41"/>
      <c r="T612" s="41"/>
    </row>
    <row r="613" spans="8:20" x14ac:dyDescent="0.3">
      <c r="H613" s="41"/>
      <c r="L613" s="41"/>
      <c r="P613" s="41"/>
      <c r="T613" s="41"/>
    </row>
    <row r="614" spans="8:20" x14ac:dyDescent="0.3">
      <c r="H614" s="41"/>
      <c r="L614" s="41"/>
      <c r="P614" s="41"/>
      <c r="T614" s="41"/>
    </row>
    <row r="615" spans="8:20" x14ac:dyDescent="0.3">
      <c r="H615" s="41"/>
      <c r="L615" s="41"/>
      <c r="P615" s="41"/>
      <c r="T615" s="41"/>
    </row>
    <row r="616" spans="8:20" x14ac:dyDescent="0.3">
      <c r="H616" s="41"/>
      <c r="L616" s="41"/>
      <c r="P616" s="41"/>
      <c r="T616" s="41"/>
    </row>
    <row r="617" spans="8:20" x14ac:dyDescent="0.3">
      <c r="H617" s="41"/>
      <c r="L617" s="41"/>
      <c r="P617" s="41"/>
      <c r="T617" s="41"/>
    </row>
    <row r="618" spans="8:20" x14ac:dyDescent="0.3">
      <c r="H618" s="41"/>
      <c r="L618" s="41"/>
      <c r="P618" s="41"/>
      <c r="T618" s="41"/>
    </row>
    <row r="619" spans="8:20" x14ac:dyDescent="0.3">
      <c r="H619" s="41"/>
      <c r="L619" s="41"/>
      <c r="P619" s="41"/>
      <c r="T619" s="41"/>
    </row>
    <row r="620" spans="8:20" x14ac:dyDescent="0.3">
      <c r="H620" s="41"/>
      <c r="L620" s="41"/>
      <c r="P620" s="41"/>
      <c r="T620" s="41"/>
    </row>
    <row r="621" spans="8:20" x14ac:dyDescent="0.3">
      <c r="H621" s="41"/>
      <c r="L621" s="41"/>
      <c r="P621" s="41"/>
      <c r="T621" s="41"/>
    </row>
    <row r="622" spans="8:20" x14ac:dyDescent="0.3">
      <c r="H622" s="41"/>
      <c r="L622" s="41"/>
      <c r="P622" s="41"/>
      <c r="T622" s="41"/>
    </row>
    <row r="623" spans="8:20" x14ac:dyDescent="0.3">
      <c r="H623" s="41"/>
      <c r="L623" s="41"/>
      <c r="P623" s="41"/>
      <c r="T623" s="41"/>
    </row>
    <row r="624" spans="8:20" x14ac:dyDescent="0.3">
      <c r="H624" s="41"/>
      <c r="L624" s="41"/>
      <c r="P624" s="41"/>
      <c r="T624" s="41"/>
    </row>
    <row r="625" spans="8:20" x14ac:dyDescent="0.3">
      <c r="H625" s="41"/>
      <c r="L625" s="41"/>
      <c r="P625" s="41"/>
      <c r="T625" s="41"/>
    </row>
    <row r="626" spans="8:20" x14ac:dyDescent="0.3">
      <c r="H626" s="41"/>
      <c r="L626" s="41"/>
      <c r="P626" s="41"/>
      <c r="T626" s="41"/>
    </row>
    <row r="627" spans="8:20" x14ac:dyDescent="0.3">
      <c r="H627" s="41"/>
      <c r="L627" s="41"/>
      <c r="P627" s="41"/>
      <c r="T627" s="41"/>
    </row>
    <row r="628" spans="8:20" x14ac:dyDescent="0.3">
      <c r="H628" s="41"/>
      <c r="L628" s="41"/>
      <c r="P628" s="41"/>
      <c r="T628" s="41"/>
    </row>
    <row r="629" spans="8:20" x14ac:dyDescent="0.3">
      <c r="H629" s="41"/>
      <c r="L629" s="41"/>
      <c r="P629" s="41"/>
      <c r="T629" s="41"/>
    </row>
    <row r="630" spans="8:20" x14ac:dyDescent="0.3">
      <c r="H630" s="41"/>
      <c r="L630" s="41"/>
      <c r="P630" s="41"/>
      <c r="T630" s="41"/>
    </row>
    <row r="631" spans="8:20" x14ac:dyDescent="0.3">
      <c r="H631" s="41"/>
      <c r="L631" s="41"/>
      <c r="P631" s="41"/>
      <c r="T631" s="41"/>
    </row>
    <row r="632" spans="8:20" x14ac:dyDescent="0.3">
      <c r="H632" s="41"/>
      <c r="L632" s="41"/>
      <c r="P632" s="41"/>
      <c r="T632" s="41"/>
    </row>
    <row r="633" spans="8:20" x14ac:dyDescent="0.3">
      <c r="H633" s="41"/>
      <c r="L633" s="41"/>
      <c r="P633" s="41"/>
      <c r="T633" s="41"/>
    </row>
    <row r="634" spans="8:20" x14ac:dyDescent="0.3">
      <c r="H634" s="41"/>
      <c r="L634" s="41"/>
      <c r="P634" s="41"/>
      <c r="T634" s="41"/>
    </row>
    <row r="635" spans="8:20" x14ac:dyDescent="0.3">
      <c r="H635" s="41"/>
      <c r="L635" s="41"/>
      <c r="P635" s="41"/>
      <c r="T635" s="41"/>
    </row>
    <row r="636" spans="8:20" x14ac:dyDescent="0.3">
      <c r="H636" s="41"/>
      <c r="L636" s="41"/>
      <c r="P636" s="41"/>
      <c r="T636" s="41"/>
    </row>
    <row r="637" spans="8:20" x14ac:dyDescent="0.3">
      <c r="H637" s="41"/>
      <c r="L637" s="41"/>
      <c r="P637" s="41"/>
      <c r="T637" s="41"/>
    </row>
    <row r="638" spans="8:20" x14ac:dyDescent="0.3">
      <c r="H638" s="41"/>
      <c r="L638" s="41"/>
      <c r="P638" s="41"/>
      <c r="T638" s="41"/>
    </row>
    <row r="639" spans="8:20" x14ac:dyDescent="0.3">
      <c r="H639" s="41"/>
      <c r="L639" s="41"/>
      <c r="P639" s="41"/>
      <c r="T639" s="41"/>
    </row>
    <row r="640" spans="8:20" x14ac:dyDescent="0.3">
      <c r="H640" s="41"/>
      <c r="L640" s="41"/>
      <c r="P640" s="41"/>
      <c r="T640" s="41"/>
    </row>
    <row r="641" spans="8:20" x14ac:dyDescent="0.3">
      <c r="H641" s="41"/>
      <c r="L641" s="41"/>
      <c r="P641" s="41"/>
      <c r="T641" s="41"/>
    </row>
    <row r="642" spans="8:20" x14ac:dyDescent="0.3">
      <c r="H642" s="41"/>
      <c r="L642" s="41"/>
      <c r="P642" s="41"/>
      <c r="T642" s="41"/>
    </row>
    <row r="643" spans="8:20" x14ac:dyDescent="0.3">
      <c r="H643" s="41"/>
      <c r="L643" s="41"/>
      <c r="P643" s="41"/>
      <c r="T643" s="41"/>
    </row>
    <row r="644" spans="8:20" x14ac:dyDescent="0.3">
      <c r="H644" s="41"/>
      <c r="L644" s="41"/>
      <c r="P644" s="41"/>
      <c r="T644" s="41"/>
    </row>
    <row r="645" spans="8:20" x14ac:dyDescent="0.3">
      <c r="H645" s="41"/>
      <c r="L645" s="41"/>
      <c r="P645" s="41"/>
      <c r="T645" s="41"/>
    </row>
    <row r="646" spans="8:20" x14ac:dyDescent="0.3">
      <c r="H646" s="41"/>
      <c r="L646" s="41"/>
      <c r="P646" s="41"/>
      <c r="T646" s="41"/>
    </row>
    <row r="647" spans="8:20" x14ac:dyDescent="0.3">
      <c r="H647" s="41"/>
      <c r="L647" s="41"/>
      <c r="P647" s="41"/>
      <c r="T647" s="41"/>
    </row>
    <row r="648" spans="8:20" x14ac:dyDescent="0.3">
      <c r="H648" s="41"/>
      <c r="L648" s="41"/>
      <c r="P648" s="41"/>
      <c r="T648" s="41"/>
    </row>
    <row r="649" spans="8:20" x14ac:dyDescent="0.3">
      <c r="H649" s="41"/>
      <c r="L649" s="41"/>
      <c r="P649" s="41"/>
      <c r="T649" s="41"/>
    </row>
  </sheetData>
  <mergeCells count="4">
    <mergeCell ref="F5:H5"/>
    <mergeCell ref="J5:L5"/>
    <mergeCell ref="N5:P5"/>
    <mergeCell ref="R5:T5"/>
  </mergeCells>
  <phoneticPr fontId="1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80C3F-C647-43B5-8A9B-36ADF8A34C7A}">
  <sheetPr codeName="Sheet9"/>
  <dimension ref="A1:R97"/>
  <sheetViews>
    <sheetView zoomScaleNormal="100" workbookViewId="0">
      <selection activeCell="K3" sqref="K3"/>
    </sheetView>
  </sheetViews>
  <sheetFormatPr defaultRowHeight="32.799999999999997" customHeight="1" x14ac:dyDescent="0.3"/>
  <cols>
    <col min="1" max="1" width="22.375" style="2" customWidth="1"/>
    <col min="2" max="2" width="42.125" style="2" customWidth="1"/>
    <col min="3" max="3" width="77.375" style="2" customWidth="1"/>
    <col min="4" max="4" width="15.5" style="2" bestFit="1" customWidth="1"/>
    <col min="5" max="5" width="20.25" style="2" bestFit="1" customWidth="1"/>
    <col min="6" max="7" width="16.125" style="2" bestFit="1" customWidth="1"/>
    <col min="8" max="8" width="16" style="2" bestFit="1" customWidth="1"/>
    <col min="9" max="9" width="20" style="2" bestFit="1" customWidth="1"/>
    <col min="10" max="10" width="9" style="2"/>
    <col min="11" max="11" width="15.625" style="2" customWidth="1"/>
    <col min="12" max="15" width="9" style="2"/>
    <col min="16" max="18" width="0" style="2" hidden="1" customWidth="1"/>
    <col min="19" max="16384" width="9" style="2"/>
  </cols>
  <sheetData>
    <row r="1" spans="1:18" ht="32.799999999999997" customHeight="1" x14ac:dyDescent="0.3">
      <c r="A1" s="12" t="s">
        <v>0</v>
      </c>
      <c r="B1" s="8" t="s">
        <v>15</v>
      </c>
      <c r="C1" s="9" t="s">
        <v>16</v>
      </c>
      <c r="D1" s="10" t="s">
        <v>116</v>
      </c>
      <c r="E1" s="16" t="s">
        <v>117</v>
      </c>
      <c r="F1" s="49" t="s">
        <v>302</v>
      </c>
      <c r="G1" s="11" t="s">
        <v>303</v>
      </c>
      <c r="H1" s="8" t="s">
        <v>304</v>
      </c>
      <c r="I1" s="8" t="s">
        <v>305</v>
      </c>
      <c r="J1" s="8" t="s">
        <v>306</v>
      </c>
      <c r="K1" s="8" t="s">
        <v>307</v>
      </c>
    </row>
    <row r="2" spans="1:18" ht="32.799999999999997" customHeight="1" x14ac:dyDescent="0.3">
      <c r="A2" s="27" t="s">
        <v>103</v>
      </c>
      <c r="B2" s="2" t="str">
        <f>MID(시즌이미지12[[#This Row],[열1]],33,33)</f>
        <v>1M9fxr8vIra3-wxudAp0eIxc_vbVavLTI</v>
      </c>
      <c r="C2" s="2" t="str">
        <f>"https://lh3.googleusercontent.com/d/" &amp; 시즌이미지12[[#This Row],[파일ID]]</f>
        <v>https://lh3.googleusercontent.com/d/1M9fxr8vIra3-wxudAp0eIxc_vbVavLTI</v>
      </c>
      <c r="D2" s="3" t="s">
        <v>17</v>
      </c>
      <c r="E2" s="17" t="s">
        <v>3</v>
      </c>
      <c r="F2" s="50" t="e" vm="50">
        <f>_xlfn.IMAGE(시즌이미지12[[#This Row],[함수용주소를 DIRECT주소로 변경]],시즌이미지12[[#This Row],[팀약자]],3,30,30)</f>
        <v>#VALUE!</v>
      </c>
      <c r="G2" s="4" t="e" vm="51">
        <f>_xlfn.IMAGE(시즌이미지12[[#This Row],[함수용주소를 DIRECT주소로 변경]],시즌이미지12[[#This Row],[팀약자]],3,35,35)</f>
        <v>#VALUE!</v>
      </c>
      <c r="H2" s="2" t="e" vm="52">
        <f>_xlfn.IMAGE(시즌이미지12[[#This Row],[함수용주소를 DIRECT주소로 변경]],시즌이미지12[[#This Row],[팀약자]],3,60,60)</f>
        <v>#VALUE!</v>
      </c>
      <c r="I2" s="2" t="e" vm="53">
        <f>_xlfn.IMAGE(시즌이미지12[[#This Row],[함수용주소를 DIRECT주소로 변경]],시즌이미지12[[#This Row],[팀약자]],3,75,75)</f>
        <v>#VALUE!</v>
      </c>
      <c r="J2" s="2" t="e" vm="54">
        <f>_xlfn.IMAGE(시즌이미지12[[#This Row],[함수용주소를 DIRECT주소로 변경]],시즌이미지12[[#This Row],[팀약자]],3,85,85)</f>
        <v>#VALUE!</v>
      </c>
      <c r="K2" s="2" t="e" vm="55">
        <f>_xlfn.IMAGE(시즌이미지12[[#This Row],[함수용주소를 DIRECT주소로 변경]],시즌이미지12[[#This Row],[팀약자]],3,125,125)</f>
        <v>#VALUE!</v>
      </c>
    </row>
    <row r="3" spans="1:18" ht="32.799999999999997" customHeight="1" x14ac:dyDescent="0.3">
      <c r="A3" s="7" t="s">
        <v>18</v>
      </c>
      <c r="B3" s="2" t="str">
        <f>MID(시즌이미지12[[#This Row],[열1]],33,33)</f>
        <v>1Oe0BhCDjicyhK-IVGrtw6-ZPssH0P_fL</v>
      </c>
      <c r="C3" s="2" t="str">
        <f>"https://lh3.googleusercontent.com/d/" &amp; 시즌이미지12[[#This Row],[파일ID]]</f>
        <v>https://lh3.googleusercontent.com/d/1Oe0BhCDjicyhK-IVGrtw6-ZPssH0P_fL</v>
      </c>
      <c r="D3" s="3" t="s">
        <v>19</v>
      </c>
      <c r="E3" s="17" t="s">
        <v>39</v>
      </c>
      <c r="F3" s="50" t="e" vm="56">
        <f>_xlfn.IMAGE(시즌이미지12[[#This Row],[함수용주소를 DIRECT주소로 변경]],시즌이미지12[[#This Row],[팀약자]],3,30,30)</f>
        <v>#VALUE!</v>
      </c>
      <c r="G3" s="4" t="e" vm="57">
        <f>_xlfn.IMAGE(시즌이미지12[[#This Row],[함수용주소를 DIRECT주소로 변경]],시즌이미지12[[#This Row],[팀약자]],3,35,35)</f>
        <v>#VALUE!</v>
      </c>
      <c r="H3" s="2" t="e" vm="58">
        <f>_xlfn.IMAGE(시즌이미지12[[#This Row],[함수용주소를 DIRECT주소로 변경]],시즌이미지12[[#This Row],[팀약자]],3,60,60)</f>
        <v>#VALUE!</v>
      </c>
      <c r="I3" s="2" t="e" vm="59">
        <f>_xlfn.IMAGE(시즌이미지12[[#This Row],[함수용주소를 DIRECT주소로 변경]],시즌이미지12[[#This Row],[팀약자]],3,75,75)</f>
        <v>#VALUE!</v>
      </c>
      <c r="J3" s="2" t="e" vm="60">
        <f>_xlfn.IMAGE(시즌이미지12[[#This Row],[함수용주소를 DIRECT주소로 변경]],시즌이미지12[[#This Row],[팀약자]],3,85,85)</f>
        <v>#VALUE!</v>
      </c>
      <c r="K3" s="2" t="e" vm="61">
        <f>_xlfn.IMAGE(시즌이미지12[[#This Row],[함수용주소를 DIRECT주소로 변경]],시즌이미지12[[#This Row],[팀약자]],3,125,125)</f>
        <v>#VALUE!</v>
      </c>
      <c r="Q3" s="5">
        <v>1</v>
      </c>
      <c r="R3" s="6">
        <f>Q3*37.8</f>
        <v>37.799999999999997</v>
      </c>
    </row>
    <row r="4" spans="1:18" ht="32.799999999999997" customHeight="1" x14ac:dyDescent="0.3">
      <c r="A4" s="27" t="s">
        <v>259</v>
      </c>
      <c r="B4" s="2" t="str">
        <f>MID(시즌이미지12[[#This Row],[열1]],33,33)</f>
        <v>1ge87Wvv_Pnf5ZYWaeXGWOYysw8FtjQ7u</v>
      </c>
      <c r="C4" s="2" t="str">
        <f>"https://lh3.googleusercontent.com/d/" &amp; 시즌이미지12[[#This Row],[파일ID]]</f>
        <v>https://lh3.googleusercontent.com/d/1ge87Wvv_Pnf5ZYWaeXGWOYysw8FtjQ7u</v>
      </c>
      <c r="D4" s="3" t="s">
        <v>20</v>
      </c>
      <c r="E4" s="17" t="s">
        <v>149</v>
      </c>
      <c r="F4" s="50" t="e" vm="62">
        <f>_xlfn.IMAGE(시즌이미지12[[#This Row],[함수용주소를 DIRECT주소로 변경]],시즌이미지12[[#This Row],[팀약자]],3,30,30)</f>
        <v>#VALUE!</v>
      </c>
      <c r="G4" s="4" t="e" vm="63">
        <f>_xlfn.IMAGE(시즌이미지12[[#This Row],[함수용주소를 DIRECT주소로 변경]],시즌이미지12[[#This Row],[팀약자]],3,35,35)</f>
        <v>#VALUE!</v>
      </c>
      <c r="H4" s="2" t="e" vm="64">
        <f>_xlfn.IMAGE(시즌이미지12[[#This Row],[함수용주소를 DIRECT주소로 변경]],시즌이미지12[[#This Row],[팀약자]],3,60,60)</f>
        <v>#VALUE!</v>
      </c>
      <c r="I4" s="2" t="e" vm="65">
        <f>_xlfn.IMAGE(시즌이미지12[[#This Row],[함수용주소를 DIRECT주소로 변경]],시즌이미지12[[#This Row],[팀약자]],3,75,75)</f>
        <v>#VALUE!</v>
      </c>
      <c r="J4" s="2" t="e" vm="66">
        <f>_xlfn.IMAGE(시즌이미지12[[#This Row],[함수용주소를 DIRECT주소로 변경]],시즌이미지12[[#This Row],[팀약자]],3,85,85)</f>
        <v>#VALUE!</v>
      </c>
      <c r="K4" s="2" t="e" vm="67">
        <f>_xlfn.IMAGE(시즌이미지12[[#This Row],[함수용주소를 DIRECT주소로 변경]],시즌이미지12[[#This Row],[팀약자]],3,125,125)</f>
        <v>#VALUE!</v>
      </c>
      <c r="O4" s="2" t="s">
        <v>277</v>
      </c>
      <c r="P4" s="99" t="e" vm="3">
        <f>VLOOKUP(O4,$E:$G,2,0)</f>
        <v>#VALUE!</v>
      </c>
      <c r="Q4" s="5">
        <v>0.89</v>
      </c>
      <c r="R4" s="6">
        <f>Q4*37.8</f>
        <v>33.641999999999996</v>
      </c>
    </row>
    <row r="5" spans="1:18" ht="32.799999999999997" customHeight="1" x14ac:dyDescent="0.3">
      <c r="A5" s="7" t="s">
        <v>21</v>
      </c>
      <c r="B5" s="2" t="str">
        <f>MID(시즌이미지12[[#This Row],[열1]],33,33)</f>
        <v>1HwPb8ze_CzGsa3OAt7rTCJvx3M1XEcXy</v>
      </c>
      <c r="C5" s="2" t="str">
        <f>"https://lh3.googleusercontent.com/d/" &amp; 시즌이미지12[[#This Row],[파일ID]]</f>
        <v>https://lh3.googleusercontent.com/d/1HwPb8ze_CzGsa3OAt7rTCJvx3M1XEcXy</v>
      </c>
      <c r="D5" s="3" t="s">
        <v>22</v>
      </c>
      <c r="E5" s="17" t="s">
        <v>4</v>
      </c>
      <c r="F5" s="50" t="e" vm="68">
        <f>_xlfn.IMAGE(시즌이미지12[[#This Row],[함수용주소를 DIRECT주소로 변경]],시즌이미지12[[#This Row],[팀약자]],3,30,30)</f>
        <v>#VALUE!</v>
      </c>
      <c r="G5" s="4" t="e" vm="69">
        <f>_xlfn.IMAGE(시즌이미지12[[#This Row],[함수용주소를 DIRECT주소로 변경]],시즌이미지12[[#This Row],[팀약자]],3,35,35)</f>
        <v>#VALUE!</v>
      </c>
      <c r="H5" s="2" t="e" vm="70">
        <f>_xlfn.IMAGE(시즌이미지12[[#This Row],[함수용주소를 DIRECT주소로 변경]],시즌이미지12[[#This Row],[팀약자]],3,60,60)</f>
        <v>#VALUE!</v>
      </c>
      <c r="I5" s="2" t="e" vm="71">
        <f>_xlfn.IMAGE(시즌이미지12[[#This Row],[함수용주소를 DIRECT주소로 변경]],시즌이미지12[[#This Row],[팀약자]],3,75,75)</f>
        <v>#VALUE!</v>
      </c>
      <c r="J5" s="2" t="e" vm="72">
        <f>_xlfn.IMAGE(시즌이미지12[[#This Row],[함수용주소를 DIRECT주소로 변경]],시즌이미지12[[#This Row],[팀약자]],3,85,85)</f>
        <v>#VALUE!</v>
      </c>
      <c r="K5" s="2" t="e" vm="73">
        <f>_xlfn.IMAGE(시즌이미지12[[#This Row],[함수용주소를 DIRECT주소로 변경]],시즌이미지12[[#This Row],[팀약자]],3,125,125)</f>
        <v>#VALUE!</v>
      </c>
      <c r="O5" s="2" t="s">
        <v>258</v>
      </c>
      <c r="P5" s="99" t="e" vm="6">
        <f t="shared" ref="P5:P18" si="0">VLOOKUP(O5,$E:$G,2,0)</f>
        <v>#VALUE!</v>
      </c>
      <c r="Q5" s="5">
        <v>1.1100000000000001</v>
      </c>
      <c r="R5" s="6">
        <f>Q5*37.8</f>
        <v>41.957999999999998</v>
      </c>
    </row>
    <row r="6" spans="1:18" ht="32.799999999999997" customHeight="1" x14ac:dyDescent="0.3">
      <c r="A6" s="7" t="s">
        <v>23</v>
      </c>
      <c r="B6" s="2" t="str">
        <f>MID(시즌이미지12[[#This Row],[열1]],33,33)</f>
        <v>1519utytmvRS4xl2zaPa2g8Q1QmuqB8-6</v>
      </c>
      <c r="C6" s="2" t="str">
        <f>"https://lh3.googleusercontent.com/d/" &amp; 시즌이미지12[[#This Row],[파일ID]]</f>
        <v>https://lh3.googleusercontent.com/d/1519utytmvRS4xl2zaPa2g8Q1QmuqB8-6</v>
      </c>
      <c r="D6" s="3" t="s">
        <v>24</v>
      </c>
      <c r="E6" s="17" t="s">
        <v>40</v>
      </c>
      <c r="F6" s="50" t="e" vm="74">
        <f>_xlfn.IMAGE(시즌이미지12[[#This Row],[함수용주소를 DIRECT주소로 변경]],시즌이미지12[[#This Row],[팀약자]],3,30,30)</f>
        <v>#VALUE!</v>
      </c>
      <c r="G6" s="4" t="e" vm="75">
        <f>_xlfn.IMAGE(시즌이미지12[[#This Row],[함수용주소를 DIRECT주소로 변경]],시즌이미지12[[#This Row],[팀약자]],3,35,35)</f>
        <v>#VALUE!</v>
      </c>
      <c r="H6" s="2" t="e" vm="76">
        <f>_xlfn.IMAGE(시즌이미지12[[#This Row],[함수용주소를 DIRECT주소로 변경]],시즌이미지12[[#This Row],[팀약자]],3,60,60)</f>
        <v>#VALUE!</v>
      </c>
      <c r="I6" s="2" t="e" vm="77">
        <f>_xlfn.IMAGE(시즌이미지12[[#This Row],[함수용주소를 DIRECT주소로 변경]],시즌이미지12[[#This Row],[팀약자]],3,75,75)</f>
        <v>#VALUE!</v>
      </c>
      <c r="J6" s="2" t="e" vm="78">
        <f>_xlfn.IMAGE(시즌이미지12[[#This Row],[함수용주소를 DIRECT주소로 변경]],시즌이미지12[[#This Row],[팀약자]],3,85,85)</f>
        <v>#VALUE!</v>
      </c>
      <c r="K6" s="2" t="e" vm="79">
        <f>_xlfn.IMAGE(시즌이미지12[[#This Row],[함수용주소를 DIRECT주소로 변경]],시즌이미지12[[#This Row],[팀약자]],3,125,125)</f>
        <v>#VALUE!</v>
      </c>
      <c r="O6" s="2" t="s">
        <v>278</v>
      </c>
      <c r="P6" s="99" t="e" vm="8">
        <f t="shared" si="0"/>
        <v>#VALUE!</v>
      </c>
      <c r="Q6" s="5"/>
      <c r="R6" s="6"/>
    </row>
    <row r="7" spans="1:18" ht="32.799999999999997" customHeight="1" x14ac:dyDescent="0.3">
      <c r="A7" s="7" t="s">
        <v>25</v>
      </c>
      <c r="B7" s="2" t="str">
        <f>MID(시즌이미지12[[#This Row],[열1]],33,33)</f>
        <v>1iFd6qnPGwIhKzVqy65GosRyat5ly6Sh7</v>
      </c>
      <c r="C7" s="2" t="str">
        <f>"https://lh3.googleusercontent.com/d/" &amp; 시즌이미지12[[#This Row],[파일ID]]</f>
        <v>https://lh3.googleusercontent.com/d/1iFd6qnPGwIhKzVqy65GosRyat5ly6Sh7</v>
      </c>
      <c r="D7" s="3" t="s">
        <v>26</v>
      </c>
      <c r="E7" s="17" t="s">
        <v>258</v>
      </c>
      <c r="F7" s="50" t="e" vm="80">
        <f>_xlfn.IMAGE(시즌이미지12[[#This Row],[함수용주소를 DIRECT주소로 변경]],시즌이미지12[[#This Row],[팀약자]],3,30,30)</f>
        <v>#VALUE!</v>
      </c>
      <c r="G7" s="4" t="e" vm="81">
        <f>_xlfn.IMAGE(시즌이미지12[[#This Row],[함수용주소를 DIRECT주소로 변경]],시즌이미지12[[#This Row],[팀약자]],3,35,35)</f>
        <v>#VALUE!</v>
      </c>
      <c r="H7" s="2" t="e" vm="82">
        <f>_xlfn.IMAGE(시즌이미지12[[#This Row],[함수용주소를 DIRECT주소로 변경]],시즌이미지12[[#This Row],[팀약자]],3,60,60)</f>
        <v>#VALUE!</v>
      </c>
      <c r="I7" s="2" t="e" vm="83">
        <f>_xlfn.IMAGE(시즌이미지12[[#This Row],[함수용주소를 DIRECT주소로 변경]],시즌이미지12[[#This Row],[팀약자]],3,75,75)</f>
        <v>#VALUE!</v>
      </c>
      <c r="J7" s="2" t="e" vm="84">
        <f>_xlfn.IMAGE(시즌이미지12[[#This Row],[함수용주소를 DIRECT주소로 변경]],시즌이미지12[[#This Row],[팀약자]],3,85,85)</f>
        <v>#VALUE!</v>
      </c>
      <c r="K7" s="2" t="e" vm="85">
        <f>_xlfn.IMAGE(시즌이미지12[[#This Row],[함수용주소를 DIRECT주소로 변경]],시즌이미지12[[#This Row],[팀약자]],3,125,125)</f>
        <v>#VALUE!</v>
      </c>
      <c r="O7" s="2" t="s">
        <v>279</v>
      </c>
      <c r="P7" s="99" t="e" vm="9">
        <f t="shared" si="0"/>
        <v>#VALUE!</v>
      </c>
      <c r="Q7" s="5">
        <v>0.81</v>
      </c>
      <c r="R7" s="6">
        <f>Q7*37.8</f>
        <v>30.617999999999999</v>
      </c>
    </row>
    <row r="8" spans="1:18" ht="32.799999999999997" customHeight="1" x14ac:dyDescent="0.3">
      <c r="A8" s="27" t="s">
        <v>55</v>
      </c>
      <c r="B8" s="2" t="str">
        <f>MID(시즌이미지12[[#This Row],[열1]],33,33)</f>
        <v>1L7R-AGwnnP2FAQTYR8p5FhP8Q2LEuOii</v>
      </c>
      <c r="C8" s="2" t="str">
        <f>"https://lh3.googleusercontent.com/d/" &amp; 시즌이미지12[[#This Row],[파일ID]]</f>
        <v>https://lh3.googleusercontent.com/d/1L7R-AGwnnP2FAQTYR8p5FhP8Q2LEuOii</v>
      </c>
      <c r="D8" s="3" t="s">
        <v>46</v>
      </c>
      <c r="E8" s="17" t="s">
        <v>41</v>
      </c>
      <c r="F8" s="50" t="e" vm="86">
        <f>_xlfn.IMAGE(시즌이미지12[[#This Row],[함수용주소를 DIRECT주소로 변경]],시즌이미지12[[#This Row],[팀약자]],3,30,30)</f>
        <v>#VALUE!</v>
      </c>
      <c r="G8" s="4" t="e" vm="87">
        <f>_xlfn.IMAGE(시즌이미지12[[#This Row],[함수용주소를 DIRECT주소로 변경]],시즌이미지12[[#This Row],[팀약자]],3,35,35)</f>
        <v>#VALUE!</v>
      </c>
      <c r="H8" s="2" t="e" vm="88">
        <f>_xlfn.IMAGE(시즌이미지12[[#This Row],[함수용주소를 DIRECT주소로 변경]],시즌이미지12[[#This Row],[팀약자]],3,60,60)</f>
        <v>#VALUE!</v>
      </c>
      <c r="I8" s="2" t="e" vm="89">
        <f>_xlfn.IMAGE(시즌이미지12[[#This Row],[함수용주소를 DIRECT주소로 변경]],시즌이미지12[[#This Row],[팀약자]],3,75,75)</f>
        <v>#VALUE!</v>
      </c>
      <c r="J8" s="2" t="e" vm="90">
        <f>_xlfn.IMAGE(시즌이미지12[[#This Row],[함수용주소를 DIRECT주소로 변경]],시즌이미지12[[#This Row],[팀약자]],3,85,85)</f>
        <v>#VALUE!</v>
      </c>
      <c r="K8" s="2" t="e" vm="91">
        <f>_xlfn.IMAGE(시즌이미지12[[#This Row],[함수용주소를 DIRECT주소로 변경]],시즌이미지12[[#This Row],[팀약자]],3,125,125)</f>
        <v>#VALUE!</v>
      </c>
      <c r="O8" s="2" t="s">
        <v>280</v>
      </c>
      <c r="P8" s="99" t="e" vm="92">
        <f t="shared" si="0"/>
        <v>#VALUE!</v>
      </c>
      <c r="Q8" s="5">
        <v>1.31</v>
      </c>
      <c r="R8" s="6">
        <f>Q8*37.8</f>
        <v>49.518000000000001</v>
      </c>
    </row>
    <row r="9" spans="1:18" ht="32.799999999999997" customHeight="1" x14ac:dyDescent="0.3">
      <c r="A9" s="27" t="s">
        <v>52</v>
      </c>
      <c r="B9" s="2" t="str">
        <f>MID(시즌이미지12[[#This Row],[열1]],33,33)</f>
        <v>11c6WyuJLUdxz7mxUlQhrs7DgvFSWT0qP</v>
      </c>
      <c r="C9" s="2" t="str">
        <f>"https://lh3.googleusercontent.com/d/" &amp; 시즌이미지12[[#This Row],[파일ID]]</f>
        <v>https://lh3.googleusercontent.com/d/11c6WyuJLUdxz7mxUlQhrs7DgvFSWT0qP</v>
      </c>
      <c r="D9" s="3" t="s">
        <v>47</v>
      </c>
      <c r="E9" s="17" t="s">
        <v>42</v>
      </c>
      <c r="F9" s="50" t="e" vm="93">
        <f>_xlfn.IMAGE(시즌이미지12[[#This Row],[함수용주소를 DIRECT주소로 변경]],시즌이미지12[[#This Row],[팀약자]],3,30,30)</f>
        <v>#VALUE!</v>
      </c>
      <c r="G9" s="4" t="e" vm="94">
        <f>_xlfn.IMAGE(시즌이미지12[[#This Row],[함수용주소를 DIRECT주소로 변경]],시즌이미지12[[#This Row],[팀약자]],3,35,35)</f>
        <v>#VALUE!</v>
      </c>
      <c r="H9" s="2" t="e" vm="95">
        <f>_xlfn.IMAGE(시즌이미지12[[#This Row],[함수용주소를 DIRECT주소로 변경]],시즌이미지12[[#This Row],[팀약자]],3,60,60)</f>
        <v>#VALUE!</v>
      </c>
      <c r="I9" s="2" t="e" vm="96">
        <f>_xlfn.IMAGE(시즌이미지12[[#This Row],[함수용주소를 DIRECT주소로 변경]],시즌이미지12[[#This Row],[팀약자]],3,75,75)</f>
        <v>#VALUE!</v>
      </c>
      <c r="J9" s="2" t="e" vm="97">
        <f>_xlfn.IMAGE(시즌이미지12[[#This Row],[함수용주소를 DIRECT주소로 변경]],시즌이미지12[[#This Row],[팀약자]],3,85,85)</f>
        <v>#VALUE!</v>
      </c>
      <c r="K9" s="2" t="e" vm="98">
        <f>_xlfn.IMAGE(시즌이미지12[[#This Row],[함수용주소를 DIRECT주소로 변경]],시즌이미지12[[#This Row],[팀약자]],3,125,125)</f>
        <v>#VALUE!</v>
      </c>
      <c r="O9" s="2" t="s">
        <v>281</v>
      </c>
      <c r="P9" s="99" t="e" vm="2">
        <f t="shared" si="0"/>
        <v>#VALUE!</v>
      </c>
    </row>
    <row r="10" spans="1:18" ht="32.799999999999997" customHeight="1" x14ac:dyDescent="0.3">
      <c r="A10" s="27" t="s">
        <v>51</v>
      </c>
      <c r="B10" s="2" t="str">
        <f>MID(시즌이미지12[[#This Row],[열1]],33,33)</f>
        <v>1SKe5OyMGBddKNxXQwIfpEz-m5Sugr9Wf</v>
      </c>
      <c r="C10" s="2" t="str">
        <f>"https://lh3.googleusercontent.com/d/" &amp; 시즌이미지12[[#This Row],[파일ID]]</f>
        <v>https://lh3.googleusercontent.com/d/1SKe5OyMGBddKNxXQwIfpEz-m5Sugr9Wf</v>
      </c>
      <c r="D10" s="3" t="s">
        <v>48</v>
      </c>
      <c r="E10" s="17" t="s">
        <v>43</v>
      </c>
      <c r="F10" s="50" t="e" vm="99">
        <f>_xlfn.IMAGE(시즌이미지12[[#This Row],[함수용주소를 DIRECT주소로 변경]],시즌이미지12[[#This Row],[팀약자]],3,30,30)</f>
        <v>#VALUE!</v>
      </c>
      <c r="G10" s="4" t="e" vm="100">
        <f>_xlfn.IMAGE(시즌이미지12[[#This Row],[함수용주소를 DIRECT주소로 변경]],시즌이미지12[[#This Row],[팀약자]],3,35,35)</f>
        <v>#VALUE!</v>
      </c>
      <c r="H10" s="2" t="e" vm="101">
        <f>_xlfn.IMAGE(시즌이미지12[[#This Row],[함수용주소를 DIRECT주소로 변경]],시즌이미지12[[#This Row],[팀약자]],3,60,60)</f>
        <v>#VALUE!</v>
      </c>
      <c r="I10" s="2" t="e" vm="102">
        <f>_xlfn.IMAGE(시즌이미지12[[#This Row],[함수용주소를 DIRECT주소로 변경]],시즌이미지12[[#This Row],[팀약자]],3,75,75)</f>
        <v>#VALUE!</v>
      </c>
      <c r="J10" s="2" t="e" vm="103">
        <f>_xlfn.IMAGE(시즌이미지12[[#This Row],[함수용주소를 DIRECT주소로 변경]],시즌이미지12[[#This Row],[팀약자]],3,85,85)</f>
        <v>#VALUE!</v>
      </c>
      <c r="K10" s="2" t="e" vm="104">
        <f>_xlfn.IMAGE(시즌이미지12[[#This Row],[함수용주소를 DIRECT주소로 변경]],시즌이미지12[[#This Row],[팀약자]],3,125,125)</f>
        <v>#VALUE!</v>
      </c>
      <c r="O10" s="6" t="s">
        <v>282</v>
      </c>
      <c r="P10" s="99" t="e" vm="105">
        <f t="shared" si="0"/>
        <v>#VALUE!</v>
      </c>
    </row>
    <row r="11" spans="1:18" ht="32.799999999999997" customHeight="1" x14ac:dyDescent="0.3">
      <c r="A11" s="27" t="s">
        <v>53</v>
      </c>
      <c r="B11" s="2" t="str">
        <f>MID(시즌이미지12[[#This Row],[열1]],33,33)</f>
        <v>16Igzwna8V9A1zCIj2LH_SVzn_zyXUNou</v>
      </c>
      <c r="C11" s="2" t="str">
        <f>"https://lh3.googleusercontent.com/d/" &amp; 시즌이미지12[[#This Row],[파일ID]]</f>
        <v>https://lh3.googleusercontent.com/d/16Igzwna8V9A1zCIj2LH_SVzn_zyXUNou</v>
      </c>
      <c r="D11" s="3" t="s">
        <v>49</v>
      </c>
      <c r="E11" s="17" t="s">
        <v>44</v>
      </c>
      <c r="F11" s="50" t="e" vm="106">
        <f>_xlfn.IMAGE(시즌이미지12[[#This Row],[함수용주소를 DIRECT주소로 변경]],시즌이미지12[[#This Row],[팀약자]],3,30,30)</f>
        <v>#VALUE!</v>
      </c>
      <c r="G11" s="4" t="e" vm="107">
        <f>_xlfn.IMAGE(시즌이미지12[[#This Row],[함수용주소를 DIRECT주소로 변경]],시즌이미지12[[#This Row],[팀약자]],3,35,35)</f>
        <v>#VALUE!</v>
      </c>
      <c r="H11" s="2" t="e" vm="108">
        <f>_xlfn.IMAGE(시즌이미지12[[#This Row],[함수용주소를 DIRECT주소로 변경]],시즌이미지12[[#This Row],[팀약자]],3,60,60)</f>
        <v>#VALUE!</v>
      </c>
      <c r="I11" s="2" t="e" vm="109">
        <f>_xlfn.IMAGE(시즌이미지12[[#This Row],[함수용주소를 DIRECT주소로 변경]],시즌이미지12[[#This Row],[팀약자]],3,75,75)</f>
        <v>#VALUE!</v>
      </c>
      <c r="J11" s="2" t="e" vm="110">
        <f>_xlfn.IMAGE(시즌이미지12[[#This Row],[함수용주소를 DIRECT주소로 변경]],시즌이미지12[[#This Row],[팀약자]],3,85,85)</f>
        <v>#VALUE!</v>
      </c>
      <c r="K11" s="2" t="e" vm="111">
        <f>_xlfn.IMAGE(시즌이미지12[[#This Row],[함수용주소를 DIRECT주소로 변경]],시즌이미지12[[#This Row],[팀약자]],3,125,125)</f>
        <v>#VALUE!</v>
      </c>
      <c r="O11" s="6" t="s">
        <v>283</v>
      </c>
      <c r="P11" s="99" t="e" vm="10">
        <f t="shared" si="0"/>
        <v>#VALUE!</v>
      </c>
    </row>
    <row r="12" spans="1:18" ht="32.799999999999997" customHeight="1" x14ac:dyDescent="0.3">
      <c r="A12" s="27" t="s">
        <v>54</v>
      </c>
      <c r="B12" s="2" t="str">
        <f>MID(시즌이미지12[[#This Row],[열1]],33,33)</f>
        <v>1-xM88c12LfhN6A_Kx3bVzMUA12_zaPIB</v>
      </c>
      <c r="C12" s="2" t="str">
        <f>"https://lh3.googleusercontent.com/d/" &amp; 시즌이미지12[[#This Row],[파일ID]]</f>
        <v>https://lh3.googleusercontent.com/d/1-xM88c12LfhN6A_Kx3bVzMUA12_zaPIB</v>
      </c>
      <c r="D12" s="3" t="s">
        <v>50</v>
      </c>
      <c r="E12" s="17" t="s">
        <v>45</v>
      </c>
      <c r="F12" s="50" t="e" vm="112">
        <f>_xlfn.IMAGE(시즌이미지12[[#This Row],[함수용주소를 DIRECT주소로 변경]],시즌이미지12[[#This Row],[팀약자]],3,30,30)</f>
        <v>#VALUE!</v>
      </c>
      <c r="G12" s="4" t="e" vm="113">
        <f>_xlfn.IMAGE(시즌이미지12[[#This Row],[함수용주소를 DIRECT주소로 변경]],시즌이미지12[[#This Row],[팀약자]],3,35,35)</f>
        <v>#VALUE!</v>
      </c>
      <c r="H12" s="2" t="e" vm="114">
        <f>_xlfn.IMAGE(시즌이미지12[[#This Row],[함수용주소를 DIRECT주소로 변경]],시즌이미지12[[#This Row],[팀약자]],3,60,60)</f>
        <v>#VALUE!</v>
      </c>
      <c r="I12" s="2" t="e" vm="115">
        <f>_xlfn.IMAGE(시즌이미지12[[#This Row],[함수용주소를 DIRECT주소로 변경]],시즌이미지12[[#This Row],[팀약자]],3,75,75)</f>
        <v>#VALUE!</v>
      </c>
      <c r="J12" s="2" t="e" vm="116">
        <f>_xlfn.IMAGE(시즌이미지12[[#This Row],[함수용주소를 DIRECT주소로 변경]],시즌이미지12[[#This Row],[팀약자]],3,85,85)</f>
        <v>#VALUE!</v>
      </c>
      <c r="K12" s="2" t="e" vm="117">
        <f>_xlfn.IMAGE(시즌이미지12[[#This Row],[함수용주소를 DIRECT주소로 변경]],시즌이미지12[[#This Row],[팀약자]],3,125,125)</f>
        <v>#VALUE!</v>
      </c>
      <c r="O12" s="6" t="s">
        <v>84</v>
      </c>
      <c r="P12" s="99" t="e" vm="12">
        <f t="shared" si="0"/>
        <v>#VALUE!</v>
      </c>
    </row>
    <row r="13" spans="1:18" ht="32.799999999999997" customHeight="1" x14ac:dyDescent="0.3">
      <c r="A13" s="27" t="s">
        <v>77</v>
      </c>
      <c r="B13" s="2" t="str">
        <f>MID(시즌이미지12[[#This Row],[열1]],33,33)</f>
        <v>1IUr8XVjhXjb8iRVpKQP5gbsU2h9bWVo-</v>
      </c>
      <c r="C13" s="2" t="str">
        <f>"https://lh3.googleusercontent.com/d/" &amp; 시즌이미지12[[#This Row],[파일ID]]</f>
        <v>https://lh3.googleusercontent.com/d/1IUr8XVjhXjb8iRVpKQP5gbsU2h9bWVo-</v>
      </c>
      <c r="D13" s="3" t="s">
        <v>68</v>
      </c>
      <c r="E13" s="17" t="s">
        <v>62</v>
      </c>
      <c r="F13" s="50" t="e" vm="118">
        <f>_xlfn.IMAGE(시즌이미지12[[#This Row],[함수용주소를 DIRECT주소로 변경]],시즌이미지12[[#This Row],[팀약자]],3,30,30)</f>
        <v>#VALUE!</v>
      </c>
      <c r="G13" s="4" t="e" vm="119">
        <f>_xlfn.IMAGE(시즌이미지12[[#This Row],[함수용주소를 DIRECT주소로 변경]],시즌이미지12[[#This Row],[팀약자]],3,35,35)</f>
        <v>#VALUE!</v>
      </c>
      <c r="H13" s="2" t="e" vm="120">
        <f>_xlfn.IMAGE(시즌이미지12[[#This Row],[함수용주소를 DIRECT주소로 변경]],시즌이미지12[[#This Row],[팀약자]],3,60,60)</f>
        <v>#VALUE!</v>
      </c>
      <c r="I13" s="2" t="e" vm="121">
        <f>_xlfn.IMAGE(시즌이미지12[[#This Row],[함수용주소를 DIRECT주소로 변경]],시즌이미지12[[#This Row],[팀약자]],3,75,75)</f>
        <v>#VALUE!</v>
      </c>
      <c r="J13" s="2" t="e" vm="122">
        <f>_xlfn.IMAGE(시즌이미지12[[#This Row],[함수용주소를 DIRECT주소로 변경]],시즌이미지12[[#This Row],[팀약자]],3,85,85)</f>
        <v>#VALUE!</v>
      </c>
      <c r="K13" s="2" t="e" vm="123">
        <f>_xlfn.IMAGE(시즌이미지12[[#This Row],[함수용주소를 DIRECT주소로 변경]],시즌이미지12[[#This Row],[팀약자]],3,125,125)</f>
        <v>#VALUE!</v>
      </c>
      <c r="O13" s="6" t="s">
        <v>284</v>
      </c>
      <c r="P13" s="99" t="e" vm="124">
        <f t="shared" si="0"/>
        <v>#VALUE!</v>
      </c>
    </row>
    <row r="14" spans="1:18" ht="32.799999999999997" customHeight="1" x14ac:dyDescent="0.3">
      <c r="A14" s="27" t="s">
        <v>78</v>
      </c>
      <c r="B14" s="2" t="str">
        <f>MID(시즌이미지12[[#This Row],[열1]],33,33)</f>
        <v>1U2lyqdhQ8teY7GxDVjB4UxcoP8PlKZyL</v>
      </c>
      <c r="C14" s="2" t="str">
        <f>"https://lh3.googleusercontent.com/d/" &amp; 시즌이미지12[[#This Row],[파일ID]]</f>
        <v>https://lh3.googleusercontent.com/d/1U2lyqdhQ8teY7GxDVjB4UxcoP8PlKZyL</v>
      </c>
      <c r="D14" s="3" t="s">
        <v>69</v>
      </c>
      <c r="E14" s="17" t="s">
        <v>65</v>
      </c>
      <c r="F14" s="50" t="e" vm="125">
        <f>_xlfn.IMAGE(시즌이미지12[[#This Row],[함수용주소를 DIRECT주소로 변경]],시즌이미지12[[#This Row],[팀약자]],3,30,30)</f>
        <v>#VALUE!</v>
      </c>
      <c r="G14" s="4" t="e" vm="126">
        <f>_xlfn.IMAGE(시즌이미지12[[#This Row],[함수용주소를 DIRECT주소로 변경]],시즌이미지12[[#This Row],[팀약자]],3,35,35)</f>
        <v>#VALUE!</v>
      </c>
      <c r="H14" s="2" t="e" vm="127">
        <f>_xlfn.IMAGE(시즌이미지12[[#This Row],[함수용주소를 DIRECT주소로 변경]],시즌이미지12[[#This Row],[팀약자]],3,60,60)</f>
        <v>#VALUE!</v>
      </c>
      <c r="I14" s="2" t="e" vm="128">
        <f>_xlfn.IMAGE(시즌이미지12[[#This Row],[함수용주소를 DIRECT주소로 변경]],시즌이미지12[[#This Row],[팀약자]],3,75,75)</f>
        <v>#VALUE!</v>
      </c>
      <c r="J14" s="2" t="e" vm="129">
        <f>_xlfn.IMAGE(시즌이미지12[[#This Row],[함수용주소를 DIRECT주소로 변경]],시즌이미지12[[#This Row],[팀약자]],3,85,85)</f>
        <v>#VALUE!</v>
      </c>
      <c r="K14" s="2" t="e" vm="130">
        <f>_xlfn.IMAGE(시즌이미지12[[#This Row],[함수용주소를 DIRECT주소로 변경]],시즌이미지12[[#This Row],[팀약자]],3,125,125)</f>
        <v>#VALUE!</v>
      </c>
      <c r="O14" s="6" t="s">
        <v>285</v>
      </c>
      <c r="P14" s="99" t="e" vm="131">
        <f t="shared" si="0"/>
        <v>#VALUE!</v>
      </c>
    </row>
    <row r="15" spans="1:18" ht="32.799999999999997" customHeight="1" x14ac:dyDescent="0.3">
      <c r="A15" s="27" t="s">
        <v>83</v>
      </c>
      <c r="B15" s="2" t="str">
        <f>MID(시즌이미지12[[#This Row],[열1]],33,33)</f>
        <v>1U2lyqdhQ8teY7GxDVjB4UxcoP8PlKZyL</v>
      </c>
      <c r="C15" s="2" t="str">
        <f>"https://lh3.googleusercontent.com/d/" &amp; 시즌이미지12[[#This Row],[파일ID]]</f>
        <v>https://lh3.googleusercontent.com/d/1U2lyqdhQ8teY7GxDVjB4UxcoP8PlKZyL</v>
      </c>
      <c r="D15" s="3" t="s">
        <v>70</v>
      </c>
      <c r="E15" s="17" t="s">
        <v>59</v>
      </c>
      <c r="F15" s="50" t="e" vm="132">
        <f>_xlfn.IMAGE(시즌이미지12[[#This Row],[함수용주소를 DIRECT주소로 변경]],시즌이미지12[[#This Row],[팀약자]],3,30,30)</f>
        <v>#VALUE!</v>
      </c>
      <c r="G15" s="4" t="e" vm="133">
        <f>_xlfn.IMAGE(시즌이미지12[[#This Row],[함수용주소를 DIRECT주소로 변경]],시즌이미지12[[#This Row],[팀약자]],3,35,35)</f>
        <v>#VALUE!</v>
      </c>
      <c r="H15" s="2" t="e" vm="134">
        <f>_xlfn.IMAGE(시즌이미지12[[#This Row],[함수용주소를 DIRECT주소로 변경]],시즌이미지12[[#This Row],[팀약자]],3,60,60)</f>
        <v>#VALUE!</v>
      </c>
      <c r="I15" s="2" t="e" vm="135">
        <f>_xlfn.IMAGE(시즌이미지12[[#This Row],[함수용주소를 DIRECT주소로 변경]],시즌이미지12[[#This Row],[팀약자]],3,75,75)</f>
        <v>#VALUE!</v>
      </c>
      <c r="J15" s="2" t="e" vm="136">
        <f>_xlfn.IMAGE(시즌이미지12[[#This Row],[함수용주소를 DIRECT주소로 변경]],시즌이미지12[[#This Row],[팀약자]],3,85,85)</f>
        <v>#VALUE!</v>
      </c>
      <c r="K15" s="2" t="e" vm="137">
        <f>_xlfn.IMAGE(시즌이미지12[[#This Row],[함수용주소를 DIRECT주소로 변경]],시즌이미지12[[#This Row],[팀약자]],3,125,125)</f>
        <v>#VALUE!</v>
      </c>
      <c r="O15" s="2" t="s">
        <v>286</v>
      </c>
      <c r="P15" s="99" t="e" vm="138">
        <f t="shared" si="0"/>
        <v>#VALUE!</v>
      </c>
    </row>
    <row r="16" spans="1:18" ht="32.799999999999997" customHeight="1" x14ac:dyDescent="0.3">
      <c r="A16" s="27" t="s">
        <v>82</v>
      </c>
      <c r="B16" s="2" t="str">
        <f>MID(시즌이미지12[[#This Row],[열1]],33,33)</f>
        <v>15Jk32I9lJNP8cC4KdRw58yytaI76oZE8</v>
      </c>
      <c r="C16" s="2" t="str">
        <f>"https://lh3.googleusercontent.com/d/" &amp; 시즌이미지12[[#This Row],[파일ID]]</f>
        <v>https://lh3.googleusercontent.com/d/15Jk32I9lJNP8cC4KdRw58yytaI76oZE8</v>
      </c>
      <c r="D16" s="3" t="s">
        <v>72</v>
      </c>
      <c r="E16" s="17" t="s">
        <v>63</v>
      </c>
      <c r="F16" s="50" t="e" vm="139">
        <f>_xlfn.IMAGE(시즌이미지12[[#This Row],[함수용주소를 DIRECT주소로 변경]],시즌이미지12[[#This Row],[팀약자]],3,30,30)</f>
        <v>#VALUE!</v>
      </c>
      <c r="G16" s="4" t="e" vm="140">
        <f>_xlfn.IMAGE(시즌이미지12[[#This Row],[함수용주소를 DIRECT주소로 변경]],시즌이미지12[[#This Row],[팀약자]],3,35,35)</f>
        <v>#VALUE!</v>
      </c>
      <c r="H16" s="2" t="e" vm="141">
        <f>_xlfn.IMAGE(시즌이미지12[[#This Row],[함수용주소를 DIRECT주소로 변경]],시즌이미지12[[#This Row],[팀약자]],3,60,60)</f>
        <v>#VALUE!</v>
      </c>
      <c r="I16" s="2" t="e" vm="142">
        <f>_xlfn.IMAGE(시즌이미지12[[#This Row],[함수용주소를 DIRECT주소로 변경]],시즌이미지12[[#This Row],[팀약자]],3,75,75)</f>
        <v>#VALUE!</v>
      </c>
      <c r="J16" s="2" t="e" vm="143">
        <f>_xlfn.IMAGE(시즌이미지12[[#This Row],[함수용주소를 DIRECT주소로 변경]],시즌이미지12[[#This Row],[팀약자]],3,85,85)</f>
        <v>#VALUE!</v>
      </c>
      <c r="K16" s="2" t="e" vm="144">
        <f>_xlfn.IMAGE(시즌이미지12[[#This Row],[함수용주소를 DIRECT주소로 변경]],시즌이미지12[[#This Row],[팀약자]],3,125,125)</f>
        <v>#VALUE!</v>
      </c>
      <c r="O16" s="2" t="s">
        <v>287</v>
      </c>
      <c r="P16" s="99" t="e" vm="7">
        <f t="shared" si="0"/>
        <v>#VALUE!</v>
      </c>
    </row>
    <row r="17" spans="1:16" ht="32.799999999999997" customHeight="1" x14ac:dyDescent="0.3">
      <c r="A17" s="27" t="s">
        <v>81</v>
      </c>
      <c r="B17" s="2" t="str">
        <f>MID(시즌이미지12[[#This Row],[열1]],33,33)</f>
        <v>1bi38oQzJZmM_zgV9xrx2IhY2jEEggOfr</v>
      </c>
      <c r="C17" s="2" t="str">
        <f>"https://lh3.googleusercontent.com/d/" &amp; 시즌이미지12[[#This Row],[파일ID]]</f>
        <v>https://lh3.googleusercontent.com/d/1bi38oQzJZmM_zgV9xrx2IhY2jEEggOfr</v>
      </c>
      <c r="D17" s="3" t="s">
        <v>73</v>
      </c>
      <c r="E17" s="17" t="s">
        <v>61</v>
      </c>
      <c r="F17" s="50" t="e" vm="145">
        <f>_xlfn.IMAGE(시즌이미지12[[#This Row],[함수용주소를 DIRECT주소로 변경]],시즌이미지12[[#This Row],[팀약자]],3,30,30)</f>
        <v>#VALUE!</v>
      </c>
      <c r="G17" s="4" t="e" vm="146">
        <f>_xlfn.IMAGE(시즌이미지12[[#This Row],[함수용주소를 DIRECT주소로 변경]],시즌이미지12[[#This Row],[팀약자]],3,35,35)</f>
        <v>#VALUE!</v>
      </c>
      <c r="H17" s="2" t="e" vm="147">
        <f>_xlfn.IMAGE(시즌이미지12[[#This Row],[함수용주소를 DIRECT주소로 변경]],시즌이미지12[[#This Row],[팀약자]],3,60,60)</f>
        <v>#VALUE!</v>
      </c>
      <c r="I17" s="2" t="e" vm="148">
        <f>_xlfn.IMAGE(시즌이미지12[[#This Row],[함수용주소를 DIRECT주소로 변경]],시즌이미지12[[#This Row],[팀약자]],3,75,75)</f>
        <v>#VALUE!</v>
      </c>
      <c r="J17" s="2" t="e" vm="149">
        <f>_xlfn.IMAGE(시즌이미지12[[#This Row],[함수용주소를 DIRECT주소로 변경]],시즌이미지12[[#This Row],[팀약자]],3,85,85)</f>
        <v>#VALUE!</v>
      </c>
      <c r="K17" s="2" t="e" vm="150">
        <f>_xlfn.IMAGE(시즌이미지12[[#This Row],[함수용주소를 DIRECT주소로 변경]],시즌이미지12[[#This Row],[팀약자]],3,125,125)</f>
        <v>#VALUE!</v>
      </c>
      <c r="O17" s="2" t="s">
        <v>288</v>
      </c>
      <c r="P17" s="99" t="e" vm="13">
        <f t="shared" si="0"/>
        <v>#VALUE!</v>
      </c>
    </row>
    <row r="18" spans="1:16" ht="32.799999999999997" customHeight="1" x14ac:dyDescent="0.3">
      <c r="A18" s="27" t="s">
        <v>80</v>
      </c>
      <c r="B18" s="2" t="str">
        <f>MID(시즌이미지12[[#This Row],[열1]],33,33)</f>
        <v>1AhfPLy_ylqn97PSBCvL9iCvaX24fE7-9</v>
      </c>
      <c r="C18" s="2" t="str">
        <f>"https://lh3.googleusercontent.com/d/" &amp; 시즌이미지12[[#This Row],[파일ID]]</f>
        <v>https://lh3.googleusercontent.com/d/1AhfPLy_ylqn97PSBCvL9iCvaX24fE7-9</v>
      </c>
      <c r="D18" s="3" t="s">
        <v>74</v>
      </c>
      <c r="E18" s="17" t="s">
        <v>60</v>
      </c>
      <c r="F18" s="50" t="e" vm="151">
        <f>_xlfn.IMAGE(시즌이미지12[[#This Row],[함수용주소를 DIRECT주소로 변경]],시즌이미지12[[#This Row],[팀약자]],3,30,30)</f>
        <v>#VALUE!</v>
      </c>
      <c r="G18" s="4" t="e" vm="152">
        <f>_xlfn.IMAGE(시즌이미지12[[#This Row],[함수용주소를 DIRECT주소로 변경]],시즌이미지12[[#This Row],[팀약자]],3,35,35)</f>
        <v>#VALUE!</v>
      </c>
      <c r="H18" s="2" t="e" vm="153">
        <f>_xlfn.IMAGE(시즌이미지12[[#This Row],[함수용주소를 DIRECT주소로 변경]],시즌이미지12[[#This Row],[팀약자]],3,60,60)</f>
        <v>#VALUE!</v>
      </c>
      <c r="I18" s="2" t="e" vm="154">
        <f>_xlfn.IMAGE(시즌이미지12[[#This Row],[함수용주소를 DIRECT주소로 변경]],시즌이미지12[[#This Row],[팀약자]],3,75,75)</f>
        <v>#VALUE!</v>
      </c>
      <c r="J18" s="2" t="e" vm="155">
        <f>_xlfn.IMAGE(시즌이미지12[[#This Row],[함수용주소를 DIRECT주소로 변경]],시즌이미지12[[#This Row],[팀약자]],3,85,85)</f>
        <v>#VALUE!</v>
      </c>
      <c r="K18" s="2" t="e" vm="156">
        <f>_xlfn.IMAGE(시즌이미지12[[#This Row],[함수용주소를 DIRECT주소로 변경]],시즌이미지12[[#This Row],[팀약자]],3,125,125)</f>
        <v>#VALUE!</v>
      </c>
      <c r="O18" s="2" t="s">
        <v>298</v>
      </c>
      <c r="P18" s="99" t="e" vm="157">
        <f t="shared" si="0"/>
        <v>#VALUE!</v>
      </c>
    </row>
    <row r="19" spans="1:16" ht="32.799999999999997" customHeight="1" x14ac:dyDescent="0.3">
      <c r="A19" s="2" t="s">
        <v>79</v>
      </c>
      <c r="B19" s="2" t="str">
        <f>MID(시즌이미지12[[#This Row],[열1]],33,33)</f>
        <v>1p7TESxzO9TenjDKWF0FyntQCIjhlXDqq</v>
      </c>
      <c r="C19" s="2" t="str">
        <f>"https://lh3.googleusercontent.com/d/" &amp; 시즌이미지12[[#This Row],[파일ID]]</f>
        <v>https://lh3.googleusercontent.com/d/1p7TESxzO9TenjDKWF0FyntQCIjhlXDqq</v>
      </c>
      <c r="D19" s="3" t="s">
        <v>76</v>
      </c>
      <c r="E19" s="17" t="s">
        <v>84</v>
      </c>
      <c r="F19" s="50" t="e" vm="158">
        <f>_xlfn.IMAGE(시즌이미지12[[#This Row],[함수용주소를 DIRECT주소로 변경]],시즌이미지12[[#This Row],[팀약자]],3,30,30)</f>
        <v>#VALUE!</v>
      </c>
      <c r="G19" s="4" t="e" vm="159">
        <f>_xlfn.IMAGE(시즌이미지12[[#This Row],[함수용주소를 DIRECT주소로 변경]],시즌이미지12[[#This Row],[팀약자]],3,35,35)</f>
        <v>#VALUE!</v>
      </c>
      <c r="H19" s="2" t="e" vm="160">
        <f>_xlfn.IMAGE(시즌이미지12[[#This Row],[함수용주소를 DIRECT주소로 변경]],시즌이미지12[[#This Row],[팀약자]],3,60,60)</f>
        <v>#VALUE!</v>
      </c>
      <c r="I19" s="2" t="e" vm="161">
        <f>_xlfn.IMAGE(시즌이미지12[[#This Row],[함수용주소를 DIRECT주소로 변경]],시즌이미지12[[#This Row],[팀약자]],3,75,75)</f>
        <v>#VALUE!</v>
      </c>
      <c r="J19" s="2" t="e" vm="162">
        <f>_xlfn.IMAGE(시즌이미지12[[#This Row],[함수용주소를 DIRECT주소로 변경]],시즌이미지12[[#This Row],[팀약자]],3,85,85)</f>
        <v>#VALUE!</v>
      </c>
      <c r="K19" s="2" t="e" vm="163">
        <f>_xlfn.IMAGE(시즌이미지12[[#This Row],[함수용주소를 DIRECT주소로 변경]],시즌이미지12[[#This Row],[팀약자]],3,125,125)</f>
        <v>#VALUE!</v>
      </c>
    </row>
    <row r="20" spans="1:16" ht="32.799999999999997" customHeight="1" x14ac:dyDescent="0.3">
      <c r="A20" s="27" t="s">
        <v>97</v>
      </c>
      <c r="B20" s="2" t="str">
        <f>MID(시즌이미지12[[#This Row],[열1]],33,33)</f>
        <v>1l0Z5EmFT0dhYHqxr4i7onuYaYidbPYQ5</v>
      </c>
      <c r="C20" s="2" t="str">
        <f>"https://lh3.googleusercontent.com/d/" &amp; 시즌이미지12[[#This Row],[파일ID]]</f>
        <v>https://lh3.googleusercontent.com/d/1l0Z5EmFT0dhYHqxr4i7onuYaYidbPYQ5</v>
      </c>
      <c r="D20" s="3" t="s">
        <v>91</v>
      </c>
      <c r="E20" s="17" t="s">
        <v>85</v>
      </c>
      <c r="F20" s="50" t="e" vm="164">
        <f>_xlfn.IMAGE(시즌이미지12[[#This Row],[함수용주소를 DIRECT주소로 변경]],시즌이미지12[[#This Row],[팀약자]],3,30,30)</f>
        <v>#VALUE!</v>
      </c>
      <c r="G20" s="4" t="e" vm="165">
        <f>_xlfn.IMAGE(시즌이미지12[[#This Row],[함수용주소를 DIRECT주소로 변경]],시즌이미지12[[#This Row],[팀약자]],3,35,35)</f>
        <v>#VALUE!</v>
      </c>
      <c r="H20" s="2" t="e" vm="166">
        <f>_xlfn.IMAGE(시즌이미지12[[#This Row],[함수용주소를 DIRECT주소로 변경]],시즌이미지12[[#This Row],[팀약자]],3,60,60)</f>
        <v>#VALUE!</v>
      </c>
      <c r="I20" s="2" t="e" vm="167">
        <f>_xlfn.IMAGE(시즌이미지12[[#This Row],[함수용주소를 DIRECT주소로 변경]],시즌이미지12[[#This Row],[팀약자]],3,75,75)</f>
        <v>#VALUE!</v>
      </c>
      <c r="J20" s="2" t="e" vm="168">
        <f>_xlfn.IMAGE(시즌이미지12[[#This Row],[함수용주소를 DIRECT주소로 변경]],시즌이미지12[[#This Row],[팀약자]],3,85,85)</f>
        <v>#VALUE!</v>
      </c>
      <c r="K20" s="2" t="e" vm="169">
        <f>_xlfn.IMAGE(시즌이미지12[[#This Row],[함수용주소를 DIRECT주소로 변경]],시즌이미지12[[#This Row],[팀약자]],3,125,125)</f>
        <v>#VALUE!</v>
      </c>
    </row>
    <row r="21" spans="1:16" ht="32.799999999999997" customHeight="1" x14ac:dyDescent="0.3">
      <c r="A21" s="27" t="s">
        <v>99</v>
      </c>
      <c r="B21" s="2" t="str">
        <f>MID(시즌이미지12[[#This Row],[열1]],33,33)</f>
        <v>10nTzFsuuqP45hsk7Ru7EbXAGkwx1dWYV</v>
      </c>
      <c r="C21" s="2" t="str">
        <f>"https://lh3.googleusercontent.com/d/" &amp; 시즌이미지12[[#This Row],[파일ID]]</f>
        <v>https://lh3.googleusercontent.com/d/10nTzFsuuqP45hsk7Ru7EbXAGkwx1dWYV</v>
      </c>
      <c r="D21" s="3" t="s">
        <v>92</v>
      </c>
      <c r="E21" s="17" t="s">
        <v>86</v>
      </c>
      <c r="F21" s="50" t="e" vm="170">
        <f>_xlfn.IMAGE(시즌이미지12[[#This Row],[함수용주소를 DIRECT주소로 변경]],시즌이미지12[[#This Row],[팀약자]],3,30,30)</f>
        <v>#VALUE!</v>
      </c>
      <c r="G21" s="4" t="e" vm="171">
        <f>_xlfn.IMAGE(시즌이미지12[[#This Row],[함수용주소를 DIRECT주소로 변경]],시즌이미지12[[#This Row],[팀약자]],3,35,35)</f>
        <v>#VALUE!</v>
      </c>
      <c r="H21" s="2" t="e" vm="172">
        <f>_xlfn.IMAGE(시즌이미지12[[#This Row],[함수용주소를 DIRECT주소로 변경]],시즌이미지12[[#This Row],[팀약자]],3,60,60)</f>
        <v>#VALUE!</v>
      </c>
      <c r="I21" s="2" t="e" vm="173">
        <f>_xlfn.IMAGE(시즌이미지12[[#This Row],[함수용주소를 DIRECT주소로 변경]],시즌이미지12[[#This Row],[팀약자]],3,75,75)</f>
        <v>#VALUE!</v>
      </c>
      <c r="J21" s="2" t="e" vm="174">
        <f>_xlfn.IMAGE(시즌이미지12[[#This Row],[함수용주소를 DIRECT주소로 변경]],시즌이미지12[[#This Row],[팀약자]],3,85,85)</f>
        <v>#VALUE!</v>
      </c>
      <c r="K21" s="2" t="e" vm="175">
        <f>_xlfn.IMAGE(시즌이미지12[[#This Row],[함수용주소를 DIRECT주소로 변경]],시즌이미지12[[#This Row],[팀약자]],3,125,125)</f>
        <v>#VALUE!</v>
      </c>
    </row>
    <row r="22" spans="1:16" ht="32.799999999999997" customHeight="1" x14ac:dyDescent="0.3">
      <c r="A22" s="27" t="s">
        <v>98</v>
      </c>
      <c r="B22" s="2" t="str">
        <f>MID(시즌이미지12[[#This Row],[열1]],33,33)</f>
        <v>1jaLYu2wYSxHrioIdJfhNpJhC3NHxooDD</v>
      </c>
      <c r="C22" s="2" t="str">
        <f>"https://lh3.googleusercontent.com/d/" &amp; 시즌이미지12[[#This Row],[파일ID]]</f>
        <v>https://lh3.googleusercontent.com/d/1jaLYu2wYSxHrioIdJfhNpJhC3NHxooDD</v>
      </c>
      <c r="D22" s="3" t="s">
        <v>93</v>
      </c>
      <c r="E22" s="17" t="s">
        <v>87</v>
      </c>
      <c r="F22" s="50" t="e" vm="176">
        <f>_xlfn.IMAGE(시즌이미지12[[#This Row],[함수용주소를 DIRECT주소로 변경]],시즌이미지12[[#This Row],[팀약자]],3,30,30)</f>
        <v>#VALUE!</v>
      </c>
      <c r="G22" s="4" t="e" vm="177">
        <f>_xlfn.IMAGE(시즌이미지12[[#This Row],[함수용주소를 DIRECT주소로 변경]],시즌이미지12[[#This Row],[팀약자]],3,35,35)</f>
        <v>#VALUE!</v>
      </c>
      <c r="H22" s="2" t="e" vm="178">
        <f>_xlfn.IMAGE(시즌이미지12[[#This Row],[함수용주소를 DIRECT주소로 변경]],시즌이미지12[[#This Row],[팀약자]],3,60,60)</f>
        <v>#VALUE!</v>
      </c>
      <c r="I22" s="2" t="e" vm="179">
        <f>_xlfn.IMAGE(시즌이미지12[[#This Row],[함수용주소를 DIRECT주소로 변경]],시즌이미지12[[#This Row],[팀약자]],3,75,75)</f>
        <v>#VALUE!</v>
      </c>
      <c r="J22" s="2" t="e" vm="180">
        <f>_xlfn.IMAGE(시즌이미지12[[#This Row],[함수용주소를 DIRECT주소로 변경]],시즌이미지12[[#This Row],[팀약자]],3,85,85)</f>
        <v>#VALUE!</v>
      </c>
      <c r="K22" s="2" t="e" vm="181">
        <f>_xlfn.IMAGE(시즌이미지12[[#This Row],[함수용주소를 DIRECT주소로 변경]],시즌이미지12[[#This Row],[팀약자]],3,125,125)</f>
        <v>#VALUE!</v>
      </c>
    </row>
    <row r="23" spans="1:16" ht="32.799999999999997" customHeight="1" x14ac:dyDescent="0.3">
      <c r="A23" s="27" t="s">
        <v>100</v>
      </c>
      <c r="B23" s="2" t="str">
        <f>MID(시즌이미지12[[#This Row],[열1]],33,33)</f>
        <v>1SEQ-3xjDpyLjOCq14OvHaqkkehIcEIXQ</v>
      </c>
      <c r="C23" s="2" t="str">
        <f>"https://lh3.googleusercontent.com/d/" &amp; 시즌이미지12[[#This Row],[파일ID]]</f>
        <v>https://lh3.googleusercontent.com/d/1SEQ-3xjDpyLjOCq14OvHaqkkehIcEIXQ</v>
      </c>
      <c r="D23" s="3" t="s">
        <v>94</v>
      </c>
      <c r="E23" s="17" t="s">
        <v>88</v>
      </c>
      <c r="F23" s="50" t="e" vm="182">
        <f>_xlfn.IMAGE(시즌이미지12[[#This Row],[함수용주소를 DIRECT주소로 변경]],시즌이미지12[[#This Row],[팀약자]],3,30,30)</f>
        <v>#VALUE!</v>
      </c>
      <c r="G23" s="4" t="e" vm="183">
        <f>_xlfn.IMAGE(시즌이미지12[[#This Row],[함수용주소를 DIRECT주소로 변경]],시즌이미지12[[#This Row],[팀약자]],3,35,35)</f>
        <v>#VALUE!</v>
      </c>
      <c r="H23" s="2" t="e" vm="184">
        <f>_xlfn.IMAGE(시즌이미지12[[#This Row],[함수용주소를 DIRECT주소로 변경]],시즌이미지12[[#This Row],[팀약자]],3,60,60)</f>
        <v>#VALUE!</v>
      </c>
      <c r="I23" s="2" t="e" vm="185">
        <f>_xlfn.IMAGE(시즌이미지12[[#This Row],[함수용주소를 DIRECT주소로 변경]],시즌이미지12[[#This Row],[팀약자]],3,75,75)</f>
        <v>#VALUE!</v>
      </c>
      <c r="J23" s="2" t="e" vm="186">
        <f>_xlfn.IMAGE(시즌이미지12[[#This Row],[함수용주소를 DIRECT주소로 변경]],시즌이미지12[[#This Row],[팀약자]],3,85,85)</f>
        <v>#VALUE!</v>
      </c>
      <c r="K23" s="2" t="e" vm="187">
        <f>_xlfn.IMAGE(시즌이미지12[[#This Row],[함수용주소를 DIRECT주소로 변경]],시즌이미지12[[#This Row],[팀약자]],3,125,125)</f>
        <v>#VALUE!</v>
      </c>
    </row>
    <row r="24" spans="1:16" ht="32.799999999999997" customHeight="1" x14ac:dyDescent="0.3">
      <c r="A24" s="27" t="s">
        <v>101</v>
      </c>
      <c r="B24" s="2" t="str">
        <f>MID(시즌이미지12[[#This Row],[열1]],33,33)</f>
        <v>1bvJGNIpwFr3OMgDX_ofijNsyhqsSff9T</v>
      </c>
      <c r="C24" s="2" t="str">
        <f>"https://lh3.googleusercontent.com/d/" &amp; 시즌이미지12[[#This Row],[파일ID]]</f>
        <v>https://lh3.googleusercontent.com/d/1bvJGNIpwFr3OMgDX_ofijNsyhqsSff9T</v>
      </c>
      <c r="D24" s="3" t="s">
        <v>95</v>
      </c>
      <c r="E24" s="17" t="s">
        <v>89</v>
      </c>
      <c r="F24" s="50" t="e" vm="188">
        <f>_xlfn.IMAGE(시즌이미지12[[#This Row],[함수용주소를 DIRECT주소로 변경]],시즌이미지12[[#This Row],[팀약자]],3,30,30)</f>
        <v>#VALUE!</v>
      </c>
      <c r="G24" s="4" t="e" vm="189">
        <f>_xlfn.IMAGE(시즌이미지12[[#This Row],[함수용주소를 DIRECT주소로 변경]],시즌이미지12[[#This Row],[팀약자]],3,35,35)</f>
        <v>#VALUE!</v>
      </c>
      <c r="H24" s="2" t="e" vm="190">
        <f>_xlfn.IMAGE(시즌이미지12[[#This Row],[함수용주소를 DIRECT주소로 변경]],시즌이미지12[[#This Row],[팀약자]],3,60,60)</f>
        <v>#VALUE!</v>
      </c>
      <c r="I24" s="2" t="e" vm="191">
        <f>_xlfn.IMAGE(시즌이미지12[[#This Row],[함수용주소를 DIRECT주소로 변경]],시즌이미지12[[#This Row],[팀약자]],3,75,75)</f>
        <v>#VALUE!</v>
      </c>
      <c r="J24" s="2" t="e" vm="192">
        <f>_xlfn.IMAGE(시즌이미지12[[#This Row],[함수용주소를 DIRECT주소로 변경]],시즌이미지12[[#This Row],[팀약자]],3,85,85)</f>
        <v>#VALUE!</v>
      </c>
      <c r="K24" s="2" t="e" vm="193">
        <f>_xlfn.IMAGE(시즌이미지12[[#This Row],[함수용주소를 DIRECT주소로 변경]],시즌이미지12[[#This Row],[팀약자]],3,125,125)</f>
        <v>#VALUE!</v>
      </c>
    </row>
    <row r="25" spans="1:16" ht="32.799999999999997" customHeight="1" x14ac:dyDescent="0.3">
      <c r="A25" s="27" t="s">
        <v>102</v>
      </c>
      <c r="B25" s="2" t="str">
        <f>MID(시즌이미지12[[#This Row],[열1]],33,33)</f>
        <v>1wrCMhbnPK2EPBliqfhhsRcXBGpSnyqE7</v>
      </c>
      <c r="C25" s="2" t="str">
        <f>"https://lh3.googleusercontent.com/d/" &amp; 시즌이미지12[[#This Row],[파일ID]]</f>
        <v>https://lh3.googleusercontent.com/d/1wrCMhbnPK2EPBliqfhhsRcXBGpSnyqE7</v>
      </c>
      <c r="D25" s="3" t="s">
        <v>96</v>
      </c>
      <c r="E25" s="17" t="s">
        <v>90</v>
      </c>
      <c r="F25" s="50" t="e" vm="194">
        <f>_xlfn.IMAGE(시즌이미지12[[#This Row],[함수용주소를 DIRECT주소로 변경]],시즌이미지12[[#This Row],[팀약자]],3,30,30)</f>
        <v>#VALUE!</v>
      </c>
      <c r="G25" s="4" t="e" vm="195">
        <f>_xlfn.IMAGE(시즌이미지12[[#This Row],[함수용주소를 DIRECT주소로 변경]],시즌이미지12[[#This Row],[팀약자]],3,35,35)</f>
        <v>#VALUE!</v>
      </c>
      <c r="H25" s="2" t="e" vm="196">
        <f>_xlfn.IMAGE(시즌이미지12[[#This Row],[함수용주소를 DIRECT주소로 변경]],시즌이미지12[[#This Row],[팀약자]],3,60,60)</f>
        <v>#VALUE!</v>
      </c>
      <c r="I25" s="2" t="e" vm="197">
        <f>_xlfn.IMAGE(시즌이미지12[[#This Row],[함수용주소를 DIRECT주소로 변경]],시즌이미지12[[#This Row],[팀약자]],3,75,75)</f>
        <v>#VALUE!</v>
      </c>
      <c r="J25" s="2" t="e" vm="198">
        <f>_xlfn.IMAGE(시즌이미지12[[#This Row],[함수용주소를 DIRECT주소로 변경]],시즌이미지12[[#This Row],[팀약자]],3,85,85)</f>
        <v>#VALUE!</v>
      </c>
      <c r="K25" s="2" t="e" vm="199">
        <f>_xlfn.IMAGE(시즌이미지12[[#This Row],[함수용주소를 DIRECT주소로 변경]],시즌이미지12[[#This Row],[팀약자]],3,125,125)</f>
        <v>#VALUE!</v>
      </c>
    </row>
    <row r="26" spans="1:16" ht="32.799999999999997" customHeight="1" x14ac:dyDescent="0.3">
      <c r="A26" s="27" t="s">
        <v>256</v>
      </c>
      <c r="B26" s="2" t="str">
        <f>MID(시즌이미지12[[#This Row],[열1]],33,33)</f>
        <v>1KLZCGTR_uos5J-wXFoJOfu1ITst6VVAU</v>
      </c>
      <c r="C26" s="2" t="str">
        <f>"https://lh3.googleusercontent.com/d/" &amp; 시즌이미지12[[#This Row],[파일ID]]</f>
        <v>https://lh3.googleusercontent.com/d/1KLZCGTR_uos5J-wXFoJOfu1ITst6VVAU</v>
      </c>
      <c r="D26" s="3" t="s">
        <v>257</v>
      </c>
      <c r="E26" s="17" t="s">
        <v>150</v>
      </c>
      <c r="F26" s="50" t="e" vm="200">
        <f>_xlfn.IMAGE(시즌이미지12[[#This Row],[함수용주소를 DIRECT주소로 변경]],시즌이미지12[[#This Row],[팀약자]],3,30,30)</f>
        <v>#VALUE!</v>
      </c>
      <c r="G26" s="4" t="e" vm="201">
        <f>_xlfn.IMAGE(시즌이미지12[[#This Row],[함수용주소를 DIRECT주소로 변경]],시즌이미지12[[#This Row],[팀약자]],3,35,35)</f>
        <v>#VALUE!</v>
      </c>
      <c r="H26" s="2" t="e" vm="202">
        <f>_xlfn.IMAGE(시즌이미지12[[#This Row],[함수용주소를 DIRECT주소로 변경]],시즌이미지12[[#This Row],[팀약자]],3,60,60)</f>
        <v>#VALUE!</v>
      </c>
      <c r="I26" s="2" t="e" vm="203">
        <f>_xlfn.IMAGE(시즌이미지12[[#This Row],[함수용주소를 DIRECT주소로 변경]],시즌이미지12[[#This Row],[팀약자]],3,75,75)</f>
        <v>#VALUE!</v>
      </c>
      <c r="J26" s="2" t="e" vm="204">
        <f>_xlfn.IMAGE(시즌이미지12[[#This Row],[함수용주소를 DIRECT주소로 변경]],시즌이미지12[[#This Row],[팀약자]],3,85,85)</f>
        <v>#VALUE!</v>
      </c>
      <c r="K26" s="2" t="e" vm="205">
        <f>_xlfn.IMAGE(시즌이미지12[[#This Row],[함수용주소를 DIRECT주소로 변경]],시즌이미지12[[#This Row],[팀약자]],3,125,125)</f>
        <v>#VALUE!</v>
      </c>
    </row>
    <row r="27" spans="1:16" ht="32.799999999999997" customHeight="1" x14ac:dyDescent="0.3">
      <c r="B27" s="2" t="str">
        <f>MID(시즌이미지12[[#This Row],[열1]],33,33)</f>
        <v/>
      </c>
      <c r="C27" s="2" t="str">
        <f>"https://lh3.googleusercontent.com/d/" &amp; 시즌이미지12[[#This Row],[파일ID]]</f>
        <v>https://lh3.googleusercontent.com/d/</v>
      </c>
      <c r="D27" s="3"/>
      <c r="E27" s="17"/>
      <c r="F27" s="50" t="e" vm="206">
        <f ca="1">_xlfn.IMAGE(시즌이미지12[[#This Row],[함수용주소를 DIRECT주소로 변경]],시즌이미지12[[#This Row],[팀약자]],3,30,30)</f>
        <v>#VALUE!</v>
      </c>
      <c r="G27" s="4" t="e" vm="206">
        <f ca="1">_xlfn.IMAGE(시즌이미지12[[#This Row],[함수용주소를 DIRECT주소로 변경]],시즌이미지12[[#This Row],[팀약자]],3,35,35)</f>
        <v>#VALUE!</v>
      </c>
      <c r="H27" s="2" t="e" vm="206">
        <f ca="1">_xlfn.IMAGE(시즌이미지12[[#This Row],[함수용주소를 DIRECT주소로 변경]],시즌이미지12[[#This Row],[팀약자]],3,60,60)</f>
        <v>#VALUE!</v>
      </c>
      <c r="I27" s="2" t="e" vm="206">
        <f ca="1">_xlfn.IMAGE(시즌이미지12[[#This Row],[함수용주소를 DIRECT주소로 변경]],시즌이미지12[[#This Row],[팀약자]],3,75,75)</f>
        <v>#VALUE!</v>
      </c>
      <c r="J27" s="2" t="e" vm="206">
        <f ca="1">_xlfn.IMAGE(시즌이미지12[[#This Row],[함수용주소를 DIRECT주소로 변경]],시즌이미지12[[#This Row],[팀약자]],3,85,85)</f>
        <v>#VALUE!</v>
      </c>
      <c r="K27" s="2" t="e" vm="206">
        <f ca="1">_xlfn.IMAGE(시즌이미지12[[#This Row],[함수용주소를 DIRECT주소로 변경]],시즌이미지12[[#This Row],[팀약자]],3,125,125)</f>
        <v>#VALUE!</v>
      </c>
    </row>
    <row r="28" spans="1:16" ht="32.799999999999997" customHeight="1" x14ac:dyDescent="0.3">
      <c r="B28" s="2" t="str">
        <f>MID(시즌이미지12[[#This Row],[열1]],33,33)</f>
        <v/>
      </c>
      <c r="C28" s="2" t="str">
        <f>"https://lh3.googleusercontent.com/d/" &amp; 시즌이미지12[[#This Row],[파일ID]]</f>
        <v>https://lh3.googleusercontent.com/d/</v>
      </c>
      <c r="D28" s="3"/>
      <c r="E28" s="17"/>
      <c r="F28" s="50" t="e" vm="206">
        <f ca="1">_xlfn.IMAGE(시즌이미지12[[#This Row],[함수용주소를 DIRECT주소로 변경]],시즌이미지12[[#This Row],[팀약자]],3,30,30)</f>
        <v>#VALUE!</v>
      </c>
      <c r="G28" s="4" t="e" vm="206">
        <f ca="1">_xlfn.IMAGE(시즌이미지12[[#This Row],[함수용주소를 DIRECT주소로 변경]],시즌이미지12[[#This Row],[팀약자]],3,35,35)</f>
        <v>#VALUE!</v>
      </c>
      <c r="H28" s="2" t="e" vm="206">
        <f ca="1">_xlfn.IMAGE(시즌이미지12[[#This Row],[함수용주소를 DIRECT주소로 변경]],시즌이미지12[[#This Row],[팀약자]],3,60,60)</f>
        <v>#VALUE!</v>
      </c>
      <c r="I28" s="2" t="e" vm="206">
        <f ca="1">_xlfn.IMAGE(시즌이미지12[[#This Row],[함수용주소를 DIRECT주소로 변경]],시즌이미지12[[#This Row],[팀약자]],3,75,75)</f>
        <v>#VALUE!</v>
      </c>
      <c r="J28" s="2" t="e" vm="206">
        <f ca="1">_xlfn.IMAGE(시즌이미지12[[#This Row],[함수용주소를 DIRECT주소로 변경]],시즌이미지12[[#This Row],[팀약자]],3,85,85)</f>
        <v>#VALUE!</v>
      </c>
      <c r="K28" s="2" t="e" vm="206">
        <f ca="1">_xlfn.IMAGE(시즌이미지12[[#This Row],[함수용주소를 DIRECT주소로 변경]],시즌이미지12[[#This Row],[팀약자]],3,125,125)</f>
        <v>#VALUE!</v>
      </c>
    </row>
    <row r="29" spans="1:16" ht="32.799999999999997" customHeight="1" x14ac:dyDescent="0.3">
      <c r="B29" s="2" t="str">
        <f>MID(시즌이미지12[[#This Row],[열1]],33,33)</f>
        <v/>
      </c>
      <c r="C29" s="2" t="str">
        <f>"https://lh3.googleusercontent.com/d/" &amp; 시즌이미지12[[#This Row],[파일ID]]</f>
        <v>https://lh3.googleusercontent.com/d/</v>
      </c>
      <c r="D29" s="3"/>
      <c r="E29" s="17"/>
      <c r="F29" s="50" t="e" vm="206">
        <f ca="1">_xlfn.IMAGE(시즌이미지12[[#This Row],[함수용주소를 DIRECT주소로 변경]],시즌이미지12[[#This Row],[팀약자]],3,30,30)</f>
        <v>#VALUE!</v>
      </c>
      <c r="G29" s="4" t="e" vm="206">
        <f ca="1">_xlfn.IMAGE(시즌이미지12[[#This Row],[함수용주소를 DIRECT주소로 변경]],시즌이미지12[[#This Row],[팀약자]],3,35,35)</f>
        <v>#VALUE!</v>
      </c>
      <c r="H29" s="2" t="e" vm="206">
        <f ca="1">_xlfn.IMAGE(시즌이미지12[[#This Row],[함수용주소를 DIRECT주소로 변경]],시즌이미지12[[#This Row],[팀약자]],3,60,60)</f>
        <v>#VALUE!</v>
      </c>
      <c r="I29" s="2" t="e" vm="206">
        <f ca="1">_xlfn.IMAGE(시즌이미지12[[#This Row],[함수용주소를 DIRECT주소로 변경]],시즌이미지12[[#This Row],[팀약자]],3,75,75)</f>
        <v>#VALUE!</v>
      </c>
      <c r="J29" s="2" t="e" vm="206">
        <f ca="1">_xlfn.IMAGE(시즌이미지12[[#This Row],[함수용주소를 DIRECT주소로 변경]],시즌이미지12[[#This Row],[팀약자]],3,85,85)</f>
        <v>#VALUE!</v>
      </c>
      <c r="K29" s="2" t="e" vm="206">
        <f ca="1">_xlfn.IMAGE(시즌이미지12[[#This Row],[함수용주소를 DIRECT주소로 변경]],시즌이미지12[[#This Row],[팀약자]],3,125,125)</f>
        <v>#VALUE!</v>
      </c>
    </row>
    <row r="30" spans="1:16" ht="32.799999999999997" customHeight="1" x14ac:dyDescent="0.3">
      <c r="B30" s="2" t="str">
        <f>MID(시즌이미지12[[#This Row],[열1]],33,33)</f>
        <v/>
      </c>
      <c r="C30" s="2" t="str">
        <f>"https://lh3.googleusercontent.com/d/" &amp; 시즌이미지12[[#This Row],[파일ID]]</f>
        <v>https://lh3.googleusercontent.com/d/</v>
      </c>
      <c r="D30" s="3"/>
      <c r="E30" s="17"/>
      <c r="F30" s="50" t="e" vm="206">
        <f ca="1">_xlfn.IMAGE(시즌이미지12[[#This Row],[함수용주소를 DIRECT주소로 변경]],시즌이미지12[[#This Row],[팀약자]],3,30,30)</f>
        <v>#VALUE!</v>
      </c>
      <c r="G30" s="4" t="e" vm="206">
        <f ca="1">_xlfn.IMAGE(시즌이미지12[[#This Row],[함수용주소를 DIRECT주소로 변경]],시즌이미지12[[#This Row],[팀약자]],3,35,35)</f>
        <v>#VALUE!</v>
      </c>
      <c r="H30" s="2" t="e" vm="206">
        <f ca="1">_xlfn.IMAGE(시즌이미지12[[#This Row],[함수용주소를 DIRECT주소로 변경]],시즌이미지12[[#This Row],[팀약자]],3,60,60)</f>
        <v>#VALUE!</v>
      </c>
      <c r="I30" s="2" t="e" vm="206">
        <f ca="1">_xlfn.IMAGE(시즌이미지12[[#This Row],[함수용주소를 DIRECT주소로 변경]],시즌이미지12[[#This Row],[팀약자]],3,75,75)</f>
        <v>#VALUE!</v>
      </c>
      <c r="J30" s="2" t="e" vm="206">
        <f ca="1">_xlfn.IMAGE(시즌이미지12[[#This Row],[함수용주소를 DIRECT주소로 변경]],시즌이미지12[[#This Row],[팀약자]],3,85,85)</f>
        <v>#VALUE!</v>
      </c>
      <c r="K30" s="2" t="e" vm="206">
        <f ca="1">_xlfn.IMAGE(시즌이미지12[[#This Row],[함수용주소를 DIRECT주소로 변경]],시즌이미지12[[#This Row],[팀약자]],3,125,125)</f>
        <v>#VALUE!</v>
      </c>
    </row>
    <row r="31" spans="1:16" ht="32.799999999999997" customHeight="1" x14ac:dyDescent="0.3">
      <c r="B31" s="2" t="str">
        <f>MID(시즌이미지12[[#This Row],[열1]],33,33)</f>
        <v/>
      </c>
      <c r="C31" s="2" t="str">
        <f>"https://lh3.googleusercontent.com/d/" &amp; 시즌이미지12[[#This Row],[파일ID]]</f>
        <v>https://lh3.googleusercontent.com/d/</v>
      </c>
      <c r="D31" s="3"/>
      <c r="E31" s="17"/>
      <c r="F31" s="50" t="e" vm="206">
        <f ca="1">_xlfn.IMAGE(시즌이미지12[[#This Row],[함수용주소를 DIRECT주소로 변경]],시즌이미지12[[#This Row],[팀약자]],3,30,30)</f>
        <v>#VALUE!</v>
      </c>
      <c r="G31" s="4" t="e" vm="206">
        <f ca="1">_xlfn.IMAGE(시즌이미지12[[#This Row],[함수용주소를 DIRECT주소로 변경]],시즌이미지12[[#This Row],[팀약자]],3,35,35)</f>
        <v>#VALUE!</v>
      </c>
      <c r="H31" s="2" t="e" vm="206">
        <f ca="1">_xlfn.IMAGE(시즌이미지12[[#This Row],[함수용주소를 DIRECT주소로 변경]],시즌이미지12[[#This Row],[팀약자]],3,60,60)</f>
        <v>#VALUE!</v>
      </c>
      <c r="I31" s="2" t="e" vm="206">
        <f ca="1">_xlfn.IMAGE(시즌이미지12[[#This Row],[함수용주소를 DIRECT주소로 변경]],시즌이미지12[[#This Row],[팀약자]],3,75,75)</f>
        <v>#VALUE!</v>
      </c>
      <c r="J31" s="2" t="e" vm="206">
        <f ca="1">_xlfn.IMAGE(시즌이미지12[[#This Row],[함수용주소를 DIRECT주소로 변경]],시즌이미지12[[#This Row],[팀약자]],3,85,85)</f>
        <v>#VALUE!</v>
      </c>
      <c r="K31" s="2" t="e" vm="206">
        <f ca="1">_xlfn.IMAGE(시즌이미지12[[#This Row],[함수용주소를 DIRECT주소로 변경]],시즌이미지12[[#This Row],[팀약자]],3,125,125)</f>
        <v>#VALUE!</v>
      </c>
    </row>
    <row r="32" spans="1:16" ht="32.799999999999997" customHeight="1" x14ac:dyDescent="0.3">
      <c r="B32" s="2" t="str">
        <f>MID(시즌이미지12[[#This Row],[열1]],33,33)</f>
        <v/>
      </c>
      <c r="C32" s="2" t="str">
        <f>"https://lh3.googleusercontent.com/d/" &amp; 시즌이미지12[[#This Row],[파일ID]]</f>
        <v>https://lh3.googleusercontent.com/d/</v>
      </c>
      <c r="D32" s="3"/>
      <c r="E32" s="17"/>
      <c r="F32" s="50" t="e" vm="206">
        <f ca="1">_xlfn.IMAGE(시즌이미지12[[#This Row],[함수용주소를 DIRECT주소로 변경]],시즌이미지12[[#This Row],[팀약자]],3,30,30)</f>
        <v>#VALUE!</v>
      </c>
      <c r="G32" s="4" t="e" vm="206">
        <f ca="1">_xlfn.IMAGE(시즌이미지12[[#This Row],[함수용주소를 DIRECT주소로 변경]],시즌이미지12[[#This Row],[팀약자]],3,35,35)</f>
        <v>#VALUE!</v>
      </c>
      <c r="H32" s="2" t="e" vm="206">
        <f ca="1">_xlfn.IMAGE(시즌이미지12[[#This Row],[함수용주소를 DIRECT주소로 변경]],시즌이미지12[[#This Row],[팀약자]],3,60,60)</f>
        <v>#VALUE!</v>
      </c>
      <c r="I32" s="2" t="e" vm="206">
        <f ca="1">_xlfn.IMAGE(시즌이미지12[[#This Row],[함수용주소를 DIRECT주소로 변경]],시즌이미지12[[#This Row],[팀약자]],3,75,75)</f>
        <v>#VALUE!</v>
      </c>
      <c r="J32" s="2" t="e" vm="206">
        <f ca="1">_xlfn.IMAGE(시즌이미지12[[#This Row],[함수용주소를 DIRECT주소로 변경]],시즌이미지12[[#This Row],[팀약자]],3,85,85)</f>
        <v>#VALUE!</v>
      </c>
      <c r="K32" s="2" t="e" vm="206">
        <f ca="1">_xlfn.IMAGE(시즌이미지12[[#This Row],[함수용주소를 DIRECT주소로 변경]],시즌이미지12[[#This Row],[팀약자]],3,125,125)</f>
        <v>#VALUE!</v>
      </c>
    </row>
    <row r="33" spans="2:11" ht="32.799999999999997" customHeight="1" x14ac:dyDescent="0.3">
      <c r="B33" s="2" t="str">
        <f>MID(시즌이미지12[[#This Row],[열1]],33,33)</f>
        <v/>
      </c>
      <c r="C33" s="2" t="str">
        <f>"https://lh3.googleusercontent.com/d/" &amp; 시즌이미지12[[#This Row],[파일ID]]</f>
        <v>https://lh3.googleusercontent.com/d/</v>
      </c>
      <c r="D33" s="3"/>
      <c r="E33" s="17"/>
      <c r="F33" s="50" t="e" vm="206">
        <f ca="1">_xlfn.IMAGE(시즌이미지12[[#This Row],[함수용주소를 DIRECT주소로 변경]],시즌이미지12[[#This Row],[팀약자]],3,30,30)</f>
        <v>#VALUE!</v>
      </c>
      <c r="G33" s="4" t="e" vm="206">
        <f ca="1">_xlfn.IMAGE(시즌이미지12[[#This Row],[함수용주소를 DIRECT주소로 변경]],시즌이미지12[[#This Row],[팀약자]],3,35,35)</f>
        <v>#VALUE!</v>
      </c>
      <c r="H33" s="2" t="e" vm="206">
        <f ca="1">_xlfn.IMAGE(시즌이미지12[[#This Row],[함수용주소를 DIRECT주소로 변경]],시즌이미지12[[#This Row],[팀약자]],3,60,60)</f>
        <v>#VALUE!</v>
      </c>
      <c r="I33" s="2" t="e" vm="206">
        <f ca="1">_xlfn.IMAGE(시즌이미지12[[#This Row],[함수용주소를 DIRECT주소로 변경]],시즌이미지12[[#This Row],[팀약자]],3,75,75)</f>
        <v>#VALUE!</v>
      </c>
      <c r="J33" s="2" t="e" vm="206">
        <f ca="1">_xlfn.IMAGE(시즌이미지12[[#This Row],[함수용주소를 DIRECT주소로 변경]],시즌이미지12[[#This Row],[팀약자]],3,85,85)</f>
        <v>#VALUE!</v>
      </c>
      <c r="K33" s="2" t="e" vm="206">
        <f ca="1">_xlfn.IMAGE(시즌이미지12[[#This Row],[함수용주소를 DIRECT주소로 변경]],시즌이미지12[[#This Row],[팀약자]],3,125,125)</f>
        <v>#VALUE!</v>
      </c>
    </row>
    <row r="34" spans="2:11" ht="32.799999999999997" customHeight="1" x14ac:dyDescent="0.3">
      <c r="B34" s="2" t="str">
        <f>MID(시즌이미지12[[#This Row],[열1]],33,33)</f>
        <v/>
      </c>
      <c r="C34" s="2" t="str">
        <f>"https://lh3.googleusercontent.com/d/" &amp; 시즌이미지12[[#This Row],[파일ID]]</f>
        <v>https://lh3.googleusercontent.com/d/</v>
      </c>
      <c r="D34" s="3"/>
      <c r="E34" s="17"/>
      <c r="F34" s="50" t="e" vm="206">
        <f ca="1">_xlfn.IMAGE(시즌이미지12[[#This Row],[함수용주소를 DIRECT주소로 변경]],시즌이미지12[[#This Row],[팀약자]],3,30,30)</f>
        <v>#VALUE!</v>
      </c>
      <c r="G34" s="4" t="e" vm="206">
        <f ca="1">_xlfn.IMAGE(시즌이미지12[[#This Row],[함수용주소를 DIRECT주소로 변경]],시즌이미지12[[#This Row],[팀약자]],3,35,35)</f>
        <v>#VALUE!</v>
      </c>
      <c r="H34" s="2" t="e" vm="206">
        <f ca="1">_xlfn.IMAGE(시즌이미지12[[#This Row],[함수용주소를 DIRECT주소로 변경]],시즌이미지12[[#This Row],[팀약자]],3,60,60)</f>
        <v>#VALUE!</v>
      </c>
      <c r="I34" s="2" t="e" vm="206">
        <f ca="1">_xlfn.IMAGE(시즌이미지12[[#This Row],[함수용주소를 DIRECT주소로 변경]],시즌이미지12[[#This Row],[팀약자]],3,75,75)</f>
        <v>#VALUE!</v>
      </c>
      <c r="J34" s="2" t="e" vm="206">
        <f ca="1">_xlfn.IMAGE(시즌이미지12[[#This Row],[함수용주소를 DIRECT주소로 변경]],시즌이미지12[[#This Row],[팀약자]],3,85,85)</f>
        <v>#VALUE!</v>
      </c>
      <c r="K34" s="2" t="e" vm="206">
        <f ca="1">_xlfn.IMAGE(시즌이미지12[[#This Row],[함수용주소를 DIRECT주소로 변경]],시즌이미지12[[#This Row],[팀약자]],3,125,125)</f>
        <v>#VALUE!</v>
      </c>
    </row>
    <row r="35" spans="2:11" ht="32.799999999999997" customHeight="1" x14ac:dyDescent="0.3">
      <c r="B35" s="2" t="str">
        <f>MID(시즌이미지12[[#This Row],[열1]],33,33)</f>
        <v/>
      </c>
      <c r="C35" s="2" t="str">
        <f>"https://lh3.googleusercontent.com/d/" &amp; 시즌이미지12[[#This Row],[파일ID]]</f>
        <v>https://lh3.googleusercontent.com/d/</v>
      </c>
      <c r="D35" s="3"/>
      <c r="E35" s="17"/>
      <c r="F35" s="50" t="e" vm="206">
        <f ca="1">_xlfn.IMAGE(시즌이미지12[[#This Row],[함수용주소를 DIRECT주소로 변경]],시즌이미지12[[#This Row],[팀약자]],3,30,30)</f>
        <v>#VALUE!</v>
      </c>
      <c r="G35" s="4" t="e" vm="206">
        <f ca="1">_xlfn.IMAGE(시즌이미지12[[#This Row],[함수용주소를 DIRECT주소로 변경]],시즌이미지12[[#This Row],[팀약자]],3,35,35)</f>
        <v>#VALUE!</v>
      </c>
      <c r="H35" s="2" t="e" vm="206">
        <f ca="1">_xlfn.IMAGE(시즌이미지12[[#This Row],[함수용주소를 DIRECT주소로 변경]],시즌이미지12[[#This Row],[팀약자]],3,60,60)</f>
        <v>#VALUE!</v>
      </c>
      <c r="I35" s="2" t="e" vm="206">
        <f ca="1">_xlfn.IMAGE(시즌이미지12[[#This Row],[함수용주소를 DIRECT주소로 변경]],시즌이미지12[[#This Row],[팀약자]],3,75,75)</f>
        <v>#VALUE!</v>
      </c>
      <c r="J35" s="2" t="e" vm="206">
        <f ca="1">_xlfn.IMAGE(시즌이미지12[[#This Row],[함수용주소를 DIRECT주소로 변경]],시즌이미지12[[#This Row],[팀약자]],3,85,85)</f>
        <v>#VALUE!</v>
      </c>
      <c r="K35" s="2" t="e" vm="206">
        <f ca="1">_xlfn.IMAGE(시즌이미지12[[#This Row],[함수용주소를 DIRECT주소로 변경]],시즌이미지12[[#This Row],[팀약자]],3,125,125)</f>
        <v>#VALUE!</v>
      </c>
    </row>
    <row r="36" spans="2:11" ht="32.799999999999997" customHeight="1" x14ac:dyDescent="0.3">
      <c r="B36" s="2" t="str">
        <f>MID(시즌이미지12[[#This Row],[열1]],33,33)</f>
        <v/>
      </c>
      <c r="C36" s="2" t="str">
        <f>"https://lh3.googleusercontent.com/d/" &amp; 시즌이미지12[[#This Row],[파일ID]]</f>
        <v>https://lh3.googleusercontent.com/d/</v>
      </c>
      <c r="D36" s="3"/>
      <c r="E36" s="17"/>
      <c r="F36" s="50" t="e" vm="206">
        <f ca="1">_xlfn.IMAGE(시즌이미지12[[#This Row],[함수용주소를 DIRECT주소로 변경]],시즌이미지12[[#This Row],[팀약자]],3,30,30)</f>
        <v>#VALUE!</v>
      </c>
      <c r="G36" s="4" t="e" vm="206">
        <f ca="1">_xlfn.IMAGE(시즌이미지12[[#This Row],[함수용주소를 DIRECT주소로 변경]],시즌이미지12[[#This Row],[팀약자]],3,35,35)</f>
        <v>#VALUE!</v>
      </c>
      <c r="H36" s="2" t="e" vm="206">
        <f ca="1">_xlfn.IMAGE(시즌이미지12[[#This Row],[함수용주소를 DIRECT주소로 변경]],시즌이미지12[[#This Row],[팀약자]],3,60,60)</f>
        <v>#VALUE!</v>
      </c>
      <c r="I36" s="2" t="e" vm="206">
        <f ca="1">_xlfn.IMAGE(시즌이미지12[[#This Row],[함수용주소를 DIRECT주소로 변경]],시즌이미지12[[#This Row],[팀약자]],3,75,75)</f>
        <v>#VALUE!</v>
      </c>
      <c r="J36" s="2" t="e" vm="206">
        <f ca="1">_xlfn.IMAGE(시즌이미지12[[#This Row],[함수용주소를 DIRECT주소로 변경]],시즌이미지12[[#This Row],[팀약자]],3,85,85)</f>
        <v>#VALUE!</v>
      </c>
      <c r="K36" s="2" t="e" vm="206">
        <f ca="1">_xlfn.IMAGE(시즌이미지12[[#This Row],[함수용주소를 DIRECT주소로 변경]],시즌이미지12[[#This Row],[팀약자]],3,125,125)</f>
        <v>#VALUE!</v>
      </c>
    </row>
    <row r="37" spans="2:11" ht="32.799999999999997" customHeight="1" x14ac:dyDescent="0.3">
      <c r="B37" s="2" t="str">
        <f>MID(시즌이미지12[[#This Row],[열1]],33,33)</f>
        <v/>
      </c>
      <c r="C37" s="2" t="str">
        <f>"https://lh3.googleusercontent.com/d/" &amp; 시즌이미지12[[#This Row],[파일ID]]</f>
        <v>https://lh3.googleusercontent.com/d/</v>
      </c>
      <c r="D37" s="3"/>
      <c r="E37" s="17"/>
      <c r="F37" s="50" t="e" vm="206">
        <f ca="1">_xlfn.IMAGE(시즌이미지12[[#This Row],[함수용주소를 DIRECT주소로 변경]],시즌이미지12[[#This Row],[팀약자]],3,30,30)</f>
        <v>#VALUE!</v>
      </c>
      <c r="G37" s="4" t="e" vm="206">
        <f ca="1">_xlfn.IMAGE(시즌이미지12[[#This Row],[함수용주소를 DIRECT주소로 변경]],시즌이미지12[[#This Row],[팀약자]],3,35,35)</f>
        <v>#VALUE!</v>
      </c>
      <c r="H37" s="2" t="e" vm="206">
        <f ca="1">_xlfn.IMAGE(시즌이미지12[[#This Row],[함수용주소를 DIRECT주소로 변경]],시즌이미지12[[#This Row],[팀약자]],3,60,60)</f>
        <v>#VALUE!</v>
      </c>
      <c r="I37" s="2" t="e" vm="206">
        <f ca="1">_xlfn.IMAGE(시즌이미지12[[#This Row],[함수용주소를 DIRECT주소로 변경]],시즌이미지12[[#This Row],[팀약자]],3,75,75)</f>
        <v>#VALUE!</v>
      </c>
      <c r="J37" s="2" t="e" vm="206">
        <f ca="1">_xlfn.IMAGE(시즌이미지12[[#This Row],[함수용주소를 DIRECT주소로 변경]],시즌이미지12[[#This Row],[팀약자]],3,85,85)</f>
        <v>#VALUE!</v>
      </c>
      <c r="K37" s="2" t="e" vm="206">
        <f ca="1">_xlfn.IMAGE(시즌이미지12[[#This Row],[함수용주소를 DIRECT주소로 변경]],시즌이미지12[[#This Row],[팀약자]],3,125,125)</f>
        <v>#VALUE!</v>
      </c>
    </row>
    <row r="38" spans="2:11" ht="32.799999999999997" customHeight="1" x14ac:dyDescent="0.3">
      <c r="B38" s="2" t="str">
        <f>MID(시즌이미지12[[#This Row],[열1]],33,33)</f>
        <v/>
      </c>
      <c r="C38" s="2" t="str">
        <f>"https://lh3.googleusercontent.com/d/" &amp; 시즌이미지12[[#This Row],[파일ID]]</f>
        <v>https://lh3.googleusercontent.com/d/</v>
      </c>
      <c r="D38" s="3"/>
      <c r="E38" s="17"/>
      <c r="F38" s="50" t="e" vm="206">
        <f ca="1">_xlfn.IMAGE(시즌이미지12[[#This Row],[함수용주소를 DIRECT주소로 변경]],시즌이미지12[[#This Row],[팀약자]],3,30,30)</f>
        <v>#VALUE!</v>
      </c>
      <c r="G38" s="4" t="e" vm="206">
        <f ca="1">_xlfn.IMAGE(시즌이미지12[[#This Row],[함수용주소를 DIRECT주소로 변경]],시즌이미지12[[#This Row],[팀약자]],3,35,35)</f>
        <v>#VALUE!</v>
      </c>
      <c r="H38" s="2" t="e" vm="206">
        <f ca="1">_xlfn.IMAGE(시즌이미지12[[#This Row],[함수용주소를 DIRECT주소로 변경]],시즌이미지12[[#This Row],[팀약자]],3,60,60)</f>
        <v>#VALUE!</v>
      </c>
      <c r="I38" s="2" t="e" vm="206">
        <f ca="1">_xlfn.IMAGE(시즌이미지12[[#This Row],[함수용주소를 DIRECT주소로 변경]],시즌이미지12[[#This Row],[팀약자]],3,75,75)</f>
        <v>#VALUE!</v>
      </c>
      <c r="J38" s="2" t="e" vm="206">
        <f ca="1">_xlfn.IMAGE(시즌이미지12[[#This Row],[함수용주소를 DIRECT주소로 변경]],시즌이미지12[[#This Row],[팀약자]],3,85,85)</f>
        <v>#VALUE!</v>
      </c>
      <c r="K38" s="2" t="e" vm="206">
        <f ca="1">_xlfn.IMAGE(시즌이미지12[[#This Row],[함수용주소를 DIRECT주소로 변경]],시즌이미지12[[#This Row],[팀약자]],3,125,125)</f>
        <v>#VALUE!</v>
      </c>
    </row>
    <row r="39" spans="2:11" ht="32.799999999999997" customHeight="1" x14ac:dyDescent="0.3">
      <c r="B39" s="2" t="str">
        <f>MID(시즌이미지12[[#This Row],[열1]],33,33)</f>
        <v/>
      </c>
      <c r="C39" s="2" t="str">
        <f>"https://lh3.googleusercontent.com/d/" &amp; 시즌이미지12[[#This Row],[파일ID]]</f>
        <v>https://lh3.googleusercontent.com/d/</v>
      </c>
      <c r="D39" s="3"/>
      <c r="E39" s="17"/>
      <c r="F39" s="50" t="e" vm="206">
        <f ca="1">_xlfn.IMAGE(시즌이미지12[[#This Row],[함수용주소를 DIRECT주소로 변경]],시즌이미지12[[#This Row],[팀약자]],3,30,30)</f>
        <v>#VALUE!</v>
      </c>
      <c r="G39" s="4" t="e" vm="206">
        <f ca="1">_xlfn.IMAGE(시즌이미지12[[#This Row],[함수용주소를 DIRECT주소로 변경]],시즌이미지12[[#This Row],[팀약자]],3,35,35)</f>
        <v>#VALUE!</v>
      </c>
      <c r="H39" s="2" t="e" vm="206">
        <f ca="1">_xlfn.IMAGE(시즌이미지12[[#This Row],[함수용주소를 DIRECT주소로 변경]],시즌이미지12[[#This Row],[팀약자]],3,60,60)</f>
        <v>#VALUE!</v>
      </c>
      <c r="I39" s="2" t="e" vm="206">
        <f ca="1">_xlfn.IMAGE(시즌이미지12[[#This Row],[함수용주소를 DIRECT주소로 변경]],시즌이미지12[[#This Row],[팀약자]],3,75,75)</f>
        <v>#VALUE!</v>
      </c>
      <c r="J39" s="2" t="e" vm="206">
        <f ca="1">_xlfn.IMAGE(시즌이미지12[[#This Row],[함수용주소를 DIRECT주소로 변경]],시즌이미지12[[#This Row],[팀약자]],3,85,85)</f>
        <v>#VALUE!</v>
      </c>
      <c r="K39" s="2" t="e" vm="206">
        <f ca="1">_xlfn.IMAGE(시즌이미지12[[#This Row],[함수용주소를 DIRECT주소로 변경]],시즌이미지12[[#This Row],[팀약자]],3,125,125)</f>
        <v>#VALUE!</v>
      </c>
    </row>
    <row r="40" spans="2:11" ht="32.799999999999997" customHeight="1" x14ac:dyDescent="0.3">
      <c r="B40" s="2" t="str">
        <f>MID(시즌이미지12[[#This Row],[열1]],33,33)</f>
        <v/>
      </c>
      <c r="C40" s="2" t="str">
        <f>"https://lh3.googleusercontent.com/d/" &amp; 시즌이미지12[[#This Row],[파일ID]]</f>
        <v>https://lh3.googleusercontent.com/d/</v>
      </c>
      <c r="D40" s="3"/>
      <c r="E40" s="17"/>
      <c r="F40" s="50" t="e" vm="206">
        <f ca="1">_xlfn.IMAGE(시즌이미지12[[#This Row],[함수용주소를 DIRECT주소로 변경]],시즌이미지12[[#This Row],[팀약자]],3,30,30)</f>
        <v>#VALUE!</v>
      </c>
      <c r="G40" s="4" t="e" vm="206">
        <f ca="1">_xlfn.IMAGE(시즌이미지12[[#This Row],[함수용주소를 DIRECT주소로 변경]],시즌이미지12[[#This Row],[팀약자]],3,35,35)</f>
        <v>#VALUE!</v>
      </c>
      <c r="H40" s="2" t="e" vm="206">
        <f ca="1">_xlfn.IMAGE(시즌이미지12[[#This Row],[함수용주소를 DIRECT주소로 변경]],시즌이미지12[[#This Row],[팀약자]],3,60,60)</f>
        <v>#VALUE!</v>
      </c>
      <c r="I40" s="2" t="e" vm="206">
        <f ca="1">_xlfn.IMAGE(시즌이미지12[[#This Row],[함수용주소를 DIRECT주소로 변경]],시즌이미지12[[#This Row],[팀약자]],3,75,75)</f>
        <v>#VALUE!</v>
      </c>
      <c r="J40" s="2" t="e" vm="206">
        <f ca="1">_xlfn.IMAGE(시즌이미지12[[#This Row],[함수용주소를 DIRECT주소로 변경]],시즌이미지12[[#This Row],[팀약자]],3,85,85)</f>
        <v>#VALUE!</v>
      </c>
      <c r="K40" s="2" t="e" vm="206">
        <f ca="1">_xlfn.IMAGE(시즌이미지12[[#This Row],[함수용주소를 DIRECT주소로 변경]],시즌이미지12[[#This Row],[팀약자]],3,125,125)</f>
        <v>#VALUE!</v>
      </c>
    </row>
    <row r="41" spans="2:11" ht="32.799999999999997" customHeight="1" x14ac:dyDescent="0.3">
      <c r="B41" s="2" t="str">
        <f>MID(시즌이미지12[[#This Row],[열1]],33,33)</f>
        <v/>
      </c>
      <c r="C41" s="2" t="str">
        <f>"https://lh3.googleusercontent.com/d/" &amp; 시즌이미지12[[#This Row],[파일ID]]</f>
        <v>https://lh3.googleusercontent.com/d/</v>
      </c>
      <c r="D41" s="3"/>
      <c r="E41" s="17"/>
      <c r="F41" s="50" t="e" vm="206">
        <f ca="1">_xlfn.IMAGE(시즌이미지12[[#This Row],[함수용주소를 DIRECT주소로 변경]],시즌이미지12[[#This Row],[팀약자]],3,30,30)</f>
        <v>#VALUE!</v>
      </c>
      <c r="G41" s="4" t="e" vm="206">
        <f ca="1">_xlfn.IMAGE(시즌이미지12[[#This Row],[함수용주소를 DIRECT주소로 변경]],시즌이미지12[[#This Row],[팀약자]],3,35,35)</f>
        <v>#VALUE!</v>
      </c>
      <c r="H41" s="2" t="e" vm="206">
        <f ca="1">_xlfn.IMAGE(시즌이미지12[[#This Row],[함수용주소를 DIRECT주소로 변경]],시즌이미지12[[#This Row],[팀약자]],3,60,60)</f>
        <v>#VALUE!</v>
      </c>
      <c r="I41" s="2" t="e" vm="206">
        <f ca="1">_xlfn.IMAGE(시즌이미지12[[#This Row],[함수용주소를 DIRECT주소로 변경]],시즌이미지12[[#This Row],[팀약자]],3,75,75)</f>
        <v>#VALUE!</v>
      </c>
      <c r="J41" s="2" t="e" vm="206">
        <f ca="1">_xlfn.IMAGE(시즌이미지12[[#This Row],[함수용주소를 DIRECT주소로 변경]],시즌이미지12[[#This Row],[팀약자]],3,85,85)</f>
        <v>#VALUE!</v>
      </c>
      <c r="K41" s="2" t="e" vm="206">
        <f ca="1">_xlfn.IMAGE(시즌이미지12[[#This Row],[함수용주소를 DIRECT주소로 변경]],시즌이미지12[[#This Row],[팀약자]],3,125,125)</f>
        <v>#VALUE!</v>
      </c>
    </row>
    <row r="42" spans="2:11" ht="32.799999999999997" customHeight="1" x14ac:dyDescent="0.3">
      <c r="B42" s="2" t="str">
        <f>MID(시즌이미지12[[#This Row],[열1]],33,33)</f>
        <v/>
      </c>
      <c r="C42" s="2" t="str">
        <f>"https://lh3.googleusercontent.com/d/" &amp; 시즌이미지12[[#This Row],[파일ID]]</f>
        <v>https://lh3.googleusercontent.com/d/</v>
      </c>
      <c r="D42" s="3"/>
      <c r="E42" s="17"/>
      <c r="F42" s="50" t="e" vm="206">
        <f ca="1">_xlfn.IMAGE(시즌이미지12[[#This Row],[함수용주소를 DIRECT주소로 변경]],시즌이미지12[[#This Row],[팀약자]],3,30,30)</f>
        <v>#VALUE!</v>
      </c>
      <c r="G42" s="4" t="e" vm="206">
        <f ca="1">_xlfn.IMAGE(시즌이미지12[[#This Row],[함수용주소를 DIRECT주소로 변경]],시즌이미지12[[#This Row],[팀약자]],3,35,35)</f>
        <v>#VALUE!</v>
      </c>
      <c r="H42" s="2" t="e" vm="206">
        <f ca="1">_xlfn.IMAGE(시즌이미지12[[#This Row],[함수용주소를 DIRECT주소로 변경]],시즌이미지12[[#This Row],[팀약자]],3,60,60)</f>
        <v>#VALUE!</v>
      </c>
      <c r="I42" s="2" t="e" vm="206">
        <f ca="1">_xlfn.IMAGE(시즌이미지12[[#This Row],[함수용주소를 DIRECT주소로 변경]],시즌이미지12[[#This Row],[팀약자]],3,75,75)</f>
        <v>#VALUE!</v>
      </c>
      <c r="J42" s="2" t="e" vm="206">
        <f ca="1">_xlfn.IMAGE(시즌이미지12[[#This Row],[함수용주소를 DIRECT주소로 변경]],시즌이미지12[[#This Row],[팀약자]],3,85,85)</f>
        <v>#VALUE!</v>
      </c>
      <c r="K42" s="2" t="e" vm="206">
        <f ca="1">_xlfn.IMAGE(시즌이미지12[[#This Row],[함수용주소를 DIRECT주소로 변경]],시즌이미지12[[#This Row],[팀약자]],3,125,125)</f>
        <v>#VALUE!</v>
      </c>
    </row>
    <row r="43" spans="2:11" ht="32.799999999999997" customHeight="1" x14ac:dyDescent="0.3">
      <c r="B43" s="2" t="str">
        <f>MID(시즌이미지12[[#This Row],[열1]],33,33)</f>
        <v/>
      </c>
      <c r="C43" s="2" t="str">
        <f>"https://lh3.googleusercontent.com/d/" &amp; 시즌이미지12[[#This Row],[파일ID]]</f>
        <v>https://lh3.googleusercontent.com/d/</v>
      </c>
      <c r="D43" s="3"/>
      <c r="E43" s="17"/>
      <c r="F43" s="50" t="e" vm="206">
        <f ca="1">_xlfn.IMAGE(시즌이미지12[[#This Row],[함수용주소를 DIRECT주소로 변경]],시즌이미지12[[#This Row],[팀약자]],3,30,30)</f>
        <v>#VALUE!</v>
      </c>
      <c r="G43" s="4" t="e" vm="206">
        <f ca="1">_xlfn.IMAGE(시즌이미지12[[#This Row],[함수용주소를 DIRECT주소로 변경]],시즌이미지12[[#This Row],[팀약자]],3,35,35)</f>
        <v>#VALUE!</v>
      </c>
      <c r="H43" s="2" t="e" vm="206">
        <f ca="1">_xlfn.IMAGE(시즌이미지12[[#This Row],[함수용주소를 DIRECT주소로 변경]],시즌이미지12[[#This Row],[팀약자]],3,60,60)</f>
        <v>#VALUE!</v>
      </c>
      <c r="I43" s="2" t="e" vm="206">
        <f ca="1">_xlfn.IMAGE(시즌이미지12[[#This Row],[함수용주소를 DIRECT주소로 변경]],시즌이미지12[[#This Row],[팀약자]],3,75,75)</f>
        <v>#VALUE!</v>
      </c>
      <c r="J43" s="2" t="e" vm="206">
        <f ca="1">_xlfn.IMAGE(시즌이미지12[[#This Row],[함수용주소를 DIRECT주소로 변경]],시즌이미지12[[#This Row],[팀약자]],3,85,85)</f>
        <v>#VALUE!</v>
      </c>
      <c r="K43" s="2" t="e" vm="206">
        <f ca="1">_xlfn.IMAGE(시즌이미지12[[#This Row],[함수용주소를 DIRECT주소로 변경]],시즌이미지12[[#This Row],[팀약자]],3,125,125)</f>
        <v>#VALUE!</v>
      </c>
    </row>
    <row r="44" spans="2:11" ht="32.799999999999997" customHeight="1" x14ac:dyDescent="0.3">
      <c r="B44" s="2" t="str">
        <f>MID(시즌이미지12[[#This Row],[열1]],33,33)</f>
        <v/>
      </c>
      <c r="C44" s="2" t="str">
        <f>"https://lh3.googleusercontent.com/d/" &amp; 시즌이미지12[[#This Row],[파일ID]]</f>
        <v>https://lh3.googleusercontent.com/d/</v>
      </c>
      <c r="D44" s="3"/>
      <c r="E44" s="17"/>
      <c r="F44" s="50" t="e" vm="206">
        <f ca="1">_xlfn.IMAGE(시즌이미지12[[#This Row],[함수용주소를 DIRECT주소로 변경]],시즌이미지12[[#This Row],[팀약자]],3,30,30)</f>
        <v>#VALUE!</v>
      </c>
      <c r="G44" s="4" t="e" vm="206">
        <f ca="1">_xlfn.IMAGE(시즌이미지12[[#This Row],[함수용주소를 DIRECT주소로 변경]],시즌이미지12[[#This Row],[팀약자]],3,35,35)</f>
        <v>#VALUE!</v>
      </c>
      <c r="H44" s="2" t="e" vm="206">
        <f ca="1">_xlfn.IMAGE(시즌이미지12[[#This Row],[함수용주소를 DIRECT주소로 변경]],시즌이미지12[[#This Row],[팀약자]],3,60,60)</f>
        <v>#VALUE!</v>
      </c>
      <c r="I44" s="2" t="e" vm="206">
        <f ca="1">_xlfn.IMAGE(시즌이미지12[[#This Row],[함수용주소를 DIRECT주소로 변경]],시즌이미지12[[#This Row],[팀약자]],3,75,75)</f>
        <v>#VALUE!</v>
      </c>
      <c r="J44" s="2" t="e" vm="206">
        <f ca="1">_xlfn.IMAGE(시즌이미지12[[#This Row],[함수용주소를 DIRECT주소로 변경]],시즌이미지12[[#This Row],[팀약자]],3,85,85)</f>
        <v>#VALUE!</v>
      </c>
      <c r="K44" s="2" t="e" vm="206">
        <f ca="1">_xlfn.IMAGE(시즌이미지12[[#This Row],[함수용주소를 DIRECT주소로 변경]],시즌이미지12[[#This Row],[팀약자]],3,125,125)</f>
        <v>#VALUE!</v>
      </c>
    </row>
    <row r="45" spans="2:11" ht="32.799999999999997" customHeight="1" x14ac:dyDescent="0.3">
      <c r="B45" s="2" t="str">
        <f>MID(시즌이미지12[[#This Row],[열1]],33,33)</f>
        <v/>
      </c>
      <c r="C45" s="2" t="str">
        <f>"https://lh3.googleusercontent.com/d/" &amp; 시즌이미지12[[#This Row],[파일ID]]</f>
        <v>https://lh3.googleusercontent.com/d/</v>
      </c>
      <c r="D45" s="3"/>
      <c r="E45" s="17"/>
      <c r="F45" s="50" t="e" vm="206">
        <f ca="1">_xlfn.IMAGE(시즌이미지12[[#This Row],[함수용주소를 DIRECT주소로 변경]],시즌이미지12[[#This Row],[팀약자]],3,30,30)</f>
        <v>#VALUE!</v>
      </c>
      <c r="G45" s="4" t="e" vm="206">
        <f ca="1">_xlfn.IMAGE(시즌이미지12[[#This Row],[함수용주소를 DIRECT주소로 변경]],시즌이미지12[[#This Row],[팀약자]],3,35,35)</f>
        <v>#VALUE!</v>
      </c>
      <c r="H45" s="2" t="e" vm="206">
        <f ca="1">_xlfn.IMAGE(시즌이미지12[[#This Row],[함수용주소를 DIRECT주소로 변경]],시즌이미지12[[#This Row],[팀약자]],3,60,60)</f>
        <v>#VALUE!</v>
      </c>
      <c r="I45" s="2" t="e" vm="206">
        <f ca="1">_xlfn.IMAGE(시즌이미지12[[#This Row],[함수용주소를 DIRECT주소로 변경]],시즌이미지12[[#This Row],[팀약자]],3,75,75)</f>
        <v>#VALUE!</v>
      </c>
      <c r="J45" s="2" t="e" vm="206">
        <f ca="1">_xlfn.IMAGE(시즌이미지12[[#This Row],[함수용주소를 DIRECT주소로 변경]],시즌이미지12[[#This Row],[팀약자]],3,85,85)</f>
        <v>#VALUE!</v>
      </c>
      <c r="K45" s="2" t="e" vm="206">
        <f ca="1">_xlfn.IMAGE(시즌이미지12[[#This Row],[함수용주소를 DIRECT주소로 변경]],시즌이미지12[[#This Row],[팀약자]],3,125,125)</f>
        <v>#VALUE!</v>
      </c>
    </row>
    <row r="46" spans="2:11" ht="32.799999999999997" customHeight="1" x14ac:dyDescent="0.3">
      <c r="B46" s="2" t="str">
        <f>MID(시즌이미지12[[#This Row],[열1]],33,33)</f>
        <v/>
      </c>
      <c r="C46" s="2" t="str">
        <f>"https://lh3.googleusercontent.com/d/" &amp; 시즌이미지12[[#This Row],[파일ID]]</f>
        <v>https://lh3.googleusercontent.com/d/</v>
      </c>
      <c r="D46" s="3"/>
      <c r="E46" s="17"/>
      <c r="F46" s="50" t="e" vm="206">
        <f ca="1">_xlfn.IMAGE(시즌이미지12[[#This Row],[함수용주소를 DIRECT주소로 변경]],시즌이미지12[[#This Row],[팀약자]],3,30,30)</f>
        <v>#VALUE!</v>
      </c>
      <c r="G46" s="4" t="e" vm="206">
        <f ca="1">_xlfn.IMAGE(시즌이미지12[[#This Row],[함수용주소를 DIRECT주소로 변경]],시즌이미지12[[#This Row],[팀약자]],3,35,35)</f>
        <v>#VALUE!</v>
      </c>
      <c r="H46" s="2" t="e" vm="206">
        <f ca="1">_xlfn.IMAGE(시즌이미지12[[#This Row],[함수용주소를 DIRECT주소로 변경]],시즌이미지12[[#This Row],[팀약자]],3,60,60)</f>
        <v>#VALUE!</v>
      </c>
      <c r="I46" s="2" t="e" vm="206">
        <f ca="1">_xlfn.IMAGE(시즌이미지12[[#This Row],[함수용주소를 DIRECT주소로 변경]],시즌이미지12[[#This Row],[팀약자]],3,75,75)</f>
        <v>#VALUE!</v>
      </c>
      <c r="J46" s="2" t="e" vm="206">
        <f ca="1">_xlfn.IMAGE(시즌이미지12[[#This Row],[함수용주소를 DIRECT주소로 변경]],시즌이미지12[[#This Row],[팀약자]],3,85,85)</f>
        <v>#VALUE!</v>
      </c>
      <c r="K46" s="2" t="e" vm="206">
        <f ca="1">_xlfn.IMAGE(시즌이미지12[[#This Row],[함수용주소를 DIRECT주소로 변경]],시즌이미지12[[#This Row],[팀약자]],3,125,125)</f>
        <v>#VALUE!</v>
      </c>
    </row>
    <row r="47" spans="2:11" ht="32.799999999999997" customHeight="1" x14ac:dyDescent="0.3">
      <c r="B47" s="2" t="str">
        <f>MID(시즌이미지12[[#This Row],[열1]],33,33)</f>
        <v/>
      </c>
      <c r="C47" s="2" t="str">
        <f>"https://lh3.googleusercontent.com/d/" &amp; 시즌이미지12[[#This Row],[파일ID]]</f>
        <v>https://lh3.googleusercontent.com/d/</v>
      </c>
      <c r="D47" s="3"/>
      <c r="E47" s="17"/>
      <c r="F47" s="50" t="e" vm="206">
        <f ca="1">_xlfn.IMAGE(시즌이미지12[[#This Row],[함수용주소를 DIRECT주소로 변경]],시즌이미지12[[#This Row],[팀약자]],3,30,30)</f>
        <v>#VALUE!</v>
      </c>
      <c r="G47" s="4" t="e" vm="206">
        <f ca="1">_xlfn.IMAGE(시즌이미지12[[#This Row],[함수용주소를 DIRECT주소로 변경]],시즌이미지12[[#This Row],[팀약자]],3,35,35)</f>
        <v>#VALUE!</v>
      </c>
      <c r="H47" s="2" t="e" vm="206">
        <f ca="1">_xlfn.IMAGE(시즌이미지12[[#This Row],[함수용주소를 DIRECT주소로 변경]],시즌이미지12[[#This Row],[팀약자]],3,60,60)</f>
        <v>#VALUE!</v>
      </c>
      <c r="I47" s="2" t="e" vm="206">
        <f ca="1">_xlfn.IMAGE(시즌이미지12[[#This Row],[함수용주소를 DIRECT주소로 변경]],시즌이미지12[[#This Row],[팀약자]],3,75,75)</f>
        <v>#VALUE!</v>
      </c>
      <c r="J47" s="2" t="e" vm="206">
        <f ca="1">_xlfn.IMAGE(시즌이미지12[[#This Row],[함수용주소를 DIRECT주소로 변경]],시즌이미지12[[#This Row],[팀약자]],3,85,85)</f>
        <v>#VALUE!</v>
      </c>
      <c r="K47" s="2" t="e" vm="206">
        <f ca="1">_xlfn.IMAGE(시즌이미지12[[#This Row],[함수용주소를 DIRECT주소로 변경]],시즌이미지12[[#This Row],[팀약자]],3,125,125)</f>
        <v>#VALUE!</v>
      </c>
    </row>
    <row r="48" spans="2:11" ht="32.799999999999997" customHeight="1" x14ac:dyDescent="0.3">
      <c r="B48" s="2" t="str">
        <f>MID(시즌이미지12[[#This Row],[열1]],33,33)</f>
        <v/>
      </c>
      <c r="C48" s="2" t="str">
        <f>"https://lh3.googleusercontent.com/d/" &amp; 시즌이미지12[[#This Row],[파일ID]]</f>
        <v>https://lh3.googleusercontent.com/d/</v>
      </c>
      <c r="D48" s="3"/>
      <c r="E48" s="17"/>
      <c r="F48" s="50" t="e" vm="206">
        <f ca="1">_xlfn.IMAGE(시즌이미지12[[#This Row],[함수용주소를 DIRECT주소로 변경]],시즌이미지12[[#This Row],[팀약자]],3,30,30)</f>
        <v>#VALUE!</v>
      </c>
      <c r="G48" s="4" t="e" vm="206">
        <f ca="1">_xlfn.IMAGE(시즌이미지12[[#This Row],[함수용주소를 DIRECT주소로 변경]],시즌이미지12[[#This Row],[팀약자]],3,35,35)</f>
        <v>#VALUE!</v>
      </c>
      <c r="H48" s="2" t="e" vm="206">
        <f ca="1">_xlfn.IMAGE(시즌이미지12[[#This Row],[함수용주소를 DIRECT주소로 변경]],시즌이미지12[[#This Row],[팀약자]],3,60,60)</f>
        <v>#VALUE!</v>
      </c>
      <c r="I48" s="2" t="e" vm="206">
        <f ca="1">_xlfn.IMAGE(시즌이미지12[[#This Row],[함수용주소를 DIRECT주소로 변경]],시즌이미지12[[#This Row],[팀약자]],3,75,75)</f>
        <v>#VALUE!</v>
      </c>
      <c r="J48" s="2" t="e" vm="206">
        <f ca="1">_xlfn.IMAGE(시즌이미지12[[#This Row],[함수용주소를 DIRECT주소로 변경]],시즌이미지12[[#This Row],[팀약자]],3,85,85)</f>
        <v>#VALUE!</v>
      </c>
      <c r="K48" s="2" t="e" vm="206">
        <f ca="1">_xlfn.IMAGE(시즌이미지12[[#This Row],[함수용주소를 DIRECT주소로 변경]],시즌이미지12[[#This Row],[팀약자]],3,125,125)</f>
        <v>#VALUE!</v>
      </c>
    </row>
    <row r="49" spans="2:11" ht="32.799999999999997" customHeight="1" x14ac:dyDescent="0.3">
      <c r="B49" s="2" t="str">
        <f>MID(시즌이미지12[[#This Row],[열1]],33,33)</f>
        <v/>
      </c>
      <c r="C49" s="2" t="str">
        <f>"https://lh3.googleusercontent.com/d/" &amp; 시즌이미지12[[#This Row],[파일ID]]</f>
        <v>https://lh3.googleusercontent.com/d/</v>
      </c>
      <c r="D49" s="3"/>
      <c r="E49" s="17"/>
      <c r="F49" s="50" t="e" vm="206">
        <f ca="1">_xlfn.IMAGE(시즌이미지12[[#This Row],[함수용주소를 DIRECT주소로 변경]],시즌이미지12[[#This Row],[팀약자]],3,30,30)</f>
        <v>#VALUE!</v>
      </c>
      <c r="G49" s="4" t="e" vm="206">
        <f ca="1">_xlfn.IMAGE(시즌이미지12[[#This Row],[함수용주소를 DIRECT주소로 변경]],시즌이미지12[[#This Row],[팀약자]],3,35,35)</f>
        <v>#VALUE!</v>
      </c>
      <c r="H49" s="2" t="e" vm="206">
        <f ca="1">_xlfn.IMAGE(시즌이미지12[[#This Row],[함수용주소를 DIRECT주소로 변경]],시즌이미지12[[#This Row],[팀약자]],3,60,60)</f>
        <v>#VALUE!</v>
      </c>
      <c r="I49" s="2" t="e" vm="206">
        <f ca="1">_xlfn.IMAGE(시즌이미지12[[#This Row],[함수용주소를 DIRECT주소로 변경]],시즌이미지12[[#This Row],[팀약자]],3,75,75)</f>
        <v>#VALUE!</v>
      </c>
      <c r="J49" s="2" t="e" vm="206">
        <f ca="1">_xlfn.IMAGE(시즌이미지12[[#This Row],[함수용주소를 DIRECT주소로 변경]],시즌이미지12[[#This Row],[팀약자]],3,85,85)</f>
        <v>#VALUE!</v>
      </c>
      <c r="K49" s="2" t="e" vm="206">
        <f ca="1">_xlfn.IMAGE(시즌이미지12[[#This Row],[함수용주소를 DIRECT주소로 변경]],시즌이미지12[[#This Row],[팀약자]],3,125,125)</f>
        <v>#VALUE!</v>
      </c>
    </row>
    <row r="50" spans="2:11" ht="32.799999999999997" customHeight="1" x14ac:dyDescent="0.3">
      <c r="B50" s="2" t="str">
        <f>MID(시즌이미지12[[#This Row],[열1]],33,33)</f>
        <v/>
      </c>
      <c r="C50" s="2" t="str">
        <f>"https://lh3.googleusercontent.com/d/" &amp; 시즌이미지12[[#This Row],[파일ID]]</f>
        <v>https://lh3.googleusercontent.com/d/</v>
      </c>
      <c r="D50" s="3"/>
      <c r="E50" s="17"/>
      <c r="F50" s="50" t="e" vm="206">
        <f ca="1">_xlfn.IMAGE(시즌이미지12[[#This Row],[함수용주소를 DIRECT주소로 변경]],시즌이미지12[[#This Row],[팀약자]],3,30,30)</f>
        <v>#VALUE!</v>
      </c>
      <c r="G50" s="4" t="e" vm="206">
        <f ca="1">_xlfn.IMAGE(시즌이미지12[[#This Row],[함수용주소를 DIRECT주소로 변경]],시즌이미지12[[#This Row],[팀약자]],3,35,35)</f>
        <v>#VALUE!</v>
      </c>
      <c r="H50" s="2" t="e" vm="206">
        <f ca="1">_xlfn.IMAGE(시즌이미지12[[#This Row],[함수용주소를 DIRECT주소로 변경]],시즌이미지12[[#This Row],[팀약자]],3,60,60)</f>
        <v>#VALUE!</v>
      </c>
      <c r="I50" s="2" t="e" vm="206">
        <f ca="1">_xlfn.IMAGE(시즌이미지12[[#This Row],[함수용주소를 DIRECT주소로 변경]],시즌이미지12[[#This Row],[팀약자]],3,75,75)</f>
        <v>#VALUE!</v>
      </c>
      <c r="J50" s="2" t="e" vm="206">
        <f ca="1">_xlfn.IMAGE(시즌이미지12[[#This Row],[함수용주소를 DIRECT주소로 변경]],시즌이미지12[[#This Row],[팀약자]],3,85,85)</f>
        <v>#VALUE!</v>
      </c>
      <c r="K50" s="2" t="e" vm="206">
        <f ca="1">_xlfn.IMAGE(시즌이미지12[[#This Row],[함수용주소를 DIRECT주소로 변경]],시즌이미지12[[#This Row],[팀약자]],3,125,125)</f>
        <v>#VALUE!</v>
      </c>
    </row>
    <row r="51" spans="2:11" ht="32.799999999999997" customHeight="1" x14ac:dyDescent="0.3">
      <c r="B51" s="2" t="str">
        <f>MID(시즌이미지12[[#This Row],[열1]],33,33)</f>
        <v/>
      </c>
      <c r="C51" s="2" t="str">
        <f>"https://lh3.googleusercontent.com/d/" &amp; 시즌이미지12[[#This Row],[파일ID]]</f>
        <v>https://lh3.googleusercontent.com/d/</v>
      </c>
      <c r="D51" s="3"/>
      <c r="E51" s="17"/>
      <c r="F51" s="50" t="e" vm="206">
        <f ca="1">_xlfn.IMAGE(시즌이미지12[[#This Row],[함수용주소를 DIRECT주소로 변경]],시즌이미지12[[#This Row],[팀약자]],3,30,30)</f>
        <v>#VALUE!</v>
      </c>
      <c r="G51" s="4" t="e" vm="206">
        <f ca="1">_xlfn.IMAGE(시즌이미지12[[#This Row],[함수용주소를 DIRECT주소로 변경]],시즌이미지12[[#This Row],[팀약자]],3,35,35)</f>
        <v>#VALUE!</v>
      </c>
      <c r="H51" s="2" t="e" vm="206">
        <f ca="1">_xlfn.IMAGE(시즌이미지12[[#This Row],[함수용주소를 DIRECT주소로 변경]],시즌이미지12[[#This Row],[팀약자]],3,60,60)</f>
        <v>#VALUE!</v>
      </c>
      <c r="I51" s="2" t="e" vm="206">
        <f ca="1">_xlfn.IMAGE(시즌이미지12[[#This Row],[함수용주소를 DIRECT주소로 변경]],시즌이미지12[[#This Row],[팀약자]],3,75,75)</f>
        <v>#VALUE!</v>
      </c>
      <c r="J51" s="2" t="e" vm="206">
        <f ca="1">_xlfn.IMAGE(시즌이미지12[[#This Row],[함수용주소를 DIRECT주소로 변경]],시즌이미지12[[#This Row],[팀약자]],3,85,85)</f>
        <v>#VALUE!</v>
      </c>
      <c r="K51" s="2" t="e" vm="206">
        <f ca="1">_xlfn.IMAGE(시즌이미지12[[#This Row],[함수용주소를 DIRECT주소로 변경]],시즌이미지12[[#This Row],[팀약자]],3,125,125)</f>
        <v>#VALUE!</v>
      </c>
    </row>
    <row r="52" spans="2:11" ht="32.799999999999997" customHeight="1" x14ac:dyDescent="0.3">
      <c r="B52" s="2" t="str">
        <f>MID(시즌이미지12[[#This Row],[열1]],33,33)</f>
        <v/>
      </c>
      <c r="C52" s="2" t="str">
        <f>"https://lh3.googleusercontent.com/d/" &amp; 시즌이미지12[[#This Row],[파일ID]]</f>
        <v>https://lh3.googleusercontent.com/d/</v>
      </c>
      <c r="D52" s="3"/>
      <c r="E52" s="17"/>
      <c r="F52" s="50" t="e" vm="206">
        <f ca="1">_xlfn.IMAGE(시즌이미지12[[#This Row],[함수용주소를 DIRECT주소로 변경]],시즌이미지12[[#This Row],[팀약자]],3,30,30)</f>
        <v>#VALUE!</v>
      </c>
      <c r="G52" s="4" t="e" vm="206">
        <f ca="1">_xlfn.IMAGE(시즌이미지12[[#This Row],[함수용주소를 DIRECT주소로 변경]],시즌이미지12[[#This Row],[팀약자]],3,35,35)</f>
        <v>#VALUE!</v>
      </c>
      <c r="H52" s="2" t="e" vm="206">
        <f ca="1">_xlfn.IMAGE(시즌이미지12[[#This Row],[함수용주소를 DIRECT주소로 변경]],시즌이미지12[[#This Row],[팀약자]],3,60,60)</f>
        <v>#VALUE!</v>
      </c>
      <c r="I52" s="2" t="e" vm="206">
        <f ca="1">_xlfn.IMAGE(시즌이미지12[[#This Row],[함수용주소를 DIRECT주소로 변경]],시즌이미지12[[#This Row],[팀약자]],3,75,75)</f>
        <v>#VALUE!</v>
      </c>
      <c r="J52" s="2" t="e" vm="206">
        <f ca="1">_xlfn.IMAGE(시즌이미지12[[#This Row],[함수용주소를 DIRECT주소로 변경]],시즌이미지12[[#This Row],[팀약자]],3,85,85)</f>
        <v>#VALUE!</v>
      </c>
      <c r="K52" s="2" t="e" vm="206">
        <f ca="1">_xlfn.IMAGE(시즌이미지12[[#This Row],[함수용주소를 DIRECT주소로 변경]],시즌이미지12[[#This Row],[팀약자]],3,125,125)</f>
        <v>#VALUE!</v>
      </c>
    </row>
    <row r="53" spans="2:11" ht="32.799999999999997" customHeight="1" x14ac:dyDescent="0.3">
      <c r="B53" s="2" t="str">
        <f>MID(시즌이미지12[[#This Row],[열1]],33,33)</f>
        <v/>
      </c>
      <c r="C53" s="2" t="str">
        <f>"https://lh3.googleusercontent.com/d/" &amp; 시즌이미지12[[#This Row],[파일ID]]</f>
        <v>https://lh3.googleusercontent.com/d/</v>
      </c>
      <c r="D53" s="3"/>
      <c r="E53" s="17"/>
      <c r="F53" s="50" t="e" vm="206">
        <f ca="1">_xlfn.IMAGE(시즌이미지12[[#This Row],[함수용주소를 DIRECT주소로 변경]],시즌이미지12[[#This Row],[팀약자]],3,30,30)</f>
        <v>#VALUE!</v>
      </c>
      <c r="G53" s="4" t="e" vm="206">
        <f ca="1">_xlfn.IMAGE(시즌이미지12[[#This Row],[함수용주소를 DIRECT주소로 변경]],시즌이미지12[[#This Row],[팀약자]],3,35,35)</f>
        <v>#VALUE!</v>
      </c>
      <c r="H53" s="2" t="e" vm="206">
        <f ca="1">_xlfn.IMAGE(시즌이미지12[[#This Row],[함수용주소를 DIRECT주소로 변경]],시즌이미지12[[#This Row],[팀약자]],3,60,60)</f>
        <v>#VALUE!</v>
      </c>
      <c r="I53" s="2" t="e" vm="206">
        <f ca="1">_xlfn.IMAGE(시즌이미지12[[#This Row],[함수용주소를 DIRECT주소로 변경]],시즌이미지12[[#This Row],[팀약자]],3,75,75)</f>
        <v>#VALUE!</v>
      </c>
      <c r="J53" s="2" t="e" vm="206">
        <f ca="1">_xlfn.IMAGE(시즌이미지12[[#This Row],[함수용주소를 DIRECT주소로 변경]],시즌이미지12[[#This Row],[팀약자]],3,85,85)</f>
        <v>#VALUE!</v>
      </c>
      <c r="K53" s="2" t="e" vm="206">
        <f ca="1">_xlfn.IMAGE(시즌이미지12[[#This Row],[함수용주소를 DIRECT주소로 변경]],시즌이미지12[[#This Row],[팀약자]],3,125,125)</f>
        <v>#VALUE!</v>
      </c>
    </row>
    <row r="54" spans="2:11" ht="32.799999999999997" customHeight="1" x14ac:dyDescent="0.3">
      <c r="B54" s="2" t="str">
        <f>MID(시즌이미지12[[#This Row],[열1]],33,33)</f>
        <v/>
      </c>
      <c r="C54" s="2" t="str">
        <f>"https://lh3.googleusercontent.com/d/" &amp; 시즌이미지12[[#This Row],[파일ID]]</f>
        <v>https://lh3.googleusercontent.com/d/</v>
      </c>
      <c r="D54" s="3"/>
      <c r="E54" s="17"/>
      <c r="F54" s="50" t="e" vm="206">
        <f ca="1">_xlfn.IMAGE(시즌이미지12[[#This Row],[함수용주소를 DIRECT주소로 변경]],시즌이미지12[[#This Row],[팀약자]],3,30,30)</f>
        <v>#VALUE!</v>
      </c>
      <c r="G54" s="4" t="e" vm="206">
        <f ca="1">_xlfn.IMAGE(시즌이미지12[[#This Row],[함수용주소를 DIRECT주소로 변경]],시즌이미지12[[#This Row],[팀약자]],3,35,35)</f>
        <v>#VALUE!</v>
      </c>
      <c r="H54" s="2" t="e" vm="206">
        <f ca="1">_xlfn.IMAGE(시즌이미지12[[#This Row],[함수용주소를 DIRECT주소로 변경]],시즌이미지12[[#This Row],[팀약자]],3,60,60)</f>
        <v>#VALUE!</v>
      </c>
      <c r="I54" s="2" t="e" vm="206">
        <f ca="1">_xlfn.IMAGE(시즌이미지12[[#This Row],[함수용주소를 DIRECT주소로 변경]],시즌이미지12[[#This Row],[팀약자]],3,75,75)</f>
        <v>#VALUE!</v>
      </c>
      <c r="J54" s="2" t="e" vm="206">
        <f ca="1">_xlfn.IMAGE(시즌이미지12[[#This Row],[함수용주소를 DIRECT주소로 변경]],시즌이미지12[[#This Row],[팀약자]],3,85,85)</f>
        <v>#VALUE!</v>
      </c>
      <c r="K54" s="2" t="e" vm="206">
        <f ca="1">_xlfn.IMAGE(시즌이미지12[[#This Row],[함수용주소를 DIRECT주소로 변경]],시즌이미지12[[#This Row],[팀약자]],3,125,125)</f>
        <v>#VALUE!</v>
      </c>
    </row>
    <row r="55" spans="2:11" ht="32.799999999999997" customHeight="1" x14ac:dyDescent="0.3">
      <c r="B55" s="2" t="str">
        <f>MID(시즌이미지12[[#This Row],[열1]],33,33)</f>
        <v/>
      </c>
      <c r="C55" s="2" t="str">
        <f>"https://lh3.googleusercontent.com/d/" &amp; 시즌이미지12[[#This Row],[파일ID]]</f>
        <v>https://lh3.googleusercontent.com/d/</v>
      </c>
      <c r="D55" s="3"/>
      <c r="E55" s="17"/>
      <c r="F55" s="50" t="e" vm="206">
        <f ca="1">_xlfn.IMAGE(시즌이미지12[[#This Row],[함수용주소를 DIRECT주소로 변경]],시즌이미지12[[#This Row],[팀약자]],3,30,30)</f>
        <v>#VALUE!</v>
      </c>
      <c r="G55" s="4" t="e" vm="206">
        <f ca="1">_xlfn.IMAGE(시즌이미지12[[#This Row],[함수용주소를 DIRECT주소로 변경]],시즌이미지12[[#This Row],[팀약자]],3,35,35)</f>
        <v>#VALUE!</v>
      </c>
      <c r="H55" s="2" t="e" vm="206">
        <f ca="1">_xlfn.IMAGE(시즌이미지12[[#This Row],[함수용주소를 DIRECT주소로 변경]],시즌이미지12[[#This Row],[팀약자]],3,60,60)</f>
        <v>#VALUE!</v>
      </c>
      <c r="I55" s="2" t="e" vm="206">
        <f ca="1">_xlfn.IMAGE(시즌이미지12[[#This Row],[함수용주소를 DIRECT주소로 변경]],시즌이미지12[[#This Row],[팀약자]],3,75,75)</f>
        <v>#VALUE!</v>
      </c>
      <c r="J55" s="2" t="e" vm="206">
        <f ca="1">_xlfn.IMAGE(시즌이미지12[[#This Row],[함수용주소를 DIRECT주소로 변경]],시즌이미지12[[#This Row],[팀약자]],3,85,85)</f>
        <v>#VALUE!</v>
      </c>
      <c r="K55" s="2" t="e" vm="206">
        <f ca="1">_xlfn.IMAGE(시즌이미지12[[#This Row],[함수용주소를 DIRECT주소로 변경]],시즌이미지12[[#This Row],[팀약자]],3,125,125)</f>
        <v>#VALUE!</v>
      </c>
    </row>
    <row r="56" spans="2:11" ht="32.799999999999997" customHeight="1" x14ac:dyDescent="0.3">
      <c r="B56" s="2" t="str">
        <f>MID(시즌이미지12[[#This Row],[열1]],33,33)</f>
        <v/>
      </c>
      <c r="C56" s="2" t="str">
        <f>"https://lh3.googleusercontent.com/d/" &amp; 시즌이미지12[[#This Row],[파일ID]]</f>
        <v>https://lh3.googleusercontent.com/d/</v>
      </c>
      <c r="D56" s="3"/>
      <c r="E56" s="17"/>
      <c r="F56" s="50" t="e" vm="206">
        <f ca="1">_xlfn.IMAGE(시즌이미지12[[#This Row],[함수용주소를 DIRECT주소로 변경]],시즌이미지12[[#This Row],[팀약자]],3,30,30)</f>
        <v>#VALUE!</v>
      </c>
      <c r="G56" s="4" t="e" vm="206">
        <f ca="1">_xlfn.IMAGE(시즌이미지12[[#This Row],[함수용주소를 DIRECT주소로 변경]],시즌이미지12[[#This Row],[팀약자]],3,35,35)</f>
        <v>#VALUE!</v>
      </c>
      <c r="H56" s="2" t="e" vm="206">
        <f ca="1">_xlfn.IMAGE(시즌이미지12[[#This Row],[함수용주소를 DIRECT주소로 변경]],시즌이미지12[[#This Row],[팀약자]],3,60,60)</f>
        <v>#VALUE!</v>
      </c>
      <c r="I56" s="2" t="e" vm="206">
        <f ca="1">_xlfn.IMAGE(시즌이미지12[[#This Row],[함수용주소를 DIRECT주소로 변경]],시즌이미지12[[#This Row],[팀약자]],3,75,75)</f>
        <v>#VALUE!</v>
      </c>
      <c r="J56" s="2" t="e" vm="206">
        <f ca="1">_xlfn.IMAGE(시즌이미지12[[#This Row],[함수용주소를 DIRECT주소로 변경]],시즌이미지12[[#This Row],[팀약자]],3,85,85)</f>
        <v>#VALUE!</v>
      </c>
      <c r="K56" s="2" t="e" vm="206">
        <f ca="1">_xlfn.IMAGE(시즌이미지12[[#This Row],[함수용주소를 DIRECT주소로 변경]],시즌이미지12[[#This Row],[팀약자]],3,125,125)</f>
        <v>#VALUE!</v>
      </c>
    </row>
    <row r="57" spans="2:11" ht="32.799999999999997" customHeight="1" x14ac:dyDescent="0.3">
      <c r="B57" s="2" t="str">
        <f>MID(시즌이미지12[[#This Row],[열1]],33,33)</f>
        <v/>
      </c>
      <c r="C57" s="2" t="str">
        <f>"https://lh3.googleusercontent.com/d/" &amp; 시즌이미지12[[#This Row],[파일ID]]</f>
        <v>https://lh3.googleusercontent.com/d/</v>
      </c>
      <c r="D57" s="3"/>
      <c r="E57" s="17"/>
      <c r="F57" s="50" t="e" vm="206">
        <f ca="1">_xlfn.IMAGE(시즌이미지12[[#This Row],[함수용주소를 DIRECT주소로 변경]],시즌이미지12[[#This Row],[팀약자]],3,30,30)</f>
        <v>#VALUE!</v>
      </c>
      <c r="G57" s="4" t="e" vm="206">
        <f ca="1">_xlfn.IMAGE(시즌이미지12[[#This Row],[함수용주소를 DIRECT주소로 변경]],시즌이미지12[[#This Row],[팀약자]],3,35,35)</f>
        <v>#VALUE!</v>
      </c>
      <c r="H57" s="2" t="e" vm="206">
        <f ca="1">_xlfn.IMAGE(시즌이미지12[[#This Row],[함수용주소를 DIRECT주소로 변경]],시즌이미지12[[#This Row],[팀약자]],3,60,60)</f>
        <v>#VALUE!</v>
      </c>
      <c r="I57" s="2" t="e" vm="206">
        <f ca="1">_xlfn.IMAGE(시즌이미지12[[#This Row],[함수용주소를 DIRECT주소로 변경]],시즌이미지12[[#This Row],[팀약자]],3,75,75)</f>
        <v>#VALUE!</v>
      </c>
      <c r="J57" s="2" t="e" vm="206">
        <f ca="1">_xlfn.IMAGE(시즌이미지12[[#This Row],[함수용주소를 DIRECT주소로 변경]],시즌이미지12[[#This Row],[팀약자]],3,85,85)</f>
        <v>#VALUE!</v>
      </c>
      <c r="K57" s="2" t="e" vm="206">
        <f ca="1">_xlfn.IMAGE(시즌이미지12[[#This Row],[함수용주소를 DIRECT주소로 변경]],시즌이미지12[[#This Row],[팀약자]],3,125,125)</f>
        <v>#VALUE!</v>
      </c>
    </row>
    <row r="58" spans="2:11" ht="32.799999999999997" customHeight="1" x14ac:dyDescent="0.3">
      <c r="B58" s="2" t="str">
        <f>MID(시즌이미지12[[#This Row],[열1]],33,33)</f>
        <v/>
      </c>
      <c r="C58" s="2" t="str">
        <f>"https://lh3.googleusercontent.com/d/" &amp; 시즌이미지12[[#This Row],[파일ID]]</f>
        <v>https://lh3.googleusercontent.com/d/</v>
      </c>
      <c r="D58" s="3"/>
      <c r="E58" s="17"/>
      <c r="F58" s="50" t="e" vm="206">
        <f ca="1">_xlfn.IMAGE(시즌이미지12[[#This Row],[함수용주소를 DIRECT주소로 변경]],시즌이미지12[[#This Row],[팀약자]],3,30,30)</f>
        <v>#VALUE!</v>
      </c>
      <c r="G58" s="4" t="e" vm="206">
        <f ca="1">_xlfn.IMAGE(시즌이미지12[[#This Row],[함수용주소를 DIRECT주소로 변경]],시즌이미지12[[#This Row],[팀약자]],3,35,35)</f>
        <v>#VALUE!</v>
      </c>
      <c r="H58" s="2" t="e" vm="206">
        <f ca="1">_xlfn.IMAGE(시즌이미지12[[#This Row],[함수용주소를 DIRECT주소로 변경]],시즌이미지12[[#This Row],[팀약자]],3,60,60)</f>
        <v>#VALUE!</v>
      </c>
      <c r="I58" s="2" t="e" vm="206">
        <f ca="1">_xlfn.IMAGE(시즌이미지12[[#This Row],[함수용주소를 DIRECT주소로 변경]],시즌이미지12[[#This Row],[팀약자]],3,75,75)</f>
        <v>#VALUE!</v>
      </c>
      <c r="J58" s="2" t="e" vm="206">
        <f ca="1">_xlfn.IMAGE(시즌이미지12[[#This Row],[함수용주소를 DIRECT주소로 변경]],시즌이미지12[[#This Row],[팀약자]],3,85,85)</f>
        <v>#VALUE!</v>
      </c>
      <c r="K58" s="2" t="e" vm="206">
        <f ca="1">_xlfn.IMAGE(시즌이미지12[[#This Row],[함수용주소를 DIRECT주소로 변경]],시즌이미지12[[#This Row],[팀약자]],3,125,125)</f>
        <v>#VALUE!</v>
      </c>
    </row>
    <row r="59" spans="2:11" ht="32.799999999999997" customHeight="1" x14ac:dyDescent="0.3">
      <c r="B59" s="2" t="str">
        <f>MID(시즌이미지12[[#This Row],[열1]],33,33)</f>
        <v/>
      </c>
      <c r="C59" s="2" t="str">
        <f>"https://lh3.googleusercontent.com/d/" &amp; 시즌이미지12[[#This Row],[파일ID]]</f>
        <v>https://lh3.googleusercontent.com/d/</v>
      </c>
      <c r="D59" s="3"/>
      <c r="E59" s="17"/>
      <c r="F59" s="50" t="e" vm="206">
        <f ca="1">_xlfn.IMAGE(시즌이미지12[[#This Row],[함수용주소를 DIRECT주소로 변경]],시즌이미지12[[#This Row],[팀약자]],3,30,30)</f>
        <v>#VALUE!</v>
      </c>
      <c r="G59" s="4" t="e" vm="206">
        <f ca="1">_xlfn.IMAGE(시즌이미지12[[#This Row],[함수용주소를 DIRECT주소로 변경]],시즌이미지12[[#This Row],[팀약자]],3,35,35)</f>
        <v>#VALUE!</v>
      </c>
      <c r="H59" s="2" t="e" vm="206">
        <f ca="1">_xlfn.IMAGE(시즌이미지12[[#This Row],[함수용주소를 DIRECT주소로 변경]],시즌이미지12[[#This Row],[팀약자]],3,60,60)</f>
        <v>#VALUE!</v>
      </c>
      <c r="I59" s="2" t="e" vm="206">
        <f ca="1">_xlfn.IMAGE(시즌이미지12[[#This Row],[함수용주소를 DIRECT주소로 변경]],시즌이미지12[[#This Row],[팀약자]],3,75,75)</f>
        <v>#VALUE!</v>
      </c>
      <c r="J59" s="2" t="e" vm="206">
        <f ca="1">_xlfn.IMAGE(시즌이미지12[[#This Row],[함수용주소를 DIRECT주소로 변경]],시즌이미지12[[#This Row],[팀약자]],3,85,85)</f>
        <v>#VALUE!</v>
      </c>
      <c r="K59" s="2" t="e" vm="206">
        <f ca="1">_xlfn.IMAGE(시즌이미지12[[#This Row],[함수용주소를 DIRECT주소로 변경]],시즌이미지12[[#This Row],[팀약자]],3,125,125)</f>
        <v>#VALUE!</v>
      </c>
    </row>
    <row r="60" spans="2:11" ht="32.799999999999997" customHeight="1" x14ac:dyDescent="0.3">
      <c r="B60" s="2" t="str">
        <f>MID(시즌이미지12[[#This Row],[열1]],33,33)</f>
        <v/>
      </c>
      <c r="C60" s="2" t="str">
        <f>"https://lh3.googleusercontent.com/d/" &amp; 시즌이미지12[[#This Row],[파일ID]]</f>
        <v>https://lh3.googleusercontent.com/d/</v>
      </c>
      <c r="D60" s="3"/>
      <c r="E60" s="17"/>
      <c r="F60" s="50" t="e" vm="206">
        <f ca="1">_xlfn.IMAGE(시즌이미지12[[#This Row],[함수용주소를 DIRECT주소로 변경]],시즌이미지12[[#This Row],[팀약자]],3,30,30)</f>
        <v>#VALUE!</v>
      </c>
      <c r="G60" s="4" t="e" vm="206">
        <f ca="1">_xlfn.IMAGE(시즌이미지12[[#This Row],[함수용주소를 DIRECT주소로 변경]],시즌이미지12[[#This Row],[팀약자]],3,35,35)</f>
        <v>#VALUE!</v>
      </c>
      <c r="H60" s="2" t="e" vm="206">
        <f ca="1">_xlfn.IMAGE(시즌이미지12[[#This Row],[함수용주소를 DIRECT주소로 변경]],시즌이미지12[[#This Row],[팀약자]],3,60,60)</f>
        <v>#VALUE!</v>
      </c>
      <c r="I60" s="2" t="e" vm="206">
        <f ca="1">_xlfn.IMAGE(시즌이미지12[[#This Row],[함수용주소를 DIRECT주소로 변경]],시즌이미지12[[#This Row],[팀약자]],3,75,75)</f>
        <v>#VALUE!</v>
      </c>
      <c r="J60" s="2" t="e" vm="206">
        <f ca="1">_xlfn.IMAGE(시즌이미지12[[#This Row],[함수용주소를 DIRECT주소로 변경]],시즌이미지12[[#This Row],[팀약자]],3,85,85)</f>
        <v>#VALUE!</v>
      </c>
      <c r="K60" s="2" t="e" vm="206">
        <f ca="1">_xlfn.IMAGE(시즌이미지12[[#This Row],[함수용주소를 DIRECT주소로 변경]],시즌이미지12[[#This Row],[팀약자]],3,125,125)</f>
        <v>#VALUE!</v>
      </c>
    </row>
    <row r="61" spans="2:11" ht="32.799999999999997" customHeight="1" x14ac:dyDescent="0.3">
      <c r="B61" s="2" t="str">
        <f>MID(시즌이미지12[[#This Row],[열1]],33,33)</f>
        <v/>
      </c>
      <c r="C61" s="2" t="str">
        <f>"https://lh3.googleusercontent.com/d/" &amp; 시즌이미지12[[#This Row],[파일ID]]</f>
        <v>https://lh3.googleusercontent.com/d/</v>
      </c>
      <c r="D61" s="3"/>
      <c r="E61" s="17"/>
      <c r="F61" s="50" t="e" vm="206">
        <f ca="1">_xlfn.IMAGE(시즌이미지12[[#This Row],[함수용주소를 DIRECT주소로 변경]],시즌이미지12[[#This Row],[팀약자]],3,30,30)</f>
        <v>#VALUE!</v>
      </c>
      <c r="G61" s="4" t="e" vm="206">
        <f ca="1">_xlfn.IMAGE(시즌이미지12[[#This Row],[함수용주소를 DIRECT주소로 변경]],시즌이미지12[[#This Row],[팀약자]],3,35,35)</f>
        <v>#VALUE!</v>
      </c>
      <c r="H61" s="2" t="e" vm="206">
        <f ca="1">_xlfn.IMAGE(시즌이미지12[[#This Row],[함수용주소를 DIRECT주소로 변경]],시즌이미지12[[#This Row],[팀약자]],3,60,60)</f>
        <v>#VALUE!</v>
      </c>
      <c r="I61" s="2" t="e" vm="206">
        <f ca="1">_xlfn.IMAGE(시즌이미지12[[#This Row],[함수용주소를 DIRECT주소로 변경]],시즌이미지12[[#This Row],[팀약자]],3,75,75)</f>
        <v>#VALUE!</v>
      </c>
      <c r="J61" s="2" t="e" vm="206">
        <f ca="1">_xlfn.IMAGE(시즌이미지12[[#This Row],[함수용주소를 DIRECT주소로 변경]],시즌이미지12[[#This Row],[팀약자]],3,85,85)</f>
        <v>#VALUE!</v>
      </c>
      <c r="K61" s="2" t="e" vm="206">
        <f ca="1">_xlfn.IMAGE(시즌이미지12[[#This Row],[함수용주소를 DIRECT주소로 변경]],시즌이미지12[[#This Row],[팀약자]],3,125,125)</f>
        <v>#VALUE!</v>
      </c>
    </row>
    <row r="62" spans="2:11" ht="32.799999999999997" customHeight="1" x14ac:dyDescent="0.3">
      <c r="B62" s="2" t="str">
        <f>MID(시즌이미지12[[#This Row],[열1]],33,33)</f>
        <v/>
      </c>
      <c r="C62" s="2" t="str">
        <f>"https://lh3.googleusercontent.com/d/" &amp; 시즌이미지12[[#This Row],[파일ID]]</f>
        <v>https://lh3.googleusercontent.com/d/</v>
      </c>
      <c r="D62" s="3"/>
      <c r="E62" s="17"/>
      <c r="F62" s="50" t="e" vm="206">
        <f ca="1">_xlfn.IMAGE(시즌이미지12[[#This Row],[함수용주소를 DIRECT주소로 변경]],시즌이미지12[[#This Row],[팀약자]],3,30,30)</f>
        <v>#VALUE!</v>
      </c>
      <c r="G62" s="4" t="e" vm="206">
        <f ca="1">_xlfn.IMAGE(시즌이미지12[[#This Row],[함수용주소를 DIRECT주소로 변경]],시즌이미지12[[#This Row],[팀약자]],3,35,35)</f>
        <v>#VALUE!</v>
      </c>
      <c r="H62" s="2" t="e" vm="206">
        <f ca="1">_xlfn.IMAGE(시즌이미지12[[#This Row],[함수용주소를 DIRECT주소로 변경]],시즌이미지12[[#This Row],[팀약자]],3,60,60)</f>
        <v>#VALUE!</v>
      </c>
      <c r="I62" s="2" t="e" vm="206">
        <f ca="1">_xlfn.IMAGE(시즌이미지12[[#This Row],[함수용주소를 DIRECT주소로 변경]],시즌이미지12[[#This Row],[팀약자]],3,75,75)</f>
        <v>#VALUE!</v>
      </c>
      <c r="J62" s="2" t="e" vm="206">
        <f ca="1">_xlfn.IMAGE(시즌이미지12[[#This Row],[함수용주소를 DIRECT주소로 변경]],시즌이미지12[[#This Row],[팀약자]],3,85,85)</f>
        <v>#VALUE!</v>
      </c>
      <c r="K62" s="2" t="e" vm="206">
        <f ca="1">_xlfn.IMAGE(시즌이미지12[[#This Row],[함수용주소를 DIRECT주소로 변경]],시즌이미지12[[#This Row],[팀약자]],3,125,125)</f>
        <v>#VALUE!</v>
      </c>
    </row>
    <row r="63" spans="2:11" ht="32.799999999999997" customHeight="1" x14ac:dyDescent="0.3">
      <c r="B63" s="2" t="str">
        <f>MID(시즌이미지12[[#This Row],[열1]],33,33)</f>
        <v/>
      </c>
      <c r="C63" s="2" t="str">
        <f>"https://lh3.googleusercontent.com/d/" &amp; 시즌이미지12[[#This Row],[파일ID]]</f>
        <v>https://lh3.googleusercontent.com/d/</v>
      </c>
      <c r="D63" s="3"/>
      <c r="E63" s="17"/>
      <c r="F63" s="50" t="e" vm="206">
        <f ca="1">_xlfn.IMAGE(시즌이미지12[[#This Row],[함수용주소를 DIRECT주소로 변경]],시즌이미지12[[#This Row],[팀약자]],3,30,30)</f>
        <v>#VALUE!</v>
      </c>
      <c r="G63" s="4" t="e" vm="206">
        <f ca="1">_xlfn.IMAGE(시즌이미지12[[#This Row],[함수용주소를 DIRECT주소로 변경]],시즌이미지12[[#This Row],[팀약자]],3,35,35)</f>
        <v>#VALUE!</v>
      </c>
      <c r="H63" s="2" t="e" vm="206">
        <f ca="1">_xlfn.IMAGE(시즌이미지12[[#This Row],[함수용주소를 DIRECT주소로 변경]],시즌이미지12[[#This Row],[팀약자]],3,60,60)</f>
        <v>#VALUE!</v>
      </c>
      <c r="I63" s="2" t="e" vm="206">
        <f ca="1">_xlfn.IMAGE(시즌이미지12[[#This Row],[함수용주소를 DIRECT주소로 변경]],시즌이미지12[[#This Row],[팀약자]],3,75,75)</f>
        <v>#VALUE!</v>
      </c>
      <c r="J63" s="2" t="e" vm="206">
        <f ca="1">_xlfn.IMAGE(시즌이미지12[[#This Row],[함수용주소를 DIRECT주소로 변경]],시즌이미지12[[#This Row],[팀약자]],3,85,85)</f>
        <v>#VALUE!</v>
      </c>
      <c r="K63" s="2" t="e" vm="206">
        <f ca="1">_xlfn.IMAGE(시즌이미지12[[#This Row],[함수용주소를 DIRECT주소로 변경]],시즌이미지12[[#This Row],[팀약자]],3,125,125)</f>
        <v>#VALUE!</v>
      </c>
    </row>
    <row r="64" spans="2:11" ht="32.799999999999997" customHeight="1" x14ac:dyDescent="0.3">
      <c r="B64" s="2" t="str">
        <f>MID(시즌이미지12[[#This Row],[열1]],33,33)</f>
        <v/>
      </c>
      <c r="C64" s="2" t="str">
        <f>"https://lh3.googleusercontent.com/d/" &amp; 시즌이미지12[[#This Row],[파일ID]]</f>
        <v>https://lh3.googleusercontent.com/d/</v>
      </c>
      <c r="D64" s="3"/>
      <c r="E64" s="17"/>
      <c r="F64" s="50" t="e" vm="206">
        <f ca="1">_xlfn.IMAGE(시즌이미지12[[#This Row],[함수용주소를 DIRECT주소로 변경]],시즌이미지12[[#This Row],[팀약자]],3,30,30)</f>
        <v>#VALUE!</v>
      </c>
      <c r="G64" s="4" t="e" vm="206">
        <f ca="1">_xlfn.IMAGE(시즌이미지12[[#This Row],[함수용주소를 DIRECT주소로 변경]],시즌이미지12[[#This Row],[팀약자]],3,35,35)</f>
        <v>#VALUE!</v>
      </c>
      <c r="H64" s="2" t="e" vm="206">
        <f ca="1">_xlfn.IMAGE(시즌이미지12[[#This Row],[함수용주소를 DIRECT주소로 변경]],시즌이미지12[[#This Row],[팀약자]],3,60,60)</f>
        <v>#VALUE!</v>
      </c>
      <c r="I64" s="2" t="e" vm="206">
        <f ca="1">_xlfn.IMAGE(시즌이미지12[[#This Row],[함수용주소를 DIRECT주소로 변경]],시즌이미지12[[#This Row],[팀약자]],3,75,75)</f>
        <v>#VALUE!</v>
      </c>
      <c r="J64" s="2" t="e" vm="206">
        <f ca="1">_xlfn.IMAGE(시즌이미지12[[#This Row],[함수용주소를 DIRECT주소로 변경]],시즌이미지12[[#This Row],[팀약자]],3,85,85)</f>
        <v>#VALUE!</v>
      </c>
      <c r="K64" s="2" t="e" vm="206">
        <f ca="1">_xlfn.IMAGE(시즌이미지12[[#This Row],[함수용주소를 DIRECT주소로 변경]],시즌이미지12[[#This Row],[팀약자]],3,125,125)</f>
        <v>#VALUE!</v>
      </c>
    </row>
    <row r="65" spans="2:11" ht="32.799999999999997" customHeight="1" x14ac:dyDescent="0.3">
      <c r="B65" s="2" t="str">
        <f>MID(시즌이미지12[[#This Row],[열1]],33,33)</f>
        <v/>
      </c>
      <c r="C65" s="2" t="str">
        <f>"https://lh3.googleusercontent.com/d/" &amp; 시즌이미지12[[#This Row],[파일ID]]</f>
        <v>https://lh3.googleusercontent.com/d/</v>
      </c>
      <c r="D65" s="3"/>
      <c r="E65" s="17"/>
      <c r="F65" s="50" t="e" vm="206">
        <f ca="1">_xlfn.IMAGE(시즌이미지12[[#This Row],[함수용주소를 DIRECT주소로 변경]],시즌이미지12[[#This Row],[팀약자]],3,30,30)</f>
        <v>#VALUE!</v>
      </c>
      <c r="G65" s="4" t="e" vm="206">
        <f ca="1">_xlfn.IMAGE(시즌이미지12[[#This Row],[함수용주소를 DIRECT주소로 변경]],시즌이미지12[[#This Row],[팀약자]],3,35,35)</f>
        <v>#VALUE!</v>
      </c>
      <c r="H65" s="2" t="e" vm="206">
        <f ca="1">_xlfn.IMAGE(시즌이미지12[[#This Row],[함수용주소를 DIRECT주소로 변경]],시즌이미지12[[#This Row],[팀약자]],3,60,60)</f>
        <v>#VALUE!</v>
      </c>
      <c r="I65" s="2" t="e" vm="206">
        <f ca="1">_xlfn.IMAGE(시즌이미지12[[#This Row],[함수용주소를 DIRECT주소로 변경]],시즌이미지12[[#This Row],[팀약자]],3,75,75)</f>
        <v>#VALUE!</v>
      </c>
      <c r="J65" s="2" t="e" vm="206">
        <f ca="1">_xlfn.IMAGE(시즌이미지12[[#This Row],[함수용주소를 DIRECT주소로 변경]],시즌이미지12[[#This Row],[팀약자]],3,85,85)</f>
        <v>#VALUE!</v>
      </c>
      <c r="K65" s="2" t="e" vm="206">
        <f ca="1">_xlfn.IMAGE(시즌이미지12[[#This Row],[함수용주소를 DIRECT주소로 변경]],시즌이미지12[[#This Row],[팀약자]],3,125,125)</f>
        <v>#VALUE!</v>
      </c>
    </row>
    <row r="66" spans="2:11" ht="32.799999999999997" customHeight="1" x14ac:dyDescent="0.3">
      <c r="B66" s="2" t="str">
        <f>MID(시즌이미지12[[#This Row],[열1]],33,33)</f>
        <v/>
      </c>
      <c r="C66" s="2" t="str">
        <f>"https://lh3.googleusercontent.com/d/" &amp; 시즌이미지12[[#This Row],[파일ID]]</f>
        <v>https://lh3.googleusercontent.com/d/</v>
      </c>
      <c r="D66" s="3"/>
      <c r="E66" s="17"/>
      <c r="F66" s="50" t="e" vm="206">
        <f ca="1">_xlfn.IMAGE(시즌이미지12[[#This Row],[함수용주소를 DIRECT주소로 변경]],시즌이미지12[[#This Row],[팀약자]],3,30,30)</f>
        <v>#VALUE!</v>
      </c>
      <c r="G66" s="4" t="e" vm="206">
        <f ca="1">_xlfn.IMAGE(시즌이미지12[[#This Row],[함수용주소를 DIRECT주소로 변경]],시즌이미지12[[#This Row],[팀약자]],3,35,35)</f>
        <v>#VALUE!</v>
      </c>
      <c r="H66" s="2" t="e" vm="206">
        <f ca="1">_xlfn.IMAGE(시즌이미지12[[#This Row],[함수용주소를 DIRECT주소로 변경]],시즌이미지12[[#This Row],[팀약자]],3,60,60)</f>
        <v>#VALUE!</v>
      </c>
      <c r="I66" s="2" t="e" vm="206">
        <f ca="1">_xlfn.IMAGE(시즌이미지12[[#This Row],[함수용주소를 DIRECT주소로 변경]],시즌이미지12[[#This Row],[팀약자]],3,75,75)</f>
        <v>#VALUE!</v>
      </c>
      <c r="J66" s="2" t="e" vm="206">
        <f ca="1">_xlfn.IMAGE(시즌이미지12[[#This Row],[함수용주소를 DIRECT주소로 변경]],시즌이미지12[[#This Row],[팀약자]],3,85,85)</f>
        <v>#VALUE!</v>
      </c>
      <c r="K66" s="2" t="e" vm="206">
        <f ca="1">_xlfn.IMAGE(시즌이미지12[[#This Row],[함수용주소를 DIRECT주소로 변경]],시즌이미지12[[#This Row],[팀약자]],3,125,125)</f>
        <v>#VALUE!</v>
      </c>
    </row>
    <row r="67" spans="2:11" ht="32.799999999999997" customHeight="1" x14ac:dyDescent="0.3">
      <c r="B67" s="2" t="str">
        <f>MID(시즌이미지12[[#This Row],[열1]],33,33)</f>
        <v/>
      </c>
      <c r="C67" s="2" t="str">
        <f>"https://lh3.googleusercontent.com/d/" &amp; 시즌이미지12[[#This Row],[파일ID]]</f>
        <v>https://lh3.googleusercontent.com/d/</v>
      </c>
      <c r="D67" s="3"/>
      <c r="E67" s="17"/>
      <c r="F67" s="50" t="e" vm="206">
        <f ca="1">_xlfn.IMAGE(시즌이미지12[[#This Row],[함수용주소를 DIRECT주소로 변경]],시즌이미지12[[#This Row],[팀약자]],3,30,30)</f>
        <v>#VALUE!</v>
      </c>
      <c r="G67" s="4" t="e" vm="206">
        <f ca="1">_xlfn.IMAGE(시즌이미지12[[#This Row],[함수용주소를 DIRECT주소로 변경]],시즌이미지12[[#This Row],[팀약자]],3,35,35)</f>
        <v>#VALUE!</v>
      </c>
      <c r="H67" s="2" t="e" vm="206">
        <f ca="1">_xlfn.IMAGE(시즌이미지12[[#This Row],[함수용주소를 DIRECT주소로 변경]],시즌이미지12[[#This Row],[팀약자]],3,60,60)</f>
        <v>#VALUE!</v>
      </c>
      <c r="I67" s="2" t="e" vm="206">
        <f ca="1">_xlfn.IMAGE(시즌이미지12[[#This Row],[함수용주소를 DIRECT주소로 변경]],시즌이미지12[[#This Row],[팀약자]],3,75,75)</f>
        <v>#VALUE!</v>
      </c>
      <c r="J67" s="2" t="e" vm="206">
        <f ca="1">_xlfn.IMAGE(시즌이미지12[[#This Row],[함수용주소를 DIRECT주소로 변경]],시즌이미지12[[#This Row],[팀약자]],3,85,85)</f>
        <v>#VALUE!</v>
      </c>
      <c r="K67" s="2" t="e" vm="206">
        <f ca="1">_xlfn.IMAGE(시즌이미지12[[#This Row],[함수용주소를 DIRECT주소로 변경]],시즌이미지12[[#This Row],[팀약자]],3,125,125)</f>
        <v>#VALUE!</v>
      </c>
    </row>
    <row r="68" spans="2:11" ht="32.799999999999997" customHeight="1" x14ac:dyDescent="0.3">
      <c r="B68" s="2" t="str">
        <f>MID(시즌이미지12[[#This Row],[열1]],33,33)</f>
        <v/>
      </c>
      <c r="C68" s="2" t="str">
        <f>"https://lh3.googleusercontent.com/d/" &amp; 시즌이미지12[[#This Row],[파일ID]]</f>
        <v>https://lh3.googleusercontent.com/d/</v>
      </c>
      <c r="D68" s="3"/>
      <c r="E68" s="17"/>
      <c r="F68" s="50" t="e" vm="206">
        <f ca="1">_xlfn.IMAGE(시즌이미지12[[#This Row],[함수용주소를 DIRECT주소로 변경]],시즌이미지12[[#This Row],[팀약자]],3,30,30)</f>
        <v>#VALUE!</v>
      </c>
      <c r="G68" s="4" t="e" vm="206">
        <f ca="1">_xlfn.IMAGE(시즌이미지12[[#This Row],[함수용주소를 DIRECT주소로 변경]],시즌이미지12[[#This Row],[팀약자]],3,35,35)</f>
        <v>#VALUE!</v>
      </c>
      <c r="H68" s="2" t="e" vm="206">
        <f ca="1">_xlfn.IMAGE(시즌이미지12[[#This Row],[함수용주소를 DIRECT주소로 변경]],시즌이미지12[[#This Row],[팀약자]],3,60,60)</f>
        <v>#VALUE!</v>
      </c>
      <c r="I68" s="2" t="e" vm="206">
        <f ca="1">_xlfn.IMAGE(시즌이미지12[[#This Row],[함수용주소를 DIRECT주소로 변경]],시즌이미지12[[#This Row],[팀약자]],3,75,75)</f>
        <v>#VALUE!</v>
      </c>
      <c r="J68" s="2" t="e" vm="206">
        <f ca="1">_xlfn.IMAGE(시즌이미지12[[#This Row],[함수용주소를 DIRECT주소로 변경]],시즌이미지12[[#This Row],[팀약자]],3,85,85)</f>
        <v>#VALUE!</v>
      </c>
      <c r="K68" s="2" t="e" vm="206">
        <f ca="1">_xlfn.IMAGE(시즌이미지12[[#This Row],[함수용주소를 DIRECT주소로 변경]],시즌이미지12[[#This Row],[팀약자]],3,125,125)</f>
        <v>#VALUE!</v>
      </c>
    </row>
    <row r="69" spans="2:11" ht="32.799999999999997" customHeight="1" x14ac:dyDescent="0.3">
      <c r="B69" s="2" t="str">
        <f>MID(시즌이미지12[[#This Row],[열1]],33,33)</f>
        <v/>
      </c>
      <c r="C69" s="2" t="str">
        <f>"https://lh3.googleusercontent.com/d/" &amp; 시즌이미지12[[#This Row],[파일ID]]</f>
        <v>https://lh3.googleusercontent.com/d/</v>
      </c>
      <c r="D69" s="3"/>
      <c r="E69" s="17"/>
      <c r="F69" s="50" t="e" vm="206">
        <f ca="1">_xlfn.IMAGE(시즌이미지12[[#This Row],[함수용주소를 DIRECT주소로 변경]],시즌이미지12[[#This Row],[팀약자]],3,30,30)</f>
        <v>#VALUE!</v>
      </c>
      <c r="G69" s="4" t="e" vm="206">
        <f ca="1">_xlfn.IMAGE(시즌이미지12[[#This Row],[함수용주소를 DIRECT주소로 변경]],시즌이미지12[[#This Row],[팀약자]],3,35,35)</f>
        <v>#VALUE!</v>
      </c>
      <c r="H69" s="2" t="e" vm="206">
        <f ca="1">_xlfn.IMAGE(시즌이미지12[[#This Row],[함수용주소를 DIRECT주소로 변경]],시즌이미지12[[#This Row],[팀약자]],3,60,60)</f>
        <v>#VALUE!</v>
      </c>
      <c r="I69" s="2" t="e" vm="206">
        <f ca="1">_xlfn.IMAGE(시즌이미지12[[#This Row],[함수용주소를 DIRECT주소로 변경]],시즌이미지12[[#This Row],[팀약자]],3,75,75)</f>
        <v>#VALUE!</v>
      </c>
      <c r="J69" s="2" t="e" vm="206">
        <f ca="1">_xlfn.IMAGE(시즌이미지12[[#This Row],[함수용주소를 DIRECT주소로 변경]],시즌이미지12[[#This Row],[팀약자]],3,85,85)</f>
        <v>#VALUE!</v>
      </c>
      <c r="K69" s="2" t="e" vm="206">
        <f ca="1">_xlfn.IMAGE(시즌이미지12[[#This Row],[함수용주소를 DIRECT주소로 변경]],시즌이미지12[[#This Row],[팀약자]],3,125,125)</f>
        <v>#VALUE!</v>
      </c>
    </row>
    <row r="70" spans="2:11" ht="32.799999999999997" customHeight="1" x14ac:dyDescent="0.3">
      <c r="B70" s="2" t="str">
        <f>MID(시즌이미지12[[#This Row],[열1]],33,33)</f>
        <v/>
      </c>
      <c r="C70" s="2" t="str">
        <f>"https://lh3.googleusercontent.com/d/" &amp; 시즌이미지12[[#This Row],[파일ID]]</f>
        <v>https://lh3.googleusercontent.com/d/</v>
      </c>
      <c r="D70" s="3"/>
      <c r="E70" s="17"/>
      <c r="F70" s="50" t="e" vm="206">
        <f ca="1">_xlfn.IMAGE(시즌이미지12[[#This Row],[함수용주소를 DIRECT주소로 변경]],시즌이미지12[[#This Row],[팀약자]],3,30,30)</f>
        <v>#VALUE!</v>
      </c>
      <c r="G70" s="4" t="e" vm="206">
        <f ca="1">_xlfn.IMAGE(시즌이미지12[[#This Row],[함수용주소를 DIRECT주소로 변경]],시즌이미지12[[#This Row],[팀약자]],3,35,35)</f>
        <v>#VALUE!</v>
      </c>
      <c r="H70" s="2" t="e" vm="206">
        <f ca="1">_xlfn.IMAGE(시즌이미지12[[#This Row],[함수용주소를 DIRECT주소로 변경]],시즌이미지12[[#This Row],[팀약자]],3,60,60)</f>
        <v>#VALUE!</v>
      </c>
      <c r="I70" s="2" t="e" vm="206">
        <f ca="1">_xlfn.IMAGE(시즌이미지12[[#This Row],[함수용주소를 DIRECT주소로 변경]],시즌이미지12[[#This Row],[팀약자]],3,75,75)</f>
        <v>#VALUE!</v>
      </c>
      <c r="J70" s="2" t="e" vm="206">
        <f ca="1">_xlfn.IMAGE(시즌이미지12[[#This Row],[함수용주소를 DIRECT주소로 변경]],시즌이미지12[[#This Row],[팀약자]],3,85,85)</f>
        <v>#VALUE!</v>
      </c>
      <c r="K70" s="2" t="e" vm="206">
        <f ca="1">_xlfn.IMAGE(시즌이미지12[[#This Row],[함수용주소를 DIRECT주소로 변경]],시즌이미지12[[#This Row],[팀약자]],3,125,125)</f>
        <v>#VALUE!</v>
      </c>
    </row>
    <row r="71" spans="2:11" ht="32.799999999999997" customHeight="1" x14ac:dyDescent="0.3">
      <c r="B71" s="2" t="str">
        <f>MID(시즌이미지12[[#This Row],[열1]],33,33)</f>
        <v/>
      </c>
      <c r="C71" s="2" t="str">
        <f>"https://lh3.googleusercontent.com/d/" &amp; 시즌이미지12[[#This Row],[파일ID]]</f>
        <v>https://lh3.googleusercontent.com/d/</v>
      </c>
      <c r="D71" s="3"/>
      <c r="E71" s="17"/>
      <c r="F71" s="50" t="e" vm="206">
        <f ca="1">_xlfn.IMAGE(시즌이미지12[[#This Row],[함수용주소를 DIRECT주소로 변경]],시즌이미지12[[#This Row],[팀약자]],3,30,30)</f>
        <v>#VALUE!</v>
      </c>
      <c r="G71" s="4" t="e" vm="206">
        <f ca="1">_xlfn.IMAGE(시즌이미지12[[#This Row],[함수용주소를 DIRECT주소로 변경]],시즌이미지12[[#This Row],[팀약자]],3,35,35)</f>
        <v>#VALUE!</v>
      </c>
      <c r="H71" s="2" t="e" vm="206">
        <f ca="1">_xlfn.IMAGE(시즌이미지12[[#This Row],[함수용주소를 DIRECT주소로 변경]],시즌이미지12[[#This Row],[팀약자]],3,60,60)</f>
        <v>#VALUE!</v>
      </c>
      <c r="I71" s="2" t="e" vm="206">
        <f ca="1">_xlfn.IMAGE(시즌이미지12[[#This Row],[함수용주소를 DIRECT주소로 변경]],시즌이미지12[[#This Row],[팀약자]],3,75,75)</f>
        <v>#VALUE!</v>
      </c>
      <c r="J71" s="2" t="e" vm="206">
        <f ca="1">_xlfn.IMAGE(시즌이미지12[[#This Row],[함수용주소를 DIRECT주소로 변경]],시즌이미지12[[#This Row],[팀약자]],3,85,85)</f>
        <v>#VALUE!</v>
      </c>
      <c r="K71" s="2" t="e" vm="206">
        <f ca="1">_xlfn.IMAGE(시즌이미지12[[#This Row],[함수용주소를 DIRECT주소로 변경]],시즌이미지12[[#This Row],[팀약자]],3,125,125)</f>
        <v>#VALUE!</v>
      </c>
    </row>
    <row r="72" spans="2:11" ht="32.799999999999997" customHeight="1" x14ac:dyDescent="0.3">
      <c r="B72" s="2" t="str">
        <f>MID(시즌이미지12[[#This Row],[열1]],33,33)</f>
        <v/>
      </c>
      <c r="C72" s="2" t="str">
        <f>"https://lh3.googleusercontent.com/d/" &amp; 시즌이미지12[[#This Row],[파일ID]]</f>
        <v>https://lh3.googleusercontent.com/d/</v>
      </c>
      <c r="D72" s="3"/>
      <c r="E72" s="17"/>
      <c r="F72" s="50" t="e" vm="206">
        <f ca="1">_xlfn.IMAGE(시즌이미지12[[#This Row],[함수용주소를 DIRECT주소로 변경]],시즌이미지12[[#This Row],[팀약자]],3,30,30)</f>
        <v>#VALUE!</v>
      </c>
      <c r="G72" s="4" t="e" vm="206">
        <f ca="1">_xlfn.IMAGE(시즌이미지12[[#This Row],[함수용주소를 DIRECT주소로 변경]],시즌이미지12[[#This Row],[팀약자]],3,35,35)</f>
        <v>#VALUE!</v>
      </c>
      <c r="H72" s="2" t="e" vm="206">
        <f ca="1">_xlfn.IMAGE(시즌이미지12[[#This Row],[함수용주소를 DIRECT주소로 변경]],시즌이미지12[[#This Row],[팀약자]],3,60,60)</f>
        <v>#VALUE!</v>
      </c>
      <c r="I72" s="2" t="e" vm="206">
        <f ca="1">_xlfn.IMAGE(시즌이미지12[[#This Row],[함수용주소를 DIRECT주소로 변경]],시즌이미지12[[#This Row],[팀약자]],3,75,75)</f>
        <v>#VALUE!</v>
      </c>
      <c r="J72" s="2" t="e" vm="206">
        <f ca="1">_xlfn.IMAGE(시즌이미지12[[#This Row],[함수용주소를 DIRECT주소로 변경]],시즌이미지12[[#This Row],[팀약자]],3,85,85)</f>
        <v>#VALUE!</v>
      </c>
      <c r="K72" s="2" t="e" vm="206">
        <f ca="1">_xlfn.IMAGE(시즌이미지12[[#This Row],[함수용주소를 DIRECT주소로 변경]],시즌이미지12[[#This Row],[팀약자]],3,125,125)</f>
        <v>#VALUE!</v>
      </c>
    </row>
    <row r="73" spans="2:11" ht="32.799999999999997" customHeight="1" x14ac:dyDescent="0.3">
      <c r="B73" s="2" t="str">
        <f>MID(시즌이미지12[[#This Row],[열1]],33,33)</f>
        <v/>
      </c>
      <c r="C73" s="2" t="str">
        <f>"https://lh3.googleusercontent.com/d/" &amp; 시즌이미지12[[#This Row],[파일ID]]</f>
        <v>https://lh3.googleusercontent.com/d/</v>
      </c>
      <c r="D73" s="3"/>
      <c r="E73" s="17"/>
      <c r="F73" s="50" t="e" vm="206">
        <f ca="1">_xlfn.IMAGE(시즌이미지12[[#This Row],[함수용주소를 DIRECT주소로 변경]],시즌이미지12[[#This Row],[팀약자]],3,30,30)</f>
        <v>#VALUE!</v>
      </c>
      <c r="G73" s="4" t="e" vm="206">
        <f ca="1">_xlfn.IMAGE(시즌이미지12[[#This Row],[함수용주소를 DIRECT주소로 변경]],시즌이미지12[[#This Row],[팀약자]],3,35,35)</f>
        <v>#VALUE!</v>
      </c>
      <c r="H73" s="2" t="e" vm="206">
        <f ca="1">_xlfn.IMAGE(시즌이미지12[[#This Row],[함수용주소를 DIRECT주소로 변경]],시즌이미지12[[#This Row],[팀약자]],3,60,60)</f>
        <v>#VALUE!</v>
      </c>
      <c r="I73" s="2" t="e" vm="206">
        <f ca="1">_xlfn.IMAGE(시즌이미지12[[#This Row],[함수용주소를 DIRECT주소로 변경]],시즌이미지12[[#This Row],[팀약자]],3,75,75)</f>
        <v>#VALUE!</v>
      </c>
      <c r="J73" s="2" t="e" vm="206">
        <f ca="1">_xlfn.IMAGE(시즌이미지12[[#This Row],[함수용주소를 DIRECT주소로 변경]],시즌이미지12[[#This Row],[팀약자]],3,85,85)</f>
        <v>#VALUE!</v>
      </c>
      <c r="K73" s="2" t="e" vm="206">
        <f ca="1">_xlfn.IMAGE(시즌이미지12[[#This Row],[함수용주소를 DIRECT주소로 변경]],시즌이미지12[[#This Row],[팀약자]],3,125,125)</f>
        <v>#VALUE!</v>
      </c>
    </row>
    <row r="74" spans="2:11" ht="32.799999999999997" customHeight="1" x14ac:dyDescent="0.3">
      <c r="B74" s="2" t="str">
        <f>MID(시즌이미지12[[#This Row],[열1]],33,33)</f>
        <v/>
      </c>
      <c r="C74" s="2" t="str">
        <f>"https://lh3.googleusercontent.com/d/" &amp; 시즌이미지12[[#This Row],[파일ID]]</f>
        <v>https://lh3.googleusercontent.com/d/</v>
      </c>
      <c r="D74" s="3"/>
      <c r="E74" s="17"/>
      <c r="F74" s="50" t="e" vm="206">
        <f ca="1">_xlfn.IMAGE(시즌이미지12[[#This Row],[함수용주소를 DIRECT주소로 변경]],시즌이미지12[[#This Row],[팀약자]],3,30,30)</f>
        <v>#VALUE!</v>
      </c>
      <c r="G74" s="4" t="e" vm="206">
        <f ca="1">_xlfn.IMAGE(시즌이미지12[[#This Row],[함수용주소를 DIRECT주소로 변경]],시즌이미지12[[#This Row],[팀약자]],3,35,35)</f>
        <v>#VALUE!</v>
      </c>
      <c r="H74" s="2" t="e" vm="206">
        <f ca="1">_xlfn.IMAGE(시즌이미지12[[#This Row],[함수용주소를 DIRECT주소로 변경]],시즌이미지12[[#This Row],[팀약자]],3,60,60)</f>
        <v>#VALUE!</v>
      </c>
      <c r="I74" s="2" t="e" vm="206">
        <f ca="1">_xlfn.IMAGE(시즌이미지12[[#This Row],[함수용주소를 DIRECT주소로 변경]],시즌이미지12[[#This Row],[팀약자]],3,75,75)</f>
        <v>#VALUE!</v>
      </c>
      <c r="J74" s="2" t="e" vm="206">
        <f ca="1">_xlfn.IMAGE(시즌이미지12[[#This Row],[함수용주소를 DIRECT주소로 변경]],시즌이미지12[[#This Row],[팀약자]],3,85,85)</f>
        <v>#VALUE!</v>
      </c>
      <c r="K74" s="2" t="e" vm="206">
        <f ca="1">_xlfn.IMAGE(시즌이미지12[[#This Row],[함수용주소를 DIRECT주소로 변경]],시즌이미지12[[#This Row],[팀약자]],3,125,125)</f>
        <v>#VALUE!</v>
      </c>
    </row>
    <row r="75" spans="2:11" ht="32.799999999999997" customHeight="1" x14ac:dyDescent="0.3">
      <c r="B75" s="2" t="str">
        <f>MID(시즌이미지12[[#This Row],[열1]],33,33)</f>
        <v/>
      </c>
      <c r="C75" s="2" t="str">
        <f>"https://lh3.googleusercontent.com/d/" &amp; 시즌이미지12[[#This Row],[파일ID]]</f>
        <v>https://lh3.googleusercontent.com/d/</v>
      </c>
      <c r="D75" s="3"/>
      <c r="E75" s="17"/>
      <c r="F75" s="50" t="e" vm="206">
        <f ca="1">_xlfn.IMAGE(시즌이미지12[[#This Row],[함수용주소를 DIRECT주소로 변경]],시즌이미지12[[#This Row],[팀약자]],3,30,30)</f>
        <v>#VALUE!</v>
      </c>
      <c r="G75" s="4" t="e" vm="206">
        <f ca="1">_xlfn.IMAGE(시즌이미지12[[#This Row],[함수용주소를 DIRECT주소로 변경]],시즌이미지12[[#This Row],[팀약자]],3,35,35)</f>
        <v>#VALUE!</v>
      </c>
      <c r="H75" s="2" t="e" vm="206">
        <f ca="1">_xlfn.IMAGE(시즌이미지12[[#This Row],[함수용주소를 DIRECT주소로 변경]],시즌이미지12[[#This Row],[팀약자]],3,60,60)</f>
        <v>#VALUE!</v>
      </c>
      <c r="I75" s="2" t="e" vm="206">
        <f ca="1">_xlfn.IMAGE(시즌이미지12[[#This Row],[함수용주소를 DIRECT주소로 변경]],시즌이미지12[[#This Row],[팀약자]],3,75,75)</f>
        <v>#VALUE!</v>
      </c>
      <c r="J75" s="2" t="e" vm="206">
        <f ca="1">_xlfn.IMAGE(시즌이미지12[[#This Row],[함수용주소를 DIRECT주소로 변경]],시즌이미지12[[#This Row],[팀약자]],3,85,85)</f>
        <v>#VALUE!</v>
      </c>
      <c r="K75" s="2" t="e" vm="206">
        <f ca="1">_xlfn.IMAGE(시즌이미지12[[#This Row],[함수용주소를 DIRECT주소로 변경]],시즌이미지12[[#This Row],[팀약자]],3,125,125)</f>
        <v>#VALUE!</v>
      </c>
    </row>
    <row r="76" spans="2:11" ht="32.799999999999997" customHeight="1" x14ac:dyDescent="0.3">
      <c r="B76" s="2" t="str">
        <f>MID(시즌이미지12[[#This Row],[열1]],33,33)</f>
        <v/>
      </c>
      <c r="C76" s="2" t="str">
        <f>"https://lh3.googleusercontent.com/d/" &amp; 시즌이미지12[[#This Row],[파일ID]]</f>
        <v>https://lh3.googleusercontent.com/d/</v>
      </c>
      <c r="D76" s="3"/>
      <c r="E76" s="17"/>
      <c r="F76" s="50" t="e" vm="206">
        <f ca="1">_xlfn.IMAGE(시즌이미지12[[#This Row],[함수용주소를 DIRECT주소로 변경]],시즌이미지12[[#This Row],[팀약자]],3,30,30)</f>
        <v>#VALUE!</v>
      </c>
      <c r="G76" s="4" t="e" vm="206">
        <f ca="1">_xlfn.IMAGE(시즌이미지12[[#This Row],[함수용주소를 DIRECT주소로 변경]],시즌이미지12[[#This Row],[팀약자]],3,35,35)</f>
        <v>#VALUE!</v>
      </c>
      <c r="H76" s="2" t="e" vm="206">
        <f ca="1">_xlfn.IMAGE(시즌이미지12[[#This Row],[함수용주소를 DIRECT주소로 변경]],시즌이미지12[[#This Row],[팀약자]],3,60,60)</f>
        <v>#VALUE!</v>
      </c>
      <c r="I76" s="2" t="e" vm="206">
        <f ca="1">_xlfn.IMAGE(시즌이미지12[[#This Row],[함수용주소를 DIRECT주소로 변경]],시즌이미지12[[#This Row],[팀약자]],3,75,75)</f>
        <v>#VALUE!</v>
      </c>
      <c r="J76" s="2" t="e" vm="206">
        <f ca="1">_xlfn.IMAGE(시즌이미지12[[#This Row],[함수용주소를 DIRECT주소로 변경]],시즌이미지12[[#This Row],[팀약자]],3,85,85)</f>
        <v>#VALUE!</v>
      </c>
      <c r="K76" s="2" t="e" vm="206">
        <f ca="1">_xlfn.IMAGE(시즌이미지12[[#This Row],[함수용주소를 DIRECT주소로 변경]],시즌이미지12[[#This Row],[팀약자]],3,125,125)</f>
        <v>#VALUE!</v>
      </c>
    </row>
    <row r="77" spans="2:11" ht="32.799999999999997" customHeight="1" x14ac:dyDescent="0.3">
      <c r="B77" s="2" t="str">
        <f>MID(시즌이미지12[[#This Row],[열1]],33,33)</f>
        <v/>
      </c>
      <c r="C77" s="2" t="str">
        <f>"https://lh3.googleusercontent.com/d/" &amp; 시즌이미지12[[#This Row],[파일ID]]</f>
        <v>https://lh3.googleusercontent.com/d/</v>
      </c>
      <c r="D77" s="3"/>
      <c r="E77" s="17"/>
      <c r="F77" s="50" t="e" vm="206">
        <f ca="1">_xlfn.IMAGE(시즌이미지12[[#This Row],[함수용주소를 DIRECT주소로 변경]],시즌이미지12[[#This Row],[팀약자]],3,30,30)</f>
        <v>#VALUE!</v>
      </c>
      <c r="G77" s="4" t="e" vm="206">
        <f ca="1">_xlfn.IMAGE(시즌이미지12[[#This Row],[함수용주소를 DIRECT주소로 변경]],시즌이미지12[[#This Row],[팀약자]],3,35,35)</f>
        <v>#VALUE!</v>
      </c>
      <c r="H77" s="2" t="e" vm="206">
        <f ca="1">_xlfn.IMAGE(시즌이미지12[[#This Row],[함수용주소를 DIRECT주소로 변경]],시즌이미지12[[#This Row],[팀약자]],3,60,60)</f>
        <v>#VALUE!</v>
      </c>
      <c r="I77" s="2" t="e" vm="206">
        <f ca="1">_xlfn.IMAGE(시즌이미지12[[#This Row],[함수용주소를 DIRECT주소로 변경]],시즌이미지12[[#This Row],[팀약자]],3,75,75)</f>
        <v>#VALUE!</v>
      </c>
      <c r="J77" s="2" t="e" vm="206">
        <f ca="1">_xlfn.IMAGE(시즌이미지12[[#This Row],[함수용주소를 DIRECT주소로 변경]],시즌이미지12[[#This Row],[팀약자]],3,85,85)</f>
        <v>#VALUE!</v>
      </c>
      <c r="K77" s="2" t="e" vm="206">
        <f ca="1">_xlfn.IMAGE(시즌이미지12[[#This Row],[함수용주소를 DIRECT주소로 변경]],시즌이미지12[[#This Row],[팀약자]],3,125,125)</f>
        <v>#VALUE!</v>
      </c>
    </row>
    <row r="78" spans="2:11" ht="32.799999999999997" customHeight="1" x14ac:dyDescent="0.3">
      <c r="B78" s="2" t="str">
        <f>MID(시즌이미지12[[#This Row],[열1]],33,33)</f>
        <v/>
      </c>
      <c r="C78" s="2" t="str">
        <f>"https://lh3.googleusercontent.com/d/" &amp; 시즌이미지12[[#This Row],[파일ID]]</f>
        <v>https://lh3.googleusercontent.com/d/</v>
      </c>
      <c r="D78" s="3"/>
      <c r="E78" s="17"/>
      <c r="F78" s="50" t="e" vm="206">
        <f ca="1">_xlfn.IMAGE(시즌이미지12[[#This Row],[함수용주소를 DIRECT주소로 변경]],시즌이미지12[[#This Row],[팀약자]],3,30,30)</f>
        <v>#VALUE!</v>
      </c>
      <c r="G78" s="4" t="e" vm="206">
        <f ca="1">_xlfn.IMAGE(시즌이미지12[[#This Row],[함수용주소를 DIRECT주소로 변경]],시즌이미지12[[#This Row],[팀약자]],3,35,35)</f>
        <v>#VALUE!</v>
      </c>
      <c r="H78" s="2" t="e" vm="206">
        <f ca="1">_xlfn.IMAGE(시즌이미지12[[#This Row],[함수용주소를 DIRECT주소로 변경]],시즌이미지12[[#This Row],[팀약자]],3,60,60)</f>
        <v>#VALUE!</v>
      </c>
      <c r="I78" s="2" t="e" vm="206">
        <f ca="1">_xlfn.IMAGE(시즌이미지12[[#This Row],[함수용주소를 DIRECT주소로 변경]],시즌이미지12[[#This Row],[팀약자]],3,75,75)</f>
        <v>#VALUE!</v>
      </c>
      <c r="J78" s="2" t="e" vm="206">
        <f ca="1">_xlfn.IMAGE(시즌이미지12[[#This Row],[함수용주소를 DIRECT주소로 변경]],시즌이미지12[[#This Row],[팀약자]],3,85,85)</f>
        <v>#VALUE!</v>
      </c>
      <c r="K78" s="2" t="e" vm="206">
        <f ca="1">_xlfn.IMAGE(시즌이미지12[[#This Row],[함수용주소를 DIRECT주소로 변경]],시즌이미지12[[#This Row],[팀약자]],3,125,125)</f>
        <v>#VALUE!</v>
      </c>
    </row>
    <row r="79" spans="2:11" ht="32.799999999999997" customHeight="1" x14ac:dyDescent="0.3">
      <c r="B79" s="2" t="str">
        <f>MID(시즌이미지12[[#This Row],[열1]],33,33)</f>
        <v/>
      </c>
      <c r="C79" s="2" t="str">
        <f>"https://lh3.googleusercontent.com/d/" &amp; 시즌이미지12[[#This Row],[파일ID]]</f>
        <v>https://lh3.googleusercontent.com/d/</v>
      </c>
      <c r="D79" s="3"/>
      <c r="E79" s="17"/>
      <c r="F79" s="50" t="e" vm="206">
        <f ca="1">_xlfn.IMAGE(시즌이미지12[[#This Row],[함수용주소를 DIRECT주소로 변경]],시즌이미지12[[#This Row],[팀약자]],3,30,30)</f>
        <v>#VALUE!</v>
      </c>
      <c r="G79" s="4" t="e" vm="206">
        <f ca="1">_xlfn.IMAGE(시즌이미지12[[#This Row],[함수용주소를 DIRECT주소로 변경]],시즌이미지12[[#This Row],[팀약자]],3,35,35)</f>
        <v>#VALUE!</v>
      </c>
      <c r="H79" s="2" t="e" vm="206">
        <f ca="1">_xlfn.IMAGE(시즌이미지12[[#This Row],[함수용주소를 DIRECT주소로 변경]],시즌이미지12[[#This Row],[팀약자]],3,60,60)</f>
        <v>#VALUE!</v>
      </c>
      <c r="I79" s="2" t="e" vm="206">
        <f ca="1">_xlfn.IMAGE(시즌이미지12[[#This Row],[함수용주소를 DIRECT주소로 변경]],시즌이미지12[[#This Row],[팀약자]],3,75,75)</f>
        <v>#VALUE!</v>
      </c>
      <c r="J79" s="2" t="e" vm="206">
        <f ca="1">_xlfn.IMAGE(시즌이미지12[[#This Row],[함수용주소를 DIRECT주소로 변경]],시즌이미지12[[#This Row],[팀약자]],3,85,85)</f>
        <v>#VALUE!</v>
      </c>
      <c r="K79" s="2" t="e" vm="206">
        <f ca="1">_xlfn.IMAGE(시즌이미지12[[#This Row],[함수용주소를 DIRECT주소로 변경]],시즌이미지12[[#This Row],[팀약자]],3,125,125)</f>
        <v>#VALUE!</v>
      </c>
    </row>
    <row r="80" spans="2:11" ht="32.799999999999997" customHeight="1" x14ac:dyDescent="0.3">
      <c r="B80" s="2" t="str">
        <f>MID(시즌이미지12[[#This Row],[열1]],33,33)</f>
        <v/>
      </c>
      <c r="C80" s="2" t="str">
        <f>"https://lh3.googleusercontent.com/d/" &amp; 시즌이미지12[[#This Row],[파일ID]]</f>
        <v>https://lh3.googleusercontent.com/d/</v>
      </c>
      <c r="D80" s="3"/>
      <c r="E80" s="17"/>
      <c r="F80" s="50" t="e" vm="206">
        <f ca="1">_xlfn.IMAGE(시즌이미지12[[#This Row],[함수용주소를 DIRECT주소로 변경]],시즌이미지12[[#This Row],[팀약자]],3,30,30)</f>
        <v>#VALUE!</v>
      </c>
      <c r="G80" s="4" t="e" vm="206">
        <f ca="1">_xlfn.IMAGE(시즌이미지12[[#This Row],[함수용주소를 DIRECT주소로 변경]],시즌이미지12[[#This Row],[팀약자]],3,35,35)</f>
        <v>#VALUE!</v>
      </c>
      <c r="H80" s="2" t="e" vm="206">
        <f ca="1">_xlfn.IMAGE(시즌이미지12[[#This Row],[함수용주소를 DIRECT주소로 변경]],시즌이미지12[[#This Row],[팀약자]],3,60,60)</f>
        <v>#VALUE!</v>
      </c>
      <c r="I80" s="2" t="e" vm="206">
        <f ca="1">_xlfn.IMAGE(시즌이미지12[[#This Row],[함수용주소를 DIRECT주소로 변경]],시즌이미지12[[#This Row],[팀약자]],3,75,75)</f>
        <v>#VALUE!</v>
      </c>
      <c r="J80" s="2" t="e" vm="206">
        <f ca="1">_xlfn.IMAGE(시즌이미지12[[#This Row],[함수용주소를 DIRECT주소로 변경]],시즌이미지12[[#This Row],[팀약자]],3,85,85)</f>
        <v>#VALUE!</v>
      </c>
      <c r="K80" s="2" t="e" vm="206">
        <f ca="1">_xlfn.IMAGE(시즌이미지12[[#This Row],[함수용주소를 DIRECT주소로 변경]],시즌이미지12[[#This Row],[팀약자]],3,125,125)</f>
        <v>#VALUE!</v>
      </c>
    </row>
    <row r="81" spans="2:11" ht="32.799999999999997" customHeight="1" x14ac:dyDescent="0.3">
      <c r="B81" s="2" t="str">
        <f>MID(시즌이미지12[[#This Row],[열1]],33,33)</f>
        <v/>
      </c>
      <c r="C81" s="2" t="str">
        <f>"https://lh3.googleusercontent.com/d/" &amp; 시즌이미지12[[#This Row],[파일ID]]</f>
        <v>https://lh3.googleusercontent.com/d/</v>
      </c>
      <c r="D81" s="3"/>
      <c r="E81" s="17"/>
      <c r="F81" s="50" t="e" vm="206">
        <f ca="1">_xlfn.IMAGE(시즌이미지12[[#This Row],[함수용주소를 DIRECT주소로 변경]],시즌이미지12[[#This Row],[팀약자]],3,30,30)</f>
        <v>#VALUE!</v>
      </c>
      <c r="G81" s="4" t="e" vm="206">
        <f ca="1">_xlfn.IMAGE(시즌이미지12[[#This Row],[함수용주소를 DIRECT주소로 변경]],시즌이미지12[[#This Row],[팀약자]],3,35,35)</f>
        <v>#VALUE!</v>
      </c>
      <c r="H81" s="2" t="e" vm="206">
        <f ca="1">_xlfn.IMAGE(시즌이미지12[[#This Row],[함수용주소를 DIRECT주소로 변경]],시즌이미지12[[#This Row],[팀약자]],3,60,60)</f>
        <v>#VALUE!</v>
      </c>
      <c r="I81" s="2" t="e" vm="206">
        <f ca="1">_xlfn.IMAGE(시즌이미지12[[#This Row],[함수용주소를 DIRECT주소로 변경]],시즌이미지12[[#This Row],[팀약자]],3,75,75)</f>
        <v>#VALUE!</v>
      </c>
      <c r="J81" s="2" t="e" vm="206">
        <f ca="1">_xlfn.IMAGE(시즌이미지12[[#This Row],[함수용주소를 DIRECT주소로 변경]],시즌이미지12[[#This Row],[팀약자]],3,85,85)</f>
        <v>#VALUE!</v>
      </c>
      <c r="K81" s="2" t="e" vm="206">
        <f ca="1">_xlfn.IMAGE(시즌이미지12[[#This Row],[함수용주소를 DIRECT주소로 변경]],시즌이미지12[[#This Row],[팀약자]],3,125,125)</f>
        <v>#VALUE!</v>
      </c>
    </row>
    <row r="82" spans="2:11" ht="32.799999999999997" customHeight="1" x14ac:dyDescent="0.3">
      <c r="B82" s="2" t="str">
        <f>MID(시즌이미지12[[#This Row],[열1]],33,33)</f>
        <v/>
      </c>
      <c r="C82" s="2" t="str">
        <f>"https://lh3.googleusercontent.com/d/" &amp; 시즌이미지12[[#This Row],[파일ID]]</f>
        <v>https://lh3.googleusercontent.com/d/</v>
      </c>
      <c r="D82" s="3"/>
      <c r="E82" s="17"/>
      <c r="F82" s="50" t="e" vm="206">
        <f ca="1">_xlfn.IMAGE(시즌이미지12[[#This Row],[함수용주소를 DIRECT주소로 변경]],시즌이미지12[[#This Row],[팀약자]],3,30,30)</f>
        <v>#VALUE!</v>
      </c>
      <c r="G82" s="4" t="e" vm="206">
        <f ca="1">_xlfn.IMAGE(시즌이미지12[[#This Row],[함수용주소를 DIRECT주소로 변경]],시즌이미지12[[#This Row],[팀약자]],3,35,35)</f>
        <v>#VALUE!</v>
      </c>
      <c r="H82" s="2" t="e" vm="206">
        <f ca="1">_xlfn.IMAGE(시즌이미지12[[#This Row],[함수용주소를 DIRECT주소로 변경]],시즌이미지12[[#This Row],[팀약자]],3,60,60)</f>
        <v>#VALUE!</v>
      </c>
      <c r="I82" s="2" t="e" vm="206">
        <f ca="1">_xlfn.IMAGE(시즌이미지12[[#This Row],[함수용주소를 DIRECT주소로 변경]],시즌이미지12[[#This Row],[팀약자]],3,75,75)</f>
        <v>#VALUE!</v>
      </c>
      <c r="J82" s="2" t="e" vm="206">
        <f ca="1">_xlfn.IMAGE(시즌이미지12[[#This Row],[함수용주소를 DIRECT주소로 변경]],시즌이미지12[[#This Row],[팀약자]],3,85,85)</f>
        <v>#VALUE!</v>
      </c>
      <c r="K82" s="2" t="e" vm="206">
        <f ca="1">_xlfn.IMAGE(시즌이미지12[[#This Row],[함수용주소를 DIRECT주소로 변경]],시즌이미지12[[#This Row],[팀약자]],3,125,125)</f>
        <v>#VALUE!</v>
      </c>
    </row>
    <row r="83" spans="2:11" ht="32.799999999999997" customHeight="1" x14ac:dyDescent="0.3">
      <c r="B83" s="2" t="str">
        <f>MID(시즌이미지12[[#This Row],[열1]],33,33)</f>
        <v/>
      </c>
      <c r="C83" s="2" t="str">
        <f>"https://lh3.googleusercontent.com/d/" &amp; 시즌이미지12[[#This Row],[파일ID]]</f>
        <v>https://lh3.googleusercontent.com/d/</v>
      </c>
      <c r="D83" s="3"/>
      <c r="E83" s="17"/>
      <c r="F83" s="50" t="e" vm="206">
        <f ca="1">_xlfn.IMAGE(시즌이미지12[[#This Row],[함수용주소를 DIRECT주소로 변경]],시즌이미지12[[#This Row],[팀약자]],3,30,30)</f>
        <v>#VALUE!</v>
      </c>
      <c r="G83" s="4" t="e" vm="206">
        <f ca="1">_xlfn.IMAGE(시즌이미지12[[#This Row],[함수용주소를 DIRECT주소로 변경]],시즌이미지12[[#This Row],[팀약자]],3,35,35)</f>
        <v>#VALUE!</v>
      </c>
      <c r="H83" s="2" t="e" vm="206">
        <f ca="1">_xlfn.IMAGE(시즌이미지12[[#This Row],[함수용주소를 DIRECT주소로 변경]],시즌이미지12[[#This Row],[팀약자]],3,60,60)</f>
        <v>#VALUE!</v>
      </c>
      <c r="I83" s="2" t="e" vm="206">
        <f ca="1">_xlfn.IMAGE(시즌이미지12[[#This Row],[함수용주소를 DIRECT주소로 변경]],시즌이미지12[[#This Row],[팀약자]],3,75,75)</f>
        <v>#VALUE!</v>
      </c>
      <c r="J83" s="2" t="e" vm="206">
        <f ca="1">_xlfn.IMAGE(시즌이미지12[[#This Row],[함수용주소를 DIRECT주소로 변경]],시즌이미지12[[#This Row],[팀약자]],3,85,85)</f>
        <v>#VALUE!</v>
      </c>
      <c r="K83" s="2" t="e" vm="206">
        <f ca="1">_xlfn.IMAGE(시즌이미지12[[#This Row],[함수용주소를 DIRECT주소로 변경]],시즌이미지12[[#This Row],[팀약자]],3,125,125)</f>
        <v>#VALUE!</v>
      </c>
    </row>
    <row r="84" spans="2:11" ht="32.799999999999997" customHeight="1" x14ac:dyDescent="0.3">
      <c r="B84" s="2" t="str">
        <f>MID(시즌이미지12[[#This Row],[열1]],33,33)</f>
        <v/>
      </c>
      <c r="C84" s="2" t="str">
        <f>"https://lh3.googleusercontent.com/d/" &amp; 시즌이미지12[[#This Row],[파일ID]]</f>
        <v>https://lh3.googleusercontent.com/d/</v>
      </c>
      <c r="D84" s="3"/>
      <c r="E84" s="17"/>
      <c r="F84" s="50" t="e" vm="206">
        <f ca="1">_xlfn.IMAGE(시즌이미지12[[#This Row],[함수용주소를 DIRECT주소로 변경]],시즌이미지12[[#This Row],[팀약자]],3,30,30)</f>
        <v>#VALUE!</v>
      </c>
      <c r="G84" s="4" t="e" vm="206">
        <f ca="1">_xlfn.IMAGE(시즌이미지12[[#This Row],[함수용주소를 DIRECT주소로 변경]],시즌이미지12[[#This Row],[팀약자]],3,35,35)</f>
        <v>#VALUE!</v>
      </c>
      <c r="H84" s="2" t="e" vm="206">
        <f ca="1">_xlfn.IMAGE(시즌이미지12[[#This Row],[함수용주소를 DIRECT주소로 변경]],시즌이미지12[[#This Row],[팀약자]],3,60,60)</f>
        <v>#VALUE!</v>
      </c>
      <c r="I84" s="2" t="e" vm="206">
        <f ca="1">_xlfn.IMAGE(시즌이미지12[[#This Row],[함수용주소를 DIRECT주소로 변경]],시즌이미지12[[#This Row],[팀약자]],3,75,75)</f>
        <v>#VALUE!</v>
      </c>
      <c r="J84" s="2" t="e" vm="206">
        <f ca="1">_xlfn.IMAGE(시즌이미지12[[#This Row],[함수용주소를 DIRECT주소로 변경]],시즌이미지12[[#This Row],[팀약자]],3,85,85)</f>
        <v>#VALUE!</v>
      </c>
      <c r="K84" s="2" t="e" vm="206">
        <f ca="1">_xlfn.IMAGE(시즌이미지12[[#This Row],[함수용주소를 DIRECT주소로 변경]],시즌이미지12[[#This Row],[팀약자]],3,125,125)</f>
        <v>#VALUE!</v>
      </c>
    </row>
    <row r="85" spans="2:11" ht="32.799999999999997" customHeight="1" x14ac:dyDescent="0.3">
      <c r="B85" s="2" t="str">
        <f>MID(시즌이미지12[[#This Row],[열1]],33,33)</f>
        <v/>
      </c>
      <c r="C85" s="2" t="str">
        <f>"https://lh3.googleusercontent.com/d/" &amp; 시즌이미지12[[#This Row],[파일ID]]</f>
        <v>https://lh3.googleusercontent.com/d/</v>
      </c>
      <c r="D85" s="3"/>
      <c r="E85" s="17"/>
      <c r="F85" s="50" t="e" vm="206">
        <f ca="1">_xlfn.IMAGE(시즌이미지12[[#This Row],[함수용주소를 DIRECT주소로 변경]],시즌이미지12[[#This Row],[팀약자]],3,30,30)</f>
        <v>#VALUE!</v>
      </c>
      <c r="G85" s="4" t="e" vm="206">
        <f ca="1">_xlfn.IMAGE(시즌이미지12[[#This Row],[함수용주소를 DIRECT주소로 변경]],시즌이미지12[[#This Row],[팀약자]],3,35,35)</f>
        <v>#VALUE!</v>
      </c>
      <c r="H85" s="2" t="e" vm="206">
        <f ca="1">_xlfn.IMAGE(시즌이미지12[[#This Row],[함수용주소를 DIRECT주소로 변경]],시즌이미지12[[#This Row],[팀약자]],3,60,60)</f>
        <v>#VALUE!</v>
      </c>
      <c r="I85" s="2" t="e" vm="206">
        <f ca="1">_xlfn.IMAGE(시즌이미지12[[#This Row],[함수용주소를 DIRECT주소로 변경]],시즌이미지12[[#This Row],[팀약자]],3,75,75)</f>
        <v>#VALUE!</v>
      </c>
      <c r="J85" s="2" t="e" vm="206">
        <f ca="1">_xlfn.IMAGE(시즌이미지12[[#This Row],[함수용주소를 DIRECT주소로 변경]],시즌이미지12[[#This Row],[팀약자]],3,85,85)</f>
        <v>#VALUE!</v>
      </c>
      <c r="K85" s="2" t="e" vm="206">
        <f ca="1">_xlfn.IMAGE(시즌이미지12[[#This Row],[함수용주소를 DIRECT주소로 변경]],시즌이미지12[[#This Row],[팀약자]],3,125,125)</f>
        <v>#VALUE!</v>
      </c>
    </row>
    <row r="86" spans="2:11" ht="32.799999999999997" customHeight="1" x14ac:dyDescent="0.3">
      <c r="B86" s="2" t="str">
        <f>MID(시즌이미지12[[#This Row],[열1]],33,33)</f>
        <v/>
      </c>
      <c r="C86" s="2" t="str">
        <f>"https://lh3.googleusercontent.com/d/" &amp; 시즌이미지12[[#This Row],[파일ID]]</f>
        <v>https://lh3.googleusercontent.com/d/</v>
      </c>
      <c r="D86" s="3"/>
      <c r="E86" s="17"/>
      <c r="F86" s="50" t="e" vm="206">
        <f ca="1">_xlfn.IMAGE(시즌이미지12[[#This Row],[함수용주소를 DIRECT주소로 변경]],시즌이미지12[[#This Row],[팀약자]],3,30,30)</f>
        <v>#VALUE!</v>
      </c>
      <c r="G86" s="4" t="e" vm="206">
        <f ca="1">_xlfn.IMAGE(시즌이미지12[[#This Row],[함수용주소를 DIRECT주소로 변경]],시즌이미지12[[#This Row],[팀약자]],3,35,35)</f>
        <v>#VALUE!</v>
      </c>
      <c r="H86" s="2" t="e" vm="206">
        <f ca="1">_xlfn.IMAGE(시즌이미지12[[#This Row],[함수용주소를 DIRECT주소로 변경]],시즌이미지12[[#This Row],[팀약자]],3,60,60)</f>
        <v>#VALUE!</v>
      </c>
      <c r="I86" s="2" t="e" vm="206">
        <f ca="1">_xlfn.IMAGE(시즌이미지12[[#This Row],[함수용주소를 DIRECT주소로 변경]],시즌이미지12[[#This Row],[팀약자]],3,75,75)</f>
        <v>#VALUE!</v>
      </c>
      <c r="J86" s="2" t="e" vm="206">
        <f ca="1">_xlfn.IMAGE(시즌이미지12[[#This Row],[함수용주소를 DIRECT주소로 변경]],시즌이미지12[[#This Row],[팀약자]],3,85,85)</f>
        <v>#VALUE!</v>
      </c>
      <c r="K86" s="2" t="e" vm="206">
        <f ca="1">_xlfn.IMAGE(시즌이미지12[[#This Row],[함수용주소를 DIRECT주소로 변경]],시즌이미지12[[#This Row],[팀약자]],3,125,125)</f>
        <v>#VALUE!</v>
      </c>
    </row>
    <row r="87" spans="2:11" ht="32.799999999999997" customHeight="1" x14ac:dyDescent="0.3">
      <c r="B87" s="2" t="str">
        <f>MID(시즌이미지12[[#This Row],[열1]],33,33)</f>
        <v/>
      </c>
      <c r="C87" s="2" t="str">
        <f>"https://lh3.googleusercontent.com/d/" &amp; 시즌이미지12[[#This Row],[파일ID]]</f>
        <v>https://lh3.googleusercontent.com/d/</v>
      </c>
      <c r="D87" s="3"/>
      <c r="E87" s="17"/>
      <c r="F87" s="50" t="e" vm="206">
        <f ca="1">_xlfn.IMAGE(시즌이미지12[[#This Row],[함수용주소를 DIRECT주소로 변경]],시즌이미지12[[#This Row],[팀약자]],3,30,30)</f>
        <v>#VALUE!</v>
      </c>
      <c r="G87" s="4" t="e" vm="206">
        <f ca="1">_xlfn.IMAGE(시즌이미지12[[#This Row],[함수용주소를 DIRECT주소로 변경]],시즌이미지12[[#This Row],[팀약자]],3,35,35)</f>
        <v>#VALUE!</v>
      </c>
      <c r="H87" s="2" t="e" vm="206">
        <f ca="1">_xlfn.IMAGE(시즌이미지12[[#This Row],[함수용주소를 DIRECT주소로 변경]],시즌이미지12[[#This Row],[팀약자]],3,60,60)</f>
        <v>#VALUE!</v>
      </c>
      <c r="I87" s="2" t="e" vm="206">
        <f ca="1">_xlfn.IMAGE(시즌이미지12[[#This Row],[함수용주소를 DIRECT주소로 변경]],시즌이미지12[[#This Row],[팀약자]],3,75,75)</f>
        <v>#VALUE!</v>
      </c>
      <c r="J87" s="2" t="e" vm="206">
        <f ca="1">_xlfn.IMAGE(시즌이미지12[[#This Row],[함수용주소를 DIRECT주소로 변경]],시즌이미지12[[#This Row],[팀약자]],3,85,85)</f>
        <v>#VALUE!</v>
      </c>
      <c r="K87" s="2" t="e" vm="206">
        <f ca="1">_xlfn.IMAGE(시즌이미지12[[#This Row],[함수용주소를 DIRECT주소로 변경]],시즌이미지12[[#This Row],[팀약자]],3,125,125)</f>
        <v>#VALUE!</v>
      </c>
    </row>
    <row r="88" spans="2:11" ht="32.799999999999997" customHeight="1" x14ac:dyDescent="0.3">
      <c r="B88" s="2" t="str">
        <f>MID(시즌이미지12[[#This Row],[열1]],33,33)</f>
        <v/>
      </c>
      <c r="C88" s="2" t="str">
        <f>"https://lh3.googleusercontent.com/d/" &amp; 시즌이미지12[[#This Row],[파일ID]]</f>
        <v>https://lh3.googleusercontent.com/d/</v>
      </c>
      <c r="D88" s="3"/>
      <c r="E88" s="17"/>
      <c r="F88" s="50" t="e" vm="206">
        <f ca="1">_xlfn.IMAGE(시즌이미지12[[#This Row],[함수용주소를 DIRECT주소로 변경]],시즌이미지12[[#This Row],[팀약자]],3,30,30)</f>
        <v>#VALUE!</v>
      </c>
      <c r="G88" s="4" t="e" vm="206">
        <f ca="1">_xlfn.IMAGE(시즌이미지12[[#This Row],[함수용주소를 DIRECT주소로 변경]],시즌이미지12[[#This Row],[팀약자]],3,35,35)</f>
        <v>#VALUE!</v>
      </c>
      <c r="H88" s="2" t="e" vm="206">
        <f ca="1">_xlfn.IMAGE(시즌이미지12[[#This Row],[함수용주소를 DIRECT주소로 변경]],시즌이미지12[[#This Row],[팀약자]],3,60,60)</f>
        <v>#VALUE!</v>
      </c>
      <c r="I88" s="2" t="e" vm="206">
        <f ca="1">_xlfn.IMAGE(시즌이미지12[[#This Row],[함수용주소를 DIRECT주소로 변경]],시즌이미지12[[#This Row],[팀약자]],3,75,75)</f>
        <v>#VALUE!</v>
      </c>
      <c r="J88" s="2" t="e" vm="206">
        <f ca="1">_xlfn.IMAGE(시즌이미지12[[#This Row],[함수용주소를 DIRECT주소로 변경]],시즌이미지12[[#This Row],[팀약자]],3,85,85)</f>
        <v>#VALUE!</v>
      </c>
      <c r="K88" s="2" t="e" vm="206">
        <f ca="1">_xlfn.IMAGE(시즌이미지12[[#This Row],[함수용주소를 DIRECT주소로 변경]],시즌이미지12[[#This Row],[팀약자]],3,125,125)</f>
        <v>#VALUE!</v>
      </c>
    </row>
    <row r="89" spans="2:11" ht="32.799999999999997" customHeight="1" x14ac:dyDescent="0.3">
      <c r="B89" s="2" t="str">
        <f>MID(시즌이미지12[[#This Row],[열1]],33,33)</f>
        <v/>
      </c>
      <c r="C89" s="2" t="str">
        <f>"https://lh3.googleusercontent.com/d/" &amp; 시즌이미지12[[#This Row],[파일ID]]</f>
        <v>https://lh3.googleusercontent.com/d/</v>
      </c>
      <c r="D89" s="3"/>
      <c r="E89" s="17"/>
      <c r="F89" s="50" t="e" vm="206">
        <f ca="1">_xlfn.IMAGE(시즌이미지12[[#This Row],[함수용주소를 DIRECT주소로 변경]],시즌이미지12[[#This Row],[팀약자]],3,30,30)</f>
        <v>#VALUE!</v>
      </c>
      <c r="G89" s="4" t="e" vm="206">
        <f ca="1">_xlfn.IMAGE(시즌이미지12[[#This Row],[함수용주소를 DIRECT주소로 변경]],시즌이미지12[[#This Row],[팀약자]],3,35,35)</f>
        <v>#VALUE!</v>
      </c>
      <c r="H89" s="2" t="e" vm="206">
        <f ca="1">_xlfn.IMAGE(시즌이미지12[[#This Row],[함수용주소를 DIRECT주소로 변경]],시즌이미지12[[#This Row],[팀약자]],3,60,60)</f>
        <v>#VALUE!</v>
      </c>
      <c r="I89" s="2" t="e" vm="206">
        <f ca="1">_xlfn.IMAGE(시즌이미지12[[#This Row],[함수용주소를 DIRECT주소로 변경]],시즌이미지12[[#This Row],[팀약자]],3,75,75)</f>
        <v>#VALUE!</v>
      </c>
      <c r="J89" s="2" t="e" vm="206">
        <f ca="1">_xlfn.IMAGE(시즌이미지12[[#This Row],[함수용주소를 DIRECT주소로 변경]],시즌이미지12[[#This Row],[팀약자]],3,85,85)</f>
        <v>#VALUE!</v>
      </c>
      <c r="K89" s="2" t="e" vm="206">
        <f ca="1">_xlfn.IMAGE(시즌이미지12[[#This Row],[함수용주소를 DIRECT주소로 변경]],시즌이미지12[[#This Row],[팀약자]],3,125,125)</f>
        <v>#VALUE!</v>
      </c>
    </row>
    <row r="90" spans="2:11" ht="32.799999999999997" customHeight="1" x14ac:dyDescent="0.3">
      <c r="B90" s="2" t="str">
        <f>MID(시즌이미지12[[#This Row],[열1]],33,33)</f>
        <v/>
      </c>
      <c r="C90" s="2" t="str">
        <f>"https://lh3.googleusercontent.com/d/" &amp; 시즌이미지12[[#This Row],[파일ID]]</f>
        <v>https://lh3.googleusercontent.com/d/</v>
      </c>
      <c r="D90" s="3"/>
      <c r="E90" s="17"/>
      <c r="F90" s="50" t="e" vm="206">
        <f ca="1">_xlfn.IMAGE(시즌이미지12[[#This Row],[함수용주소를 DIRECT주소로 변경]],시즌이미지12[[#This Row],[팀약자]],3,30,30)</f>
        <v>#VALUE!</v>
      </c>
      <c r="G90" s="4" t="e" vm="206">
        <f ca="1">_xlfn.IMAGE(시즌이미지12[[#This Row],[함수용주소를 DIRECT주소로 변경]],시즌이미지12[[#This Row],[팀약자]],3,35,35)</f>
        <v>#VALUE!</v>
      </c>
      <c r="H90" s="2" t="e" vm="206">
        <f ca="1">_xlfn.IMAGE(시즌이미지12[[#This Row],[함수용주소를 DIRECT주소로 변경]],시즌이미지12[[#This Row],[팀약자]],3,60,60)</f>
        <v>#VALUE!</v>
      </c>
      <c r="I90" s="2" t="e" vm="206">
        <f ca="1">_xlfn.IMAGE(시즌이미지12[[#This Row],[함수용주소를 DIRECT주소로 변경]],시즌이미지12[[#This Row],[팀약자]],3,75,75)</f>
        <v>#VALUE!</v>
      </c>
      <c r="J90" s="2" t="e" vm="206">
        <f ca="1">_xlfn.IMAGE(시즌이미지12[[#This Row],[함수용주소를 DIRECT주소로 변경]],시즌이미지12[[#This Row],[팀약자]],3,85,85)</f>
        <v>#VALUE!</v>
      </c>
      <c r="K90" s="2" t="e" vm="206">
        <f ca="1">_xlfn.IMAGE(시즌이미지12[[#This Row],[함수용주소를 DIRECT주소로 변경]],시즌이미지12[[#This Row],[팀약자]],3,125,125)</f>
        <v>#VALUE!</v>
      </c>
    </row>
    <row r="91" spans="2:11" ht="32.799999999999997" customHeight="1" x14ac:dyDescent="0.3">
      <c r="B91" s="2" t="str">
        <f>MID(시즌이미지12[[#This Row],[열1]],33,33)</f>
        <v/>
      </c>
      <c r="C91" s="2" t="str">
        <f>"https://lh3.googleusercontent.com/d/" &amp; 시즌이미지12[[#This Row],[파일ID]]</f>
        <v>https://lh3.googleusercontent.com/d/</v>
      </c>
      <c r="D91" s="3"/>
      <c r="E91" s="17"/>
      <c r="F91" s="50" t="e" vm="206">
        <f ca="1">_xlfn.IMAGE(시즌이미지12[[#This Row],[함수용주소를 DIRECT주소로 변경]],시즌이미지12[[#This Row],[팀약자]],3,30,30)</f>
        <v>#VALUE!</v>
      </c>
      <c r="G91" s="4" t="e" vm="206">
        <f ca="1">_xlfn.IMAGE(시즌이미지12[[#This Row],[함수용주소를 DIRECT주소로 변경]],시즌이미지12[[#This Row],[팀약자]],3,35,35)</f>
        <v>#VALUE!</v>
      </c>
      <c r="H91" s="2" t="e" vm="206">
        <f ca="1">_xlfn.IMAGE(시즌이미지12[[#This Row],[함수용주소를 DIRECT주소로 변경]],시즌이미지12[[#This Row],[팀약자]],3,60,60)</f>
        <v>#VALUE!</v>
      </c>
      <c r="I91" s="2" t="e" vm="206">
        <f ca="1">_xlfn.IMAGE(시즌이미지12[[#This Row],[함수용주소를 DIRECT주소로 변경]],시즌이미지12[[#This Row],[팀약자]],3,75,75)</f>
        <v>#VALUE!</v>
      </c>
      <c r="J91" s="2" t="e" vm="206">
        <f ca="1">_xlfn.IMAGE(시즌이미지12[[#This Row],[함수용주소를 DIRECT주소로 변경]],시즌이미지12[[#This Row],[팀약자]],3,85,85)</f>
        <v>#VALUE!</v>
      </c>
      <c r="K91" s="2" t="e" vm="206">
        <f ca="1">_xlfn.IMAGE(시즌이미지12[[#This Row],[함수용주소를 DIRECT주소로 변경]],시즌이미지12[[#This Row],[팀약자]],3,125,125)</f>
        <v>#VALUE!</v>
      </c>
    </row>
    <row r="92" spans="2:11" ht="32.799999999999997" customHeight="1" x14ac:dyDescent="0.3">
      <c r="B92" s="2" t="str">
        <f>MID(시즌이미지12[[#This Row],[열1]],33,33)</f>
        <v/>
      </c>
      <c r="C92" s="2" t="str">
        <f>"https://lh3.googleusercontent.com/d/" &amp; 시즌이미지12[[#This Row],[파일ID]]</f>
        <v>https://lh3.googleusercontent.com/d/</v>
      </c>
      <c r="D92" s="3"/>
      <c r="E92" s="17"/>
      <c r="F92" s="50" t="e" vm="206">
        <f ca="1">_xlfn.IMAGE(시즌이미지12[[#This Row],[함수용주소를 DIRECT주소로 변경]],시즌이미지12[[#This Row],[팀약자]],3,30,30)</f>
        <v>#VALUE!</v>
      </c>
      <c r="G92" s="4" t="e" vm="206">
        <f ca="1">_xlfn.IMAGE(시즌이미지12[[#This Row],[함수용주소를 DIRECT주소로 변경]],시즌이미지12[[#This Row],[팀약자]],3,35,35)</f>
        <v>#VALUE!</v>
      </c>
      <c r="H92" s="2" t="e" vm="206">
        <f ca="1">_xlfn.IMAGE(시즌이미지12[[#This Row],[함수용주소를 DIRECT주소로 변경]],시즌이미지12[[#This Row],[팀약자]],3,60,60)</f>
        <v>#VALUE!</v>
      </c>
      <c r="I92" s="2" t="e" vm="206">
        <f ca="1">_xlfn.IMAGE(시즌이미지12[[#This Row],[함수용주소를 DIRECT주소로 변경]],시즌이미지12[[#This Row],[팀약자]],3,75,75)</f>
        <v>#VALUE!</v>
      </c>
      <c r="J92" s="2" t="e" vm="206">
        <f ca="1">_xlfn.IMAGE(시즌이미지12[[#This Row],[함수용주소를 DIRECT주소로 변경]],시즌이미지12[[#This Row],[팀약자]],3,85,85)</f>
        <v>#VALUE!</v>
      </c>
      <c r="K92" s="2" t="e" vm="206">
        <f ca="1">_xlfn.IMAGE(시즌이미지12[[#This Row],[함수용주소를 DIRECT주소로 변경]],시즌이미지12[[#This Row],[팀약자]],3,125,125)</f>
        <v>#VALUE!</v>
      </c>
    </row>
    <row r="93" spans="2:11" ht="32.799999999999997" customHeight="1" x14ac:dyDescent="0.3">
      <c r="B93" s="2" t="str">
        <f>MID(시즌이미지12[[#This Row],[열1]],33,33)</f>
        <v/>
      </c>
      <c r="C93" s="2" t="str">
        <f>"https://lh3.googleusercontent.com/d/" &amp; 시즌이미지12[[#This Row],[파일ID]]</f>
        <v>https://lh3.googleusercontent.com/d/</v>
      </c>
      <c r="D93" s="3"/>
      <c r="E93" s="17"/>
      <c r="F93" s="50" t="e" vm="206">
        <f ca="1">_xlfn.IMAGE(시즌이미지12[[#This Row],[함수용주소를 DIRECT주소로 변경]],시즌이미지12[[#This Row],[팀약자]],3,30,30)</f>
        <v>#VALUE!</v>
      </c>
      <c r="G93" s="4" t="e" vm="206">
        <f ca="1">_xlfn.IMAGE(시즌이미지12[[#This Row],[함수용주소를 DIRECT주소로 변경]],시즌이미지12[[#This Row],[팀약자]],3,35,35)</f>
        <v>#VALUE!</v>
      </c>
      <c r="H93" s="2" t="e" vm="206">
        <f ca="1">_xlfn.IMAGE(시즌이미지12[[#This Row],[함수용주소를 DIRECT주소로 변경]],시즌이미지12[[#This Row],[팀약자]],3,60,60)</f>
        <v>#VALUE!</v>
      </c>
      <c r="I93" s="2" t="e" vm="206">
        <f ca="1">_xlfn.IMAGE(시즌이미지12[[#This Row],[함수용주소를 DIRECT주소로 변경]],시즌이미지12[[#This Row],[팀약자]],3,75,75)</f>
        <v>#VALUE!</v>
      </c>
      <c r="J93" s="2" t="e" vm="206">
        <f ca="1">_xlfn.IMAGE(시즌이미지12[[#This Row],[함수용주소를 DIRECT주소로 변경]],시즌이미지12[[#This Row],[팀약자]],3,85,85)</f>
        <v>#VALUE!</v>
      </c>
      <c r="K93" s="2" t="e" vm="206">
        <f ca="1">_xlfn.IMAGE(시즌이미지12[[#This Row],[함수용주소를 DIRECT주소로 변경]],시즌이미지12[[#This Row],[팀약자]],3,125,125)</f>
        <v>#VALUE!</v>
      </c>
    </row>
    <row r="94" spans="2:11" ht="32.799999999999997" customHeight="1" x14ac:dyDescent="0.3">
      <c r="B94" s="2" t="str">
        <f>MID(시즌이미지12[[#This Row],[열1]],33,33)</f>
        <v/>
      </c>
      <c r="C94" s="2" t="str">
        <f>"https://lh3.googleusercontent.com/d/" &amp; 시즌이미지12[[#This Row],[파일ID]]</f>
        <v>https://lh3.googleusercontent.com/d/</v>
      </c>
      <c r="D94" s="3"/>
      <c r="E94" s="17"/>
      <c r="F94" s="50" t="e" vm="206">
        <f ca="1">_xlfn.IMAGE(시즌이미지12[[#This Row],[함수용주소를 DIRECT주소로 변경]],시즌이미지12[[#This Row],[팀약자]],3,30,30)</f>
        <v>#VALUE!</v>
      </c>
      <c r="G94" s="4" t="e" vm="206">
        <f ca="1">_xlfn.IMAGE(시즌이미지12[[#This Row],[함수용주소를 DIRECT주소로 변경]],시즌이미지12[[#This Row],[팀약자]],3,35,35)</f>
        <v>#VALUE!</v>
      </c>
      <c r="H94" s="2" t="e" vm="206">
        <f ca="1">_xlfn.IMAGE(시즌이미지12[[#This Row],[함수용주소를 DIRECT주소로 변경]],시즌이미지12[[#This Row],[팀약자]],3,60,60)</f>
        <v>#VALUE!</v>
      </c>
      <c r="I94" s="2" t="e" vm="206">
        <f ca="1">_xlfn.IMAGE(시즌이미지12[[#This Row],[함수용주소를 DIRECT주소로 변경]],시즌이미지12[[#This Row],[팀약자]],3,75,75)</f>
        <v>#VALUE!</v>
      </c>
      <c r="J94" s="2" t="e" vm="206">
        <f ca="1">_xlfn.IMAGE(시즌이미지12[[#This Row],[함수용주소를 DIRECT주소로 변경]],시즌이미지12[[#This Row],[팀약자]],3,85,85)</f>
        <v>#VALUE!</v>
      </c>
      <c r="K94" s="2" t="e" vm="206">
        <f ca="1">_xlfn.IMAGE(시즌이미지12[[#This Row],[함수용주소를 DIRECT주소로 변경]],시즌이미지12[[#This Row],[팀약자]],3,125,125)</f>
        <v>#VALUE!</v>
      </c>
    </row>
    <row r="95" spans="2:11" ht="32.799999999999997" customHeight="1" x14ac:dyDescent="0.3">
      <c r="B95" s="2" t="str">
        <f>MID(시즌이미지12[[#This Row],[열1]],33,33)</f>
        <v/>
      </c>
      <c r="C95" s="2" t="str">
        <f>"https://lh3.googleusercontent.com/d/" &amp; 시즌이미지12[[#This Row],[파일ID]]</f>
        <v>https://lh3.googleusercontent.com/d/</v>
      </c>
      <c r="D95" s="3"/>
      <c r="E95" s="17"/>
      <c r="F95" s="50" t="e" vm="206">
        <f ca="1">_xlfn.IMAGE(시즌이미지12[[#This Row],[함수용주소를 DIRECT주소로 변경]],시즌이미지12[[#This Row],[팀약자]],3,30,30)</f>
        <v>#VALUE!</v>
      </c>
      <c r="G95" s="4" t="e" vm="206">
        <f ca="1">_xlfn.IMAGE(시즌이미지12[[#This Row],[함수용주소를 DIRECT주소로 변경]],시즌이미지12[[#This Row],[팀약자]],3,35,35)</f>
        <v>#VALUE!</v>
      </c>
      <c r="H95" s="2" t="e" vm="206">
        <f ca="1">_xlfn.IMAGE(시즌이미지12[[#This Row],[함수용주소를 DIRECT주소로 변경]],시즌이미지12[[#This Row],[팀약자]],3,60,60)</f>
        <v>#VALUE!</v>
      </c>
      <c r="I95" s="2" t="e" vm="206">
        <f ca="1">_xlfn.IMAGE(시즌이미지12[[#This Row],[함수용주소를 DIRECT주소로 변경]],시즌이미지12[[#This Row],[팀약자]],3,75,75)</f>
        <v>#VALUE!</v>
      </c>
      <c r="J95" s="2" t="e" vm="206">
        <f ca="1">_xlfn.IMAGE(시즌이미지12[[#This Row],[함수용주소를 DIRECT주소로 변경]],시즌이미지12[[#This Row],[팀약자]],3,85,85)</f>
        <v>#VALUE!</v>
      </c>
      <c r="K95" s="2" t="e" vm="206">
        <f ca="1">_xlfn.IMAGE(시즌이미지12[[#This Row],[함수용주소를 DIRECT주소로 변경]],시즌이미지12[[#This Row],[팀약자]],3,125,125)</f>
        <v>#VALUE!</v>
      </c>
    </row>
    <row r="96" spans="2:11" ht="32.799999999999997" customHeight="1" x14ac:dyDescent="0.3">
      <c r="B96" s="2" t="str">
        <f>MID(시즌이미지12[[#This Row],[열1]],33,33)</f>
        <v/>
      </c>
      <c r="C96" s="2" t="str">
        <f>"https://lh3.googleusercontent.com/d/" &amp; 시즌이미지12[[#This Row],[파일ID]]</f>
        <v>https://lh3.googleusercontent.com/d/</v>
      </c>
      <c r="D96" s="3"/>
      <c r="E96" s="17"/>
      <c r="F96" s="50" t="e" vm="206">
        <f ca="1">_xlfn.IMAGE(시즌이미지12[[#This Row],[함수용주소를 DIRECT주소로 변경]],시즌이미지12[[#This Row],[팀약자]],3,30,30)</f>
        <v>#VALUE!</v>
      </c>
      <c r="G96" s="4" t="e" vm="206">
        <f ca="1">_xlfn.IMAGE(시즌이미지12[[#This Row],[함수용주소를 DIRECT주소로 변경]],시즌이미지12[[#This Row],[팀약자]],3,35,35)</f>
        <v>#VALUE!</v>
      </c>
      <c r="H96" s="2" t="e" vm="206">
        <f ca="1">_xlfn.IMAGE(시즌이미지12[[#This Row],[함수용주소를 DIRECT주소로 변경]],시즌이미지12[[#This Row],[팀약자]],3,60,60)</f>
        <v>#VALUE!</v>
      </c>
      <c r="I96" s="2" t="e" vm="206">
        <f ca="1">_xlfn.IMAGE(시즌이미지12[[#This Row],[함수용주소를 DIRECT주소로 변경]],시즌이미지12[[#This Row],[팀약자]],3,75,75)</f>
        <v>#VALUE!</v>
      </c>
      <c r="J96" s="2" t="e" vm="206">
        <f ca="1">_xlfn.IMAGE(시즌이미지12[[#This Row],[함수용주소를 DIRECT주소로 변경]],시즌이미지12[[#This Row],[팀약자]],3,85,85)</f>
        <v>#VALUE!</v>
      </c>
      <c r="K96" s="2" t="e" vm="206">
        <f ca="1">_xlfn.IMAGE(시즌이미지12[[#This Row],[함수용주소를 DIRECT주소로 변경]],시즌이미지12[[#This Row],[팀약자]],3,125,125)</f>
        <v>#VALUE!</v>
      </c>
    </row>
    <row r="97" spans="2:11" ht="32.799999999999997" customHeight="1" thickBot="1" x14ac:dyDescent="0.35">
      <c r="B97" s="2" t="str">
        <f>MID(시즌이미지12[[#This Row],[열1]],33,33)</f>
        <v/>
      </c>
      <c r="C97" s="2" t="str">
        <f>"https://lh3.googleusercontent.com/d/" &amp; 시즌이미지12[[#This Row],[파일ID]]</f>
        <v>https://lh3.googleusercontent.com/d/</v>
      </c>
      <c r="D97" s="3"/>
      <c r="E97" s="17"/>
      <c r="F97" s="51" t="e" vm="206">
        <f ca="1">_xlfn.IMAGE(시즌이미지12[[#This Row],[함수용주소를 DIRECT주소로 변경]],시즌이미지12[[#This Row],[팀약자]],3,30,30)</f>
        <v>#VALUE!</v>
      </c>
      <c r="G97" s="52" t="e" vm="206">
        <f ca="1">_xlfn.IMAGE(시즌이미지12[[#This Row],[함수용주소를 DIRECT주소로 변경]],시즌이미지12[[#This Row],[팀약자]],3,35,35)</f>
        <v>#VALUE!</v>
      </c>
      <c r="H97" s="2" t="e" vm="206">
        <f ca="1">_xlfn.IMAGE(시즌이미지12[[#This Row],[함수용주소를 DIRECT주소로 변경]],시즌이미지12[[#This Row],[팀약자]],3,60,60)</f>
        <v>#VALUE!</v>
      </c>
      <c r="I97" s="2" t="e" vm="206">
        <f ca="1">_xlfn.IMAGE(시즌이미지12[[#This Row],[함수용주소를 DIRECT주소로 변경]],시즌이미지12[[#This Row],[팀약자]],3,75,75)</f>
        <v>#VALUE!</v>
      </c>
      <c r="J97" s="2" t="e" vm="206">
        <f ca="1">_xlfn.IMAGE(시즌이미지12[[#This Row],[함수용주소를 DIRECT주소로 변경]],시즌이미지12[[#This Row],[팀약자]],3,85,85)</f>
        <v>#VALUE!</v>
      </c>
      <c r="K97" s="2" t="e" vm="206">
        <f ca="1">_xlfn.IMAGE(시즌이미지12[[#This Row],[함수용주소를 DIRECT주소로 변경]],시즌이미지12[[#This Row],[팀약자]],3,125,125)</f>
        <v>#VALUE!</v>
      </c>
    </row>
  </sheetData>
  <phoneticPr fontId="1" type="noConversion"/>
  <conditionalFormatting sqref="E2:E97">
    <cfRule type="duplicateValues" dxfId="0" priority="1"/>
  </conditionalFormatting>
  <hyperlinks>
    <hyperlink ref="A3" r:id="rId1" xr:uid="{81586DAA-A51F-4081-A998-23F8BC1B6953}"/>
    <hyperlink ref="A4" r:id="rId2" xr:uid="{9DCD290E-3A96-4F00-B468-0003A194B96C}"/>
    <hyperlink ref="A5" r:id="rId3" xr:uid="{C0D43D92-03B1-4827-9972-A8F9FFA03962}"/>
    <hyperlink ref="A6" r:id="rId4" xr:uid="{85015AD9-1245-4D06-AB56-94A70F7BBC4D}"/>
    <hyperlink ref="A7" r:id="rId5" xr:uid="{4533E49C-DA6C-481F-8CFA-63E629682755}"/>
    <hyperlink ref="A8" r:id="rId6" xr:uid="{99C26C01-6D60-4F63-A738-8C44A37F1996}"/>
    <hyperlink ref="A9" r:id="rId7" xr:uid="{34644E4A-FA08-4D85-838D-6CA27EF25D90}"/>
    <hyperlink ref="A10" r:id="rId8" xr:uid="{5B40E9D4-BD2B-4BCC-A4AE-2CEF04FB7002}"/>
    <hyperlink ref="A11" r:id="rId9" xr:uid="{FC17778C-71FE-4748-8CB3-76CE705D5C0E}"/>
    <hyperlink ref="A12" r:id="rId10" xr:uid="{14024B9F-ADBD-4376-A8C0-13CE6AEBC2A1}"/>
    <hyperlink ref="A13" r:id="rId11" xr:uid="{B268A5CA-E4A8-4B7E-9C86-5AA1B787D80C}"/>
    <hyperlink ref="A14" r:id="rId12" xr:uid="{472FE6A3-2B2F-4E8B-8F74-6907FC8F05A9}"/>
    <hyperlink ref="A18" r:id="rId13" xr:uid="{F68AB701-B7BD-46B3-B8BF-869F570ABDBC}"/>
    <hyperlink ref="A17" r:id="rId14" xr:uid="{60993898-568F-4893-9E68-827ECCC3E86D}"/>
    <hyperlink ref="A16" r:id="rId15" xr:uid="{CA9EE713-F53B-4DAA-91F8-78EF61F9F0AA}"/>
    <hyperlink ref="A15" r:id="rId16" xr:uid="{BA7C3DE4-8E71-4313-85AD-CF49A73D43C5}"/>
    <hyperlink ref="A20" r:id="rId17" xr:uid="{2ED43880-3BDC-4A11-BF13-788F6CD370E1}"/>
    <hyperlink ref="A22" r:id="rId18" xr:uid="{72C8F9D7-1A2E-49A7-B2CB-77619692CDEA}"/>
    <hyperlink ref="A21" r:id="rId19" xr:uid="{9951839E-A072-49A1-9110-FE4E3A5538D8}"/>
    <hyperlink ref="A23" r:id="rId20" xr:uid="{B4C26BBA-FBE8-4C2C-A441-67A56FC70FC1}"/>
    <hyperlink ref="A24" r:id="rId21" xr:uid="{A21AF2F9-0691-4312-9DD5-A167F1CD4C67}"/>
    <hyperlink ref="A25" r:id="rId22" xr:uid="{F55DEA2C-8ECF-417C-B366-F7C17340E145}"/>
    <hyperlink ref="A2" r:id="rId23" xr:uid="{AA4F7427-AEBB-4B14-A66A-10D0E7E8F9BC}"/>
    <hyperlink ref="A26" r:id="rId24" xr:uid="{DD96B5E5-D007-41C4-AC24-6B64B0A79E7F}"/>
  </hyperlinks>
  <pageMargins left="0.7" right="0.7" top="0.75" bottom="0.75" header="0.3" footer="0.3"/>
  <pageSetup paperSize="9" orientation="portrait" r:id="rId25"/>
  <tableParts count="1">
    <tablePart r:id="rId2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2494743-AF7F-4556-9115-9099FCFCF25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1부리그</vt:lpstr>
      <vt:lpstr>2부리그</vt:lpstr>
      <vt:lpstr>UCL조별</vt:lpstr>
      <vt:lpstr>FA컵</vt:lpstr>
      <vt:lpstr>FA컵 디자인</vt:lpstr>
      <vt:lpstr>UCL 디자인</vt:lpstr>
      <vt:lpstr>리그테이블DB</vt:lpstr>
      <vt:lpstr>득점왕DB</vt:lpstr>
      <vt:lpstr>LOGO_DB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원영 송</dc:creator>
  <cp:lastModifiedBy>원영 송</cp:lastModifiedBy>
  <dcterms:created xsi:type="dcterms:W3CDTF">2026-04-17T00:49:04Z</dcterms:created>
  <dcterms:modified xsi:type="dcterms:W3CDTF">2026-04-20T08:38:01Z</dcterms:modified>
</cp:coreProperties>
</file>