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올스타리그 자동화\"/>
    </mc:Choice>
  </mc:AlternateContent>
  <xr:revisionPtr revIDLastSave="0" documentId="13_ncr:1_{9C2F0AA7-B05E-4732-AC29-66208CBEEDA7}" xr6:coauthVersionLast="47" xr6:coauthVersionMax="47" xr10:uidLastSave="{00000000-0000-0000-0000-000000000000}"/>
  <bookViews>
    <workbookView xWindow="-114" yWindow="-114" windowWidth="36727" windowHeight="20317" activeTab="1" xr2:uid="{CB381866-4039-47E8-A3A8-D6310E71B569}"/>
  </bookViews>
  <sheets>
    <sheet name="1부리그" sheetId="18" r:id="rId1"/>
    <sheet name="2부리그" sheetId="20" r:id="rId2"/>
    <sheet name="FA컵" sheetId="21" r:id="rId3"/>
    <sheet name="UCL" sheetId="22" r:id="rId4"/>
    <sheet name="리그테이블DB" sheetId="13" r:id="rId5"/>
    <sheet name="득점왕DB" sheetId="2" r:id="rId6"/>
    <sheet name="LOGO_DB" sheetId="17" r:id="rId7"/>
    <sheet name="Sheet5" sheetId="23" r:id="rId8"/>
  </sheets>
  <definedNames>
    <definedName name="ExternalData_1" localSheetId="5" hidden="1">득점왕DB!$A$1:$D$51</definedName>
    <definedName name="ExternalData_4" localSheetId="4" hidden="1">리그테이블DB!$A$1:$N$127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20" i="13" l="1"/>
  <c r="R20" i="13"/>
  <c r="S20" i="13"/>
  <c r="T20" i="13"/>
  <c r="U20" i="13"/>
  <c r="V20" i="13"/>
  <c r="W20" i="13"/>
  <c r="X20" i="13"/>
  <c r="Q19" i="13"/>
  <c r="R19" i="13"/>
  <c r="S19" i="13"/>
  <c r="T19" i="13"/>
  <c r="U19" i="13"/>
  <c r="V19" i="13"/>
  <c r="W19" i="13"/>
  <c r="X19" i="13"/>
  <c r="V6" i="20" a="1"/>
  <c r="V6" i="20" s="1"/>
  <c r="F12" i="18"/>
  <c r="F11" i="18"/>
  <c r="V6" i="22" a="1"/>
  <c r="U15" i="22" s="1"/>
  <c r="V6" i="21" a="1"/>
  <c r="U15" i="21" s="1"/>
  <c r="U15" i="20"/>
  <c r="I6" i="2" a="1"/>
  <c r="I6" i="2" s="1"/>
  <c r="V6" i="18" a="1"/>
  <c r="V6" i="18" s="1"/>
  <c r="U6" i="18" s="1"/>
  <c r="Q13" i="13"/>
  <c r="Q14" i="13"/>
  <c r="Q15" i="13"/>
  <c r="Q16" i="13"/>
  <c r="Q17" i="13"/>
  <c r="Q18" i="13"/>
  <c r="Q4" i="13"/>
  <c r="Q5" i="13"/>
  <c r="Q6" i="13"/>
  <c r="Q7" i="13"/>
  <c r="Q8" i="13"/>
  <c r="U8" i="22" l="1"/>
  <c r="U9" i="22"/>
  <c r="U10" i="22"/>
  <c r="U11" i="22"/>
  <c r="V6" i="22"/>
  <c r="U6" i="22" s="1"/>
  <c r="U12" i="22"/>
  <c r="U13" i="22"/>
  <c r="U7" i="22"/>
  <c r="U14" i="22"/>
  <c r="U10" i="21"/>
  <c r="U11" i="21"/>
  <c r="V6" i="21"/>
  <c r="U6" i="21" s="1"/>
  <c r="U12" i="21"/>
  <c r="U7" i="21"/>
  <c r="U14" i="21"/>
  <c r="U8" i="21"/>
  <c r="U9" i="21"/>
  <c r="U13" i="21"/>
  <c r="U8" i="20"/>
  <c r="U10" i="20"/>
  <c r="U11" i="20"/>
  <c r="U9" i="20"/>
  <c r="U6" i="20"/>
  <c r="U12" i="20"/>
  <c r="U13" i="20"/>
  <c r="U7" i="20"/>
  <c r="U14" i="20"/>
  <c r="U7" i="18"/>
  <c r="U9" i="18"/>
  <c r="U10" i="18"/>
  <c r="U11" i="18"/>
  <c r="U8" i="18"/>
  <c r="U12" i="18"/>
  <c r="U15" i="18"/>
  <c r="U13" i="18"/>
  <c r="U14" i="18"/>
  <c r="X18" i="13"/>
  <c r="W18" i="13"/>
  <c r="V18" i="13"/>
  <c r="U18" i="13"/>
  <c r="V17" i="13"/>
  <c r="U17" i="13"/>
  <c r="T17" i="13"/>
  <c r="S17" i="13"/>
  <c r="R17" i="13"/>
  <c r="X16" i="13"/>
  <c r="X15" i="13"/>
  <c r="X14" i="13"/>
  <c r="W14" i="13"/>
  <c r="V14" i="13"/>
  <c r="U14" i="13"/>
  <c r="V13" i="13"/>
  <c r="U13" i="13"/>
  <c r="T13" i="13"/>
  <c r="S13" i="13"/>
  <c r="R13" i="13"/>
  <c r="Q3" i="13"/>
  <c r="S4" i="13"/>
  <c r="W5" i="13"/>
  <c r="T8" i="13"/>
  <c r="W13" i="13" l="1"/>
  <c r="T16" i="13"/>
  <c r="W17" i="13"/>
  <c r="X13" i="13"/>
  <c r="R15" i="13"/>
  <c r="U16" i="13"/>
  <c r="X17" i="13"/>
  <c r="R16" i="13"/>
  <c r="S16" i="13"/>
  <c r="V16" i="13"/>
  <c r="T15" i="13"/>
  <c r="W16" i="13"/>
  <c r="R14" i="13"/>
  <c r="U15" i="13"/>
  <c r="R18" i="13"/>
  <c r="S14" i="13"/>
  <c r="V15" i="13"/>
  <c r="S18" i="13"/>
  <c r="S15" i="13"/>
  <c r="T14" i="13"/>
  <c r="W15" i="13"/>
  <c r="T18" i="13"/>
  <c r="X6" i="13"/>
  <c r="W6" i="13"/>
  <c r="V6" i="13"/>
  <c r="V5" i="13"/>
  <c r="U5" i="13"/>
  <c r="T5" i="13"/>
  <c r="S8" i="13"/>
  <c r="S5" i="13"/>
  <c r="R8" i="13"/>
  <c r="R4" i="13"/>
  <c r="X7" i="13"/>
  <c r="U6" i="13"/>
  <c r="R5" i="13"/>
  <c r="X3" i="13"/>
  <c r="W7" i="13"/>
  <c r="T6" i="13"/>
  <c r="W3" i="13"/>
  <c r="V7" i="13"/>
  <c r="S6" i="13"/>
  <c r="V3" i="13"/>
  <c r="X8" i="13"/>
  <c r="U7" i="13"/>
  <c r="R6" i="13"/>
  <c r="X4" i="13"/>
  <c r="U3" i="13"/>
  <c r="W8" i="13"/>
  <c r="T7" i="13"/>
  <c r="W4" i="13"/>
  <c r="T3" i="13"/>
  <c r="V8" i="13"/>
  <c r="S7" i="13"/>
  <c r="V4" i="13"/>
  <c r="S3" i="13"/>
  <c r="U8" i="13"/>
  <c r="R7" i="13"/>
  <c r="X5" i="13"/>
  <c r="U4" i="13"/>
  <c r="R3" i="13"/>
  <c r="T4" i="13"/>
  <c r="B97" i="17"/>
  <c r="C97" i="17" s="1"/>
  <c r="F97" i="17" s="1"/>
  <c r="B96" i="17"/>
  <c r="C96" i="17" s="1"/>
  <c r="F96" i="17" s="1"/>
  <c r="B95" i="17"/>
  <c r="C95" i="17" s="1"/>
  <c r="F95" i="17" s="1"/>
  <c r="B94" i="17"/>
  <c r="C94" i="17" s="1"/>
  <c r="F94" i="17" s="1"/>
  <c r="B93" i="17"/>
  <c r="C93" i="17" s="1"/>
  <c r="F93" i="17" s="1"/>
  <c r="B92" i="17"/>
  <c r="C92" i="17" s="1"/>
  <c r="F92" i="17" s="1"/>
  <c r="B91" i="17"/>
  <c r="C91" i="17" s="1"/>
  <c r="F91" i="17" s="1"/>
  <c r="B90" i="17"/>
  <c r="C90" i="17" s="1"/>
  <c r="F90" i="17" s="1"/>
  <c r="B89" i="17"/>
  <c r="C89" i="17" s="1"/>
  <c r="F89" i="17" s="1"/>
  <c r="B88" i="17"/>
  <c r="C88" i="17" s="1"/>
  <c r="F88" i="17" s="1"/>
  <c r="B87" i="17"/>
  <c r="C87" i="17" s="1"/>
  <c r="F87" i="17" s="1"/>
  <c r="B86" i="17"/>
  <c r="C86" i="17" s="1"/>
  <c r="F86" i="17" s="1"/>
  <c r="B85" i="17"/>
  <c r="C85" i="17" s="1"/>
  <c r="F85" i="17" s="1"/>
  <c r="B84" i="17"/>
  <c r="C84" i="17" s="1"/>
  <c r="F84" i="17" s="1"/>
  <c r="B83" i="17"/>
  <c r="C83" i="17" s="1"/>
  <c r="F83" i="17" s="1"/>
  <c r="B82" i="17"/>
  <c r="C82" i="17" s="1"/>
  <c r="F82" i="17" s="1"/>
  <c r="B81" i="17"/>
  <c r="C81" i="17" s="1"/>
  <c r="F81" i="17" s="1"/>
  <c r="B80" i="17"/>
  <c r="C80" i="17" s="1"/>
  <c r="F80" i="17" s="1"/>
  <c r="B79" i="17"/>
  <c r="C79" i="17" s="1"/>
  <c r="F79" i="17" s="1"/>
  <c r="B78" i="17"/>
  <c r="C78" i="17" s="1"/>
  <c r="F78" i="17" s="1"/>
  <c r="B77" i="17"/>
  <c r="C77" i="17" s="1"/>
  <c r="F77" i="17" s="1"/>
  <c r="B76" i="17"/>
  <c r="C76" i="17" s="1"/>
  <c r="F76" i="17" s="1"/>
  <c r="B75" i="17"/>
  <c r="C75" i="17" s="1"/>
  <c r="F75" i="17" s="1"/>
  <c r="B74" i="17"/>
  <c r="C74" i="17" s="1"/>
  <c r="F74" i="17" s="1"/>
  <c r="B73" i="17"/>
  <c r="C73" i="17" s="1"/>
  <c r="F73" i="17" s="1"/>
  <c r="B72" i="17"/>
  <c r="C72" i="17" s="1"/>
  <c r="F72" i="17" s="1"/>
  <c r="B71" i="17"/>
  <c r="C71" i="17" s="1"/>
  <c r="F71" i="17" s="1"/>
  <c r="B70" i="17"/>
  <c r="C70" i="17" s="1"/>
  <c r="F70" i="17" s="1"/>
  <c r="B69" i="17"/>
  <c r="C69" i="17" s="1"/>
  <c r="F69" i="17" s="1"/>
  <c r="B68" i="17"/>
  <c r="C68" i="17" s="1"/>
  <c r="F68" i="17" s="1"/>
  <c r="B67" i="17"/>
  <c r="C67" i="17" s="1"/>
  <c r="F67" i="17" s="1"/>
  <c r="B66" i="17"/>
  <c r="C66" i="17" s="1"/>
  <c r="F66" i="17" s="1"/>
  <c r="B65" i="17"/>
  <c r="C65" i="17" s="1"/>
  <c r="F65" i="17" s="1"/>
  <c r="B64" i="17"/>
  <c r="C64" i="17" s="1"/>
  <c r="F64" i="17" s="1"/>
  <c r="B63" i="17"/>
  <c r="C63" i="17" s="1"/>
  <c r="F63" i="17" s="1"/>
  <c r="B62" i="17"/>
  <c r="C62" i="17" s="1"/>
  <c r="F62" i="17" s="1"/>
  <c r="B61" i="17"/>
  <c r="C61" i="17" s="1"/>
  <c r="F61" i="17" s="1"/>
  <c r="B60" i="17"/>
  <c r="C60" i="17" s="1"/>
  <c r="F60" i="17" s="1"/>
  <c r="B59" i="17"/>
  <c r="C59" i="17" s="1"/>
  <c r="F59" i="17" s="1"/>
  <c r="B58" i="17"/>
  <c r="C58" i="17" s="1"/>
  <c r="F58" i="17" s="1"/>
  <c r="B57" i="17"/>
  <c r="C57" i="17" s="1"/>
  <c r="F57" i="17" s="1"/>
  <c r="B56" i="17"/>
  <c r="C56" i="17" s="1"/>
  <c r="F56" i="17" s="1"/>
  <c r="B55" i="17"/>
  <c r="C55" i="17" s="1"/>
  <c r="F55" i="17" s="1"/>
  <c r="B54" i="17"/>
  <c r="C54" i="17" s="1"/>
  <c r="F54" i="17" s="1"/>
  <c r="B53" i="17"/>
  <c r="C53" i="17" s="1"/>
  <c r="F53" i="17" s="1"/>
  <c r="B52" i="17"/>
  <c r="C52" i="17" s="1"/>
  <c r="F52" i="17" s="1"/>
  <c r="B51" i="17"/>
  <c r="C51" i="17" s="1"/>
  <c r="F51" i="17" s="1"/>
  <c r="B50" i="17"/>
  <c r="C50" i="17" s="1"/>
  <c r="F50" i="17" s="1"/>
  <c r="B49" i="17"/>
  <c r="C49" i="17" s="1"/>
  <c r="F49" i="17" s="1"/>
  <c r="B48" i="17"/>
  <c r="C48" i="17" s="1"/>
  <c r="F48" i="17" s="1"/>
  <c r="B47" i="17"/>
  <c r="C47" i="17" s="1"/>
  <c r="F47" i="17" s="1"/>
  <c r="B46" i="17"/>
  <c r="C46" i="17" s="1"/>
  <c r="F46" i="17" s="1"/>
  <c r="B45" i="17"/>
  <c r="C45" i="17" s="1"/>
  <c r="F45" i="17" s="1"/>
  <c r="B44" i="17"/>
  <c r="C44" i="17" s="1"/>
  <c r="F44" i="17" s="1"/>
  <c r="B43" i="17"/>
  <c r="C43" i="17" s="1"/>
  <c r="F43" i="17" s="1"/>
  <c r="B42" i="17"/>
  <c r="C42" i="17" s="1"/>
  <c r="F42" i="17" s="1"/>
  <c r="B41" i="17"/>
  <c r="C41" i="17" s="1"/>
  <c r="F41" i="17" s="1"/>
  <c r="B40" i="17"/>
  <c r="C40" i="17" s="1"/>
  <c r="F40" i="17" s="1"/>
  <c r="B39" i="17"/>
  <c r="C39" i="17" s="1"/>
  <c r="F39" i="17" s="1"/>
  <c r="B38" i="17"/>
  <c r="C38" i="17" s="1"/>
  <c r="F38" i="17" s="1"/>
  <c r="B37" i="17"/>
  <c r="C37" i="17" s="1"/>
  <c r="F37" i="17" s="1"/>
  <c r="B36" i="17"/>
  <c r="C36" i="17" s="1"/>
  <c r="F36" i="17" s="1"/>
  <c r="B35" i="17"/>
  <c r="C35" i="17" s="1"/>
  <c r="F35" i="17" s="1"/>
  <c r="B34" i="17"/>
  <c r="C34" i="17" s="1"/>
  <c r="F34" i="17" s="1"/>
  <c r="B33" i="17"/>
  <c r="C33" i="17" s="1"/>
  <c r="F33" i="17" s="1"/>
  <c r="B32" i="17"/>
  <c r="C32" i="17" s="1"/>
  <c r="F32" i="17" s="1"/>
  <c r="B31" i="17"/>
  <c r="C31" i="17" s="1"/>
  <c r="F31" i="17" s="1"/>
  <c r="B30" i="17"/>
  <c r="C30" i="17" s="1"/>
  <c r="F30" i="17" s="1"/>
  <c r="B29" i="17"/>
  <c r="C29" i="17" s="1"/>
  <c r="F29" i="17" s="1"/>
  <c r="B28" i="17"/>
  <c r="C28" i="17" s="1"/>
  <c r="F28" i="17" s="1"/>
  <c r="B27" i="17"/>
  <c r="C27" i="17" s="1"/>
  <c r="F27" i="17" s="1"/>
  <c r="B26" i="17"/>
  <c r="C26" i="17" s="1"/>
  <c r="F26" i="17" s="1"/>
  <c r="B25" i="17"/>
  <c r="C25" i="17" s="1"/>
  <c r="F25" i="17" s="1"/>
  <c r="B24" i="17"/>
  <c r="C24" i="17" s="1"/>
  <c r="F24" i="17" s="1"/>
  <c r="B23" i="17"/>
  <c r="C23" i="17" s="1"/>
  <c r="F23" i="17" s="1"/>
  <c r="B22" i="17"/>
  <c r="C22" i="17" s="1"/>
  <c r="F22" i="17" s="1"/>
  <c r="B21" i="17"/>
  <c r="C21" i="17" s="1"/>
  <c r="F21" i="17" s="1"/>
  <c r="B20" i="17"/>
  <c r="C20" i="17" s="1"/>
  <c r="F20" i="17" s="1"/>
  <c r="B19" i="17"/>
  <c r="C19" i="17" s="1"/>
  <c r="F19" i="17" s="1"/>
  <c r="B18" i="17"/>
  <c r="C18" i="17" s="1"/>
  <c r="F18" i="17" s="1"/>
  <c r="B17" i="17"/>
  <c r="C17" i="17" s="1"/>
  <c r="F17" i="17" s="1"/>
  <c r="B16" i="17"/>
  <c r="C16" i="17" s="1"/>
  <c r="F16" i="17" s="1"/>
  <c r="B15" i="17"/>
  <c r="C15" i="17" s="1"/>
  <c r="F15" i="17" s="1"/>
  <c r="B14" i="17"/>
  <c r="C14" i="17" s="1"/>
  <c r="F14" i="17" s="1"/>
  <c r="B13" i="17"/>
  <c r="C13" i="17" s="1"/>
  <c r="F13" i="17" s="1"/>
  <c r="B12" i="17"/>
  <c r="C12" i="17" s="1"/>
  <c r="F12" i="17" s="1"/>
  <c r="B11" i="17"/>
  <c r="C11" i="17" s="1"/>
  <c r="F11" i="17" s="1"/>
  <c r="B10" i="17"/>
  <c r="C10" i="17" s="1"/>
  <c r="F10" i="17" s="1"/>
  <c r="B9" i="17"/>
  <c r="C9" i="17" s="1"/>
  <c r="F9" i="17" s="1"/>
  <c r="B8" i="17"/>
  <c r="C8" i="17" s="1"/>
  <c r="F8" i="17" s="1"/>
  <c r="R8" i="17"/>
  <c r="B7" i="17"/>
  <c r="C7" i="17" s="1"/>
  <c r="F7" i="17" s="1"/>
  <c r="R7" i="17"/>
  <c r="B6" i="17"/>
  <c r="C6" i="17" s="1"/>
  <c r="F6" i="17" s="1"/>
  <c r="B5" i="17"/>
  <c r="C5" i="17" s="1"/>
  <c r="F5" i="17" s="1"/>
  <c r="R5" i="17"/>
  <c r="B4" i="17"/>
  <c r="C4" i="17" s="1"/>
  <c r="F4" i="17" s="1"/>
  <c r="R4" i="17"/>
  <c r="B3" i="17"/>
  <c r="C3" i="17" s="1"/>
  <c r="F3" i="17" s="1"/>
  <c r="R3" i="17"/>
  <c r="B2" i="17"/>
  <c r="C2" i="17" s="1"/>
  <c r="F2" i="17" s="1"/>
  <c r="G6" i="20" l="1" a="1"/>
  <c r="G6" i="20" s="1"/>
  <c r="G6" i="22" a="1"/>
  <c r="G6" i="22" s="1"/>
  <c r="F6" i="22" s="1"/>
  <c r="F12" i="22"/>
  <c r="F11" i="22"/>
  <c r="G6" i="21" a="1"/>
  <c r="Z24" i="13" a="1"/>
  <c r="Z24" i="13" s="1"/>
  <c r="F10" i="22" l="1"/>
  <c r="F9" i="22"/>
  <c r="F8" i="22"/>
  <c r="F7" i="22"/>
  <c r="F8" i="21"/>
  <c r="F7" i="21"/>
  <c r="F11" i="21"/>
  <c r="G6" i="21"/>
  <c r="F6" i="21" s="1"/>
  <c r="F12" i="21"/>
  <c r="F9" i="21"/>
  <c r="F10" i="21"/>
  <c r="F8" i="20"/>
  <c r="F12" i="20"/>
  <c r="F7" i="20"/>
  <c r="F10" i="20"/>
  <c r="F9" i="20"/>
  <c r="F6" i="20"/>
  <c r="F11" i="20"/>
  <c r="G6" i="18" a="1"/>
  <c r="Z3" i="13" a="1"/>
  <c r="Z3" i="13" s="1"/>
  <c r="F9" i="18" l="1"/>
  <c r="F10" i="18"/>
  <c r="F8" i="18"/>
  <c r="F7" i="18"/>
  <c r="G6" i="18"/>
  <c r="F6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01E70B-A3DD-42CF-B369-E025665BA319}" keepAlive="1" name="쿼리 - ★득점순위 계산" description="통합 문서의 '★득점순위 계산' 쿼리에 대한 연결입니다." type="5" refreshedVersion="8" background="1" saveData="1">
    <dbPr connection="Provider=Microsoft.Mashup.OleDb.1;Data Source=$Workbook$;Location=&quot;★득점순위 계산&quot;;Extended Properties=&quot;&quot;" command="SELECT * FROM [★득점순위 계산]"/>
  </connection>
  <connection id="2" xr16:uid="{9A8AF983-E59C-4A97-A7B5-BE1396C18C10}" keepAlive="1" name="쿼리 - ★최종리그데이터" description="통합 문서의 '★최종리그데이터' 쿼리에 대한 연결입니다." type="5" refreshedVersion="8" background="1" saveData="1">
    <dbPr connection="Provider=Microsoft.Mashup.OleDb.1;Data Source=$Workbook$;Location=★최종리그데이터;Extended Properties=&quot;&quot;" command="SELECT * FROM [★최종리그데이터]"/>
  </connection>
  <connection id="3" xr16:uid="{6B12278E-5797-4027-A1EA-ADE9B6B01EE5}" keepAlive="1" name="쿼리 - 팀순위표 계산" description="통합 문서의 '팀순위표 계산' 쿼리에 대한 연결입니다." type="5" refreshedVersion="0" background="1">
    <dbPr connection="Provider=Microsoft.Mashup.OleDb.1;Data Source=$Workbook$;Location=&quot;팀순위표 계산&quot;;Extended Properties=&quot;&quot;" command="SELECT * FROM [팀순위표 계산]"/>
  </connection>
  <connection id="4" xr16:uid="{322C5FBE-7575-4F87-B01E-F4586EA1A16B}" keepAlive="1" name="쿼리 - 팀순위표 계산 (A승점,승무패)" description="통합 문서의 '팀순위표 계산 (A승점,승무패)' 쿼리에 대한 연결입니다." type="5" refreshedVersion="8" background="1" saveData="1">
    <dbPr connection="Provider=Microsoft.Mashup.OleDb.1;Data Source=$Workbook$;Location=&quot;팀순위표 계산 (A승점,승무패)&quot;;Extended Properties=&quot;&quot;" command="SELECT * FROM [팀순위표 계산 (A승점,승무패)]"/>
  </connection>
  <connection id="5" xr16:uid="{6F125567-6ED0-495E-AE13-9940E3FA4696}" keepAlive="1" name="쿼리 - 팀순위표 계산 (H승점,승무패)" description="통합 문서의 '팀순위표 계산 (H승점,승무패)' 쿼리에 대한 연결입니다." type="5" refreshedVersion="8" background="1" saveData="1">
    <dbPr connection="Provider=Microsoft.Mashup.OleDb.1;Data Source=$Workbook$;Location=&quot;팀순위표 계산 (H승점,승무패)&quot;;Extended Properties=&quot;&quot;" command="SELECT * FROM [팀순위표 계산 (H승점,승무패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cellMetadata count="1">
    <bk>
      <rc t="1" v="0"/>
    </bk>
  </cellMetadata>
  <valueMetadata count="3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</valueMetadata>
</metadata>
</file>

<file path=xl/sharedStrings.xml><?xml version="1.0" encoding="utf-8"?>
<sst xmlns="http://schemas.openxmlformats.org/spreadsheetml/2006/main" count="1346" uniqueCount="664">
  <si>
    <t>열1</t>
  </si>
  <si>
    <t>대회 종류</t>
  </si>
  <si>
    <t>1부리그</t>
  </si>
  <si>
    <t>뉴캐슬</t>
  </si>
  <si>
    <t>인테르</t>
  </si>
  <si>
    <t>도르트문트</t>
  </si>
  <si>
    <t>팀명</t>
  </si>
  <si>
    <t>득점</t>
  </si>
  <si>
    <t>실점</t>
  </si>
  <si>
    <t>승점</t>
  </si>
  <si>
    <t>승</t>
  </si>
  <si>
    <t>무</t>
  </si>
  <si>
    <t>패</t>
  </si>
  <si>
    <t>득실</t>
  </si>
  <si>
    <t>경기결과확정체크</t>
  </si>
  <si>
    <t>TRUE,</t>
  </si>
  <si>
    <t>상대팀</t>
  </si>
  <si>
    <t>승(개수)</t>
  </si>
  <si>
    <t>무(개수)</t>
  </si>
  <si>
    <t>패(개수)</t>
  </si>
  <si>
    <t>경기</t>
    <phoneticPr fontId="1" type="noConversion"/>
  </si>
  <si>
    <t>득실</t>
    <phoneticPr fontId="1" type="noConversion"/>
  </si>
  <si>
    <t>MUN 박지성</t>
  </si>
  <si>
    <t>MUN 마이클 캐릭</t>
  </si>
  <si>
    <t>INT 마이콘</t>
  </si>
  <si>
    <t>BVB 마르셀 자비처</t>
  </si>
  <si>
    <t>INT 루이스 피구</t>
  </si>
  <si>
    <t>INT 로빈 고젠스</t>
  </si>
  <si>
    <t>INT 로베르토 바조</t>
  </si>
  <si>
    <t>VIL 로드리</t>
  </si>
  <si>
    <t>VIL 디에고 포를란</t>
  </si>
  <si>
    <t>NEW 댄 번</t>
  </si>
  <si>
    <t>FCB 해리 케인</t>
  </si>
  <si>
    <t>INT 하칸 찰하놀루</t>
  </si>
  <si>
    <t>FCB 프랑크 리베리</t>
  </si>
  <si>
    <t>FCB 토마스 뮐러</t>
  </si>
  <si>
    <t>NEW 제이컵 머피</t>
  </si>
  <si>
    <t>BVB 율리안 브란트</t>
  </si>
  <si>
    <t>MUN 웨인 루니</t>
  </si>
  <si>
    <t>FCB 요주아 키미히</t>
  </si>
  <si>
    <t>NEW 요안 위사</t>
  </si>
  <si>
    <t>BVB 엠레 잔</t>
  </si>
  <si>
    <t>VIL 알렉스 바에나</t>
  </si>
  <si>
    <t>NEW 알렉산데르 이사크</t>
  </si>
  <si>
    <t>NEW 안토니 엘랑가</t>
  </si>
  <si>
    <t>NEW 솔 캠벨</t>
  </si>
  <si>
    <t>VIL 세르지 카르도나</t>
  </si>
  <si>
    <t>FCB 세르주 그나브리</t>
  </si>
  <si>
    <t>BVB 세루 기라시</t>
  </si>
  <si>
    <t>VIL 산티 카소를라</t>
  </si>
  <si>
    <t>NEW 산드로 토날리</t>
  </si>
  <si>
    <t>VIL 제라르 모레노</t>
  </si>
  <si>
    <t>FCB 베켄바워</t>
  </si>
  <si>
    <t>파일ID</t>
  </si>
  <si>
    <t>함수용주소를 DIRECT주소로 변경</t>
    <phoneticPr fontId="5" type="noConversion"/>
  </si>
  <si>
    <t>시즌</t>
    <phoneticPr fontId="5" type="noConversion"/>
  </si>
  <si>
    <t>INT</t>
    <phoneticPr fontId="5" type="noConversion"/>
  </si>
  <si>
    <t>https://drive.google.com/file/d/1Oe0BhCDjicyhK-IVGrtw6-ZPssH0P_fL/view?usp=drive_link</t>
    <phoneticPr fontId="5" type="noConversion"/>
  </si>
  <si>
    <t>MUN</t>
    <phoneticPr fontId="5" type="noConversion"/>
  </si>
  <si>
    <t>높이(세로)</t>
    <phoneticPr fontId="5" type="noConversion"/>
  </si>
  <si>
    <t>https://drive.google.com/file/d/1ge87Wvv_Pnf5ZYWaeXGWOYysw8FtjQ7u/view?usp=drive_link</t>
    <phoneticPr fontId="5" type="noConversion"/>
  </si>
  <si>
    <t>VIL</t>
    <phoneticPr fontId="5" type="noConversion"/>
  </si>
  <si>
    <t>넓이(가로)</t>
    <phoneticPr fontId="5" type="noConversion"/>
  </si>
  <si>
    <t>https://drive.google.com/file/d/1HwPb8ze_CzGsa3OAt7rTCJvx3M1XEcXy/view?usp=drive_link</t>
    <phoneticPr fontId="5" type="noConversion"/>
  </si>
  <si>
    <t>BVB</t>
    <phoneticPr fontId="5" type="noConversion"/>
  </si>
  <si>
    <t>https://drive.google.com/file/d/1519utytmvRS4xl2zaPa2g8Q1QmuqB8-6/view?usp=drive_link</t>
    <phoneticPr fontId="5" type="noConversion"/>
  </si>
  <si>
    <t>FCB</t>
    <phoneticPr fontId="5" type="noConversion"/>
  </si>
  <si>
    <t>https://drive.google.com/file/d/1iFd6qnPGwIhKzVqy65GosRyat5ly6Sh7/view?usp=drive_link</t>
    <phoneticPr fontId="5" type="noConversion"/>
  </si>
  <si>
    <t>NEW</t>
    <phoneticPr fontId="5" type="noConversion"/>
  </si>
  <si>
    <t>ALL-STAR LEAGUE - NATIONS 1ST</t>
    <phoneticPr fontId="1" type="noConversion"/>
  </si>
  <si>
    <t>POS</t>
    <phoneticPr fontId="1" type="noConversion"/>
  </si>
  <si>
    <t>TEAM</t>
    <phoneticPr fontId="1" type="noConversion"/>
  </si>
  <si>
    <t>P</t>
    <phoneticPr fontId="1" type="noConversion"/>
  </si>
  <si>
    <t>W</t>
    <phoneticPr fontId="1" type="noConversion"/>
  </si>
  <si>
    <t>D</t>
    <phoneticPr fontId="1" type="noConversion"/>
  </si>
  <si>
    <t>L</t>
    <phoneticPr fontId="1" type="noConversion"/>
  </si>
  <si>
    <t>GD</t>
    <phoneticPr fontId="1" type="noConversion"/>
  </si>
  <si>
    <t>PTS</t>
    <phoneticPr fontId="1" type="noConversion"/>
  </si>
  <si>
    <t>승점</t>
    <phoneticPr fontId="1" type="noConversion"/>
  </si>
  <si>
    <t>G</t>
    <phoneticPr fontId="1" type="noConversion"/>
  </si>
  <si>
    <t>LEAGUE TABLE</t>
    <phoneticPr fontId="1" type="noConversion"/>
  </si>
  <si>
    <t>맨체스터 유나이티드</t>
  </si>
  <si>
    <t>비야레알 CF</t>
  </si>
  <si>
    <t>바이에른 뮌헨</t>
  </si>
  <si>
    <t>유벤투스</t>
  </si>
  <si>
    <t>아틀레티코 마드리드</t>
  </si>
  <si>
    <t>프랑크푸르트</t>
  </si>
  <si>
    <t>레알 마드리드</t>
  </si>
  <si>
    <t>레버쿠젠</t>
  </si>
  <si>
    <t>JUV</t>
    <phoneticPr fontId="1" type="noConversion"/>
  </si>
  <si>
    <t>ATM</t>
    <phoneticPr fontId="1" type="noConversion"/>
  </si>
  <si>
    <t>FRA</t>
    <phoneticPr fontId="1" type="noConversion"/>
  </si>
  <si>
    <t>RMA</t>
    <phoneticPr fontId="1" type="noConversion"/>
  </si>
  <si>
    <t>LEV</t>
    <phoneticPr fontId="1" type="noConversion"/>
  </si>
  <si>
    <t>https://drive.google.com/file/d/1SKe5OyMGBddKNxXQwIfpEz-m5Sugr9Wf/view?usp=drive_link</t>
    <phoneticPr fontId="1" type="noConversion"/>
  </si>
  <si>
    <t>https://drive.google.com/file/d/11c6WyuJLUdxz7mxUlQhrs7DgvFSWT0qP/view?usp=drive_link</t>
    <phoneticPr fontId="1" type="noConversion"/>
  </si>
  <si>
    <t>https://drive.google.com/file/d/16Igzwna8V9A1zCIj2LH_SVzn_zyXUNou/view?usp=drive_link</t>
    <phoneticPr fontId="1" type="noConversion"/>
  </si>
  <si>
    <t>https://drive.google.com/file/d/1-xM88c12LfhN6A_Kx3bVzMUA12_zaPIB/view?usp=drive_link</t>
    <phoneticPr fontId="1" type="noConversion"/>
  </si>
  <si>
    <t>https://drive.google.com/file/d/1L7R-AGwnnP2FAQTYR8p5FhP8Q2LEuOii/view?usp=drive_link</t>
    <phoneticPr fontId="1" type="noConversion"/>
  </si>
  <si>
    <t>TOP SCORERS</t>
    <phoneticPr fontId="1" type="noConversion"/>
  </si>
  <si>
    <t>PLAYER</t>
    <phoneticPr fontId="1" type="noConversion"/>
  </si>
  <si>
    <t>RMA 크리스티아누 호날두</t>
  </si>
  <si>
    <t>INT 로타어 마테우스</t>
  </si>
  <si>
    <t/>
  </si>
  <si>
    <t>2부리그</t>
  </si>
  <si>
    <t>PSV</t>
  </si>
  <si>
    <t>볼프스부르크</t>
  </si>
  <si>
    <t>나폴리</t>
  </si>
  <si>
    <t>마인츠</t>
  </si>
  <si>
    <t>첼시</t>
  </si>
  <si>
    <t>토트넘</t>
  </si>
  <si>
    <t>파리 생제르망</t>
  </si>
  <si>
    <t>1부리그</t>
    <phoneticPr fontId="1" type="noConversion"/>
  </si>
  <si>
    <t>2부리그</t>
    <phoneticPr fontId="1" type="noConversion"/>
  </si>
  <si>
    <t>MAI</t>
    <phoneticPr fontId="1" type="noConversion"/>
  </si>
  <si>
    <t>PSG</t>
    <phoneticPr fontId="1" type="noConversion"/>
  </si>
  <si>
    <t>PSV</t>
    <phoneticPr fontId="1" type="noConversion"/>
  </si>
  <si>
    <t>CHE</t>
  </si>
  <si>
    <t>CHE</t>
    <phoneticPr fontId="1" type="noConversion"/>
  </si>
  <si>
    <t>NAP</t>
    <phoneticPr fontId="1" type="noConversion"/>
  </si>
  <si>
    <t>WOB</t>
    <phoneticPr fontId="1" type="noConversion"/>
  </si>
  <si>
    <t>TOT</t>
  </si>
  <si>
    <t>TOT</t>
    <phoneticPr fontId="1" type="noConversion"/>
  </si>
  <si>
    <t>https://drive.google.com/file/d/1IUr8XVjhXjb8iRVpKQP5gbsU2h9bWVo-/view?usp=drive_link</t>
    <phoneticPr fontId="1" type="noConversion"/>
  </si>
  <si>
    <t>https://drive.google.com/file/d/1U2lyqdhQ8teY7GxDVjB4UxcoP8PlKZyL/view?usp=drive_link</t>
    <phoneticPr fontId="1" type="noConversion"/>
  </si>
  <si>
    <t>https://drive.google.com/file/d/1p7TESxzO9TenjDKWF0FyntQCIjhlXDqq/view?usp=drive_link</t>
  </si>
  <si>
    <t>https://drive.google.com/file/d/1AhfPLy_ylqn97PSBCvL9iCvaX24fE7-9/view?usp=sharing</t>
    <phoneticPr fontId="1" type="noConversion"/>
  </si>
  <si>
    <t>https://drive.google.com/file/d/1bi38oQzJZmM_zgV9xrx2IhY2jEEggOfr/view?usp=sharing</t>
    <phoneticPr fontId="1" type="noConversion"/>
  </si>
  <si>
    <t>https://drive.google.com/file/d/15Jk32I9lJNP8cC4KdRw58yytaI76oZE8/view?usp=sharing</t>
    <phoneticPr fontId="1" type="noConversion"/>
  </si>
  <si>
    <t>https://drive.google.com/file/d/1U2lyqdhQ8teY7GxDVjB4UxcoP8PlKZyL/view?usp=sharing</t>
    <phoneticPr fontId="1" type="noConversion"/>
  </si>
  <si>
    <t>토트넘</t>
    <phoneticPr fontId="1" type="noConversion"/>
  </si>
  <si>
    <t>맨체스터 시티</t>
  </si>
  <si>
    <t>빌바오</t>
  </si>
  <si>
    <t>아탈란타</t>
  </si>
  <si>
    <t>에버튼</t>
  </si>
  <si>
    <t>호펜하임</t>
  </si>
  <si>
    <t>AS로마</t>
  </si>
  <si>
    <t>MCI</t>
    <phoneticPr fontId="1" type="noConversion"/>
  </si>
  <si>
    <t>ATH</t>
    <phoneticPr fontId="1" type="noConversion"/>
  </si>
  <si>
    <t>ATA</t>
    <phoneticPr fontId="1" type="noConversion"/>
  </si>
  <si>
    <t>EVE</t>
    <phoneticPr fontId="1" type="noConversion"/>
  </si>
  <si>
    <t>TSG</t>
    <phoneticPr fontId="1" type="noConversion"/>
  </si>
  <si>
    <t>ROM</t>
    <phoneticPr fontId="1" type="noConversion"/>
  </si>
  <si>
    <t>https://drive.google.com/file/d/1l0Z5EmFT0dhYHqxr4i7onuYaYidbPYQ5/view?usp=sharing</t>
    <phoneticPr fontId="1" type="noConversion"/>
  </si>
  <si>
    <t>https://drive.google.com/file/d/1jaLYu2wYSxHrioIdJfhNpJhC3NHxooDD/view?usp=sharing</t>
    <phoneticPr fontId="1" type="noConversion"/>
  </si>
  <si>
    <t>https://drive.google.com/file/d/10nTzFsuuqP45hsk7Ru7EbXAGkwx1dWYV/view?usp=sharing</t>
    <phoneticPr fontId="1" type="noConversion"/>
  </si>
  <si>
    <t>https://drive.google.com/file/d/1SEQ-3xjDpyLjOCq14OvHaqkkehIcEIXQ/view?usp=sharing</t>
    <phoneticPr fontId="1" type="noConversion"/>
  </si>
  <si>
    <t>https://drive.google.com/file/d/1bvJGNIpwFr3OMgDX_ofijNsyhqsSff9T/view?usp=sharing</t>
    <phoneticPr fontId="1" type="noConversion"/>
  </si>
  <si>
    <t>https://drive.google.com/file/d/1wrCMhbnPK2EPBliqfhhsRcXBGpSnyqE7/view?usp=sharing</t>
    <phoneticPr fontId="1" type="noConversion"/>
  </si>
  <si>
    <t>https://drive.google.com/file/d/1M9fxr8vIra3-wxudAp0eIxc_vbVavLTI/view?usp=sharing</t>
    <phoneticPr fontId="5" type="noConversion"/>
  </si>
  <si>
    <t>대회종류</t>
  </si>
  <si>
    <t>선수</t>
  </si>
  <si>
    <t>팀약자</t>
  </si>
  <si>
    <t>INT</t>
  </si>
  <si>
    <t>세루 기라시</t>
  </si>
  <si>
    <t>BVB</t>
  </si>
  <si>
    <t>MUN</t>
  </si>
  <si>
    <t>해리 케인</t>
  </si>
  <si>
    <t>웨인 루니</t>
  </si>
  <si>
    <t>마르셀 자비처</t>
  </si>
  <si>
    <t>로타어 마테우스</t>
  </si>
  <si>
    <t>율리안 브란트</t>
  </si>
  <si>
    <t>솔 캠벨</t>
  </si>
  <si>
    <t>팀약자</t>
    <phoneticPr fontId="5" type="noConversion"/>
  </si>
  <si>
    <t>팀명</t>
    <phoneticPr fontId="1" type="noConversion"/>
  </si>
  <si>
    <t>UCL</t>
  </si>
  <si>
    <t>ALL-STAR LEAGUE - DIVISION 2</t>
    <phoneticPr fontId="1" type="noConversion"/>
  </si>
  <si>
    <t>로빈 반페르시</t>
  </si>
  <si>
    <t>조지 베스트</t>
  </si>
  <si>
    <t>카를로스 테베스</t>
  </si>
  <si>
    <t>헨릭 라르손</t>
  </si>
  <si>
    <t>알렉시스 산체스</t>
  </si>
  <si>
    <t>LEV</t>
  </si>
  <si>
    <t>차범근</t>
  </si>
  <si>
    <t>손흥민</t>
  </si>
  <si>
    <t>플로리안 비르츠</t>
  </si>
  <si>
    <t>P.오바메양</t>
  </si>
  <si>
    <t>케빈 캄플</t>
  </si>
  <si>
    <t>A.크나우프</t>
  </si>
  <si>
    <t>ATM 앙헬 코레아</t>
  </si>
  <si>
    <t>ATM 마르코스 요렌테</t>
  </si>
  <si>
    <t>ATM 앙투안 그리즈만</t>
  </si>
  <si>
    <t>ATM 코케</t>
  </si>
  <si>
    <t>ATM 차을라르 쇠윈쥐</t>
  </si>
  <si>
    <t>ATM 가브리엘 파울리스타</t>
  </si>
  <si>
    <t>ATM G.시메오네</t>
  </si>
  <si>
    <t>ATM 테오 에르난데스</t>
  </si>
  <si>
    <t>ATM 악셀 비첼</t>
  </si>
  <si>
    <t>ATM 루이스 수아레스</t>
  </si>
  <si>
    <t>ATM 아데몰라 루크먼</t>
  </si>
  <si>
    <t>ATM</t>
  </si>
  <si>
    <t>모라타</t>
  </si>
  <si>
    <t>앙투안 그리즈만</t>
  </si>
  <si>
    <t>마르코스 요렌테</t>
  </si>
  <si>
    <t>차을라르 쇠윈쥐</t>
  </si>
  <si>
    <t>디디에 드로그바</t>
  </si>
  <si>
    <t>프랭크 램파드</t>
  </si>
  <si>
    <t>M.카이세도</t>
  </si>
  <si>
    <t>베론</t>
  </si>
  <si>
    <t>사뮈엘 에토</t>
  </si>
  <si>
    <t>AUG</t>
  </si>
  <si>
    <t>안드레 한</t>
  </si>
  <si>
    <t>필리프 티츠</t>
  </si>
  <si>
    <t>구자철</t>
  </si>
  <si>
    <t>지동원</t>
  </si>
  <si>
    <t>아우크스부르크</t>
  </si>
  <si>
    <t>FA컵</t>
  </si>
  <si>
    <t>모하메드 쿠두스</t>
  </si>
  <si>
    <t>도르트문트</t>
    <phoneticPr fontId="1" type="noConversion"/>
  </si>
  <si>
    <t>바이에른 뮌헨</t>
    <phoneticPr fontId="1" type="noConversion"/>
  </si>
  <si>
    <t>맨체스터 유나이티드</t>
    <phoneticPr fontId="1" type="noConversion"/>
  </si>
  <si>
    <t>비야레알</t>
  </si>
  <si>
    <t>비야레알</t>
    <phoneticPr fontId="1" type="noConversion"/>
  </si>
  <si>
    <t>뉴캐슬</t>
    <phoneticPr fontId="1" type="noConversion"/>
  </si>
  <si>
    <t>아틀레티코 마드리드</t>
    <phoneticPr fontId="1" type="noConversion"/>
  </si>
  <si>
    <t>레버쿠젠</t>
    <phoneticPr fontId="1" type="noConversion"/>
  </si>
  <si>
    <t>레알 마드리드</t>
    <phoneticPr fontId="1" type="noConversion"/>
  </si>
  <si>
    <t>첼시</t>
    <phoneticPr fontId="1" type="noConversion"/>
  </si>
  <si>
    <t>유벤투스</t>
    <phoneticPr fontId="1" type="noConversion"/>
  </si>
  <si>
    <t>아우크스부르크</t>
    <phoneticPr fontId="1" type="noConversion"/>
  </si>
  <si>
    <t>MUN 마이클 오언</t>
  </si>
  <si>
    <t>MUN 로빈 반페르시</t>
  </si>
  <si>
    <t>MUN 조지 베스트</t>
  </si>
  <si>
    <t>MUN B.슈바인슈타이커</t>
  </si>
  <si>
    <t>MUN 루크 쇼</t>
  </si>
  <si>
    <t>MUN 리오 퍼디난드</t>
  </si>
  <si>
    <t>MUN 네마냐 비디치</t>
  </si>
  <si>
    <t>MUN 애슐리 영</t>
  </si>
  <si>
    <t>MUN 에드윈 반데르사르</t>
  </si>
  <si>
    <t>MUN 로이 킨</t>
  </si>
  <si>
    <t>MUN 데이비드 베컴</t>
  </si>
  <si>
    <t>MUN 카를로스 테베스</t>
  </si>
  <si>
    <t>MUN 디에고 포를란</t>
  </si>
  <si>
    <t>MUN 헨릭 라르손</t>
  </si>
  <si>
    <t>MUN 알렉시스 산체스</t>
  </si>
  <si>
    <t>LEV 차범근</t>
  </si>
  <si>
    <t>LEV 손흥민</t>
  </si>
  <si>
    <t>LEV 플로리안 비르츠</t>
  </si>
  <si>
    <t>LEV 율리안 브란트</t>
  </si>
  <si>
    <t>LEV 토니 크로스</t>
  </si>
  <si>
    <t>LEV 그라니트 ㅈ자카</t>
  </si>
  <si>
    <t>LEV 그리말도</t>
  </si>
  <si>
    <t>LEV 에드몽 탑소바</t>
  </si>
  <si>
    <t>LEV 요나탄 타</t>
  </si>
  <si>
    <t>LEV 제레미 프림퐁</t>
  </si>
  <si>
    <t>LEV L.흐라데츠키</t>
  </si>
  <si>
    <t>LEV 미첼 바이저</t>
  </si>
  <si>
    <t>LEV P.인카피에</t>
  </si>
  <si>
    <t>LEV 오딜롱 코수누</t>
  </si>
  <si>
    <t>LEV 하칸 찰하놀루</t>
  </si>
  <si>
    <t>LEV 무사 디아비</t>
  </si>
  <si>
    <t>LEV 파트리크 시크</t>
  </si>
  <si>
    <t>LEV C.허드슨-오도이</t>
  </si>
  <si>
    <t>VIL 불라예 디아</t>
  </si>
  <si>
    <t>VIL P.에스투피냔</t>
  </si>
  <si>
    <t>VIL A.라치우</t>
  </si>
  <si>
    <t>VIL 가브리엘 파울리스타</t>
  </si>
  <si>
    <t>VIL 디에고 로페스</t>
  </si>
  <si>
    <t>VIL 막시밀리안 뵈버</t>
  </si>
  <si>
    <t>VIL 카를로스 로메로</t>
  </si>
  <si>
    <t>VIL 파페 게예</t>
  </si>
  <si>
    <t>VIL 구보 다케후사</t>
  </si>
  <si>
    <t>VIL 티에르노 바리</t>
  </si>
  <si>
    <t>VIL 살렘 알도사리</t>
  </si>
  <si>
    <t>FCB 알폰소 데이비스</t>
  </si>
  <si>
    <t>FCB 루카스 에르난데스</t>
  </si>
  <si>
    <t>FCB 김민재</t>
  </si>
  <si>
    <t>FCB 콘라트 라이머</t>
  </si>
  <si>
    <t>FCB 스벤 울라이히</t>
  </si>
  <si>
    <t>FCB 페페 레이나</t>
  </si>
  <si>
    <t>FCB J.스나티시치</t>
  </si>
  <si>
    <t>FCB 다요 우파메카노</t>
  </si>
  <si>
    <t>FCB 게르트 뮐러</t>
  </si>
  <si>
    <t>BVB P.오바메양</t>
  </si>
  <si>
    <t>BVB 케빈 캄플</t>
  </si>
  <si>
    <t>BVB 세르히오 고메스</t>
  </si>
  <si>
    <t>BVB N.슐로터베크</t>
  </si>
  <si>
    <t>BVB J.콜러</t>
  </si>
  <si>
    <t>BVB A.크나우프</t>
  </si>
  <si>
    <t>BVB 그레고르 코벨</t>
  </si>
  <si>
    <t>BVB J.리에르손</t>
  </si>
  <si>
    <t>BVB 니클라스 쥘레</t>
  </si>
  <si>
    <t>BVB 라미 벤세바이니</t>
  </si>
  <si>
    <t>BVB 펠릭스 은메차</t>
  </si>
  <si>
    <t>BVB 토마시 로시츠키</t>
  </si>
  <si>
    <t>BVB 마르코 로이스</t>
  </si>
  <si>
    <t>BVB 얀 콜러</t>
  </si>
  <si>
    <t>ATM 모라타</t>
  </si>
  <si>
    <t>ATM M.루제리</t>
  </si>
  <si>
    <t>ATM 다비드 한츠코</t>
  </si>
  <si>
    <t>ATM 키어런 트리피어</t>
  </si>
  <si>
    <t>ATM 티보 쿠르투아</t>
  </si>
  <si>
    <t>ATM 루카스 에르난데스</t>
  </si>
  <si>
    <t>CHE 디디에 드로그바</t>
  </si>
  <si>
    <t>CHE 제이든 산초</t>
  </si>
  <si>
    <t>CHE 프랭크 램파드</t>
  </si>
  <si>
    <t>CHE 모하메드 살라</t>
  </si>
  <si>
    <t>CHE M.카이세도</t>
  </si>
  <si>
    <t>CHE 베론</t>
  </si>
  <si>
    <t>CHE 벤 칠웰</t>
  </si>
  <si>
    <t>CHE 올라 에이나</t>
  </si>
  <si>
    <t>CHE 안토니오 뤼디거</t>
  </si>
  <si>
    <t>CHE 다비데 차파코스타</t>
  </si>
  <si>
    <t>CHE 페트르 체흐</t>
  </si>
  <si>
    <t>CHE 피카요 토모리</t>
  </si>
  <si>
    <t>CHE 하미레스</t>
  </si>
  <si>
    <t>CHE 마이클 에시앙</t>
  </si>
  <si>
    <t>CHE 루드 굴리트</t>
  </si>
  <si>
    <t>CHE 사뮈엘 에토</t>
  </si>
  <si>
    <t>CHE 페드로</t>
  </si>
  <si>
    <t>CHE 에덴 아자르</t>
  </si>
  <si>
    <t>INT 사뮈엘 에토</t>
  </si>
  <si>
    <t>INT M.브로조비치</t>
  </si>
  <si>
    <t>INT 카를루스 아우구스투</t>
  </si>
  <si>
    <t>INT 파트리크 비에이라</t>
  </si>
  <si>
    <t>INT 덴젤 둠프리스</t>
  </si>
  <si>
    <t>INT 라울 벨라노바</t>
  </si>
  <si>
    <t>INT 앙드레 오나나</t>
  </si>
  <si>
    <t>INT 하비에르 사네티</t>
  </si>
  <si>
    <t>INT 마테오 다르미안</t>
  </si>
  <si>
    <t>INT 호베르투 카를루스</t>
  </si>
  <si>
    <t>INT 애슐리 영</t>
  </si>
  <si>
    <t>INT 니콜로 바렐라</t>
  </si>
  <si>
    <t>TOT 해리 케인</t>
  </si>
  <si>
    <t>TOT 데얀 쿨루세브스키</t>
  </si>
  <si>
    <t>TOT 손흥민</t>
  </si>
  <si>
    <t>TOT 브레넌 존슨</t>
  </si>
  <si>
    <t>TOT 마이클 캐릭</t>
  </si>
  <si>
    <t>TOT P.호이비에르</t>
  </si>
  <si>
    <t>TOT D.우도기</t>
  </si>
  <si>
    <t>TOT 솔 캠벨</t>
  </si>
  <si>
    <t>TOT 미키 반더벤</t>
  </si>
  <si>
    <t>TOT 페드로 포로</t>
  </si>
  <si>
    <t>TOT 위고 요리스</t>
  </si>
  <si>
    <t>TOT 가레스 베일</t>
  </si>
  <si>
    <t>TOT 차비 시몬스</t>
  </si>
  <si>
    <t>TOT 이브 비수마</t>
  </si>
  <si>
    <t>TOT 모하메드 쿠두스</t>
  </si>
  <si>
    <t>PSV 코디 각포</t>
  </si>
  <si>
    <t>PSV 뤼트 반니스텔로이</t>
  </si>
  <si>
    <t>PSV 도안 리쓰</t>
  </si>
  <si>
    <t>PSV 박지성</t>
  </si>
  <si>
    <t>PSV 호나우두</t>
  </si>
  <si>
    <t>PSV 조르지뇨 베이날둠</t>
  </si>
  <si>
    <t>PSV 이영표</t>
  </si>
  <si>
    <t>PSV 로날트 쿠만</t>
  </si>
  <si>
    <t>PSV 야프 스탐</t>
  </si>
  <si>
    <t>PSV 올렉산드르 진첸코</t>
  </si>
  <si>
    <t>PSV 왈테르 베니테스</t>
  </si>
  <si>
    <t>PSV R.플라밍고</t>
  </si>
  <si>
    <t>PSV 타이럴 말라시아</t>
  </si>
  <si>
    <t>PSV 차비 시몬스</t>
  </si>
  <si>
    <t>PSV 루드 굴리트</t>
  </si>
  <si>
    <t>PSV 사비뉴</t>
  </si>
  <si>
    <t>PSV 이반 페리시치</t>
  </si>
  <si>
    <t>NEW 조엘린통</t>
  </si>
  <si>
    <t>NEW L.홀</t>
  </si>
  <si>
    <t>NEW M.티아후</t>
  </si>
  <si>
    <t>NEW 키어런 트리피어</t>
  </si>
  <si>
    <t>NEW 에런 램즈데일</t>
  </si>
  <si>
    <t>NEW T.리브라멘토</t>
  </si>
  <si>
    <t>NEW 로이드 켈리</t>
  </si>
  <si>
    <t>NEW 브루누 기마랑이스</t>
  </si>
  <si>
    <t>NEW 이언 러시</t>
  </si>
  <si>
    <t>NEW 앤서니 고든</t>
  </si>
  <si>
    <t>NEW 하비 반스</t>
  </si>
  <si>
    <t>RMA 에덴 아자르</t>
  </si>
  <si>
    <t>RMA 호나우두</t>
  </si>
  <si>
    <t>RMA 루이스 피구</t>
  </si>
  <si>
    <t>RMA 주드 벨링엄</t>
  </si>
  <si>
    <t>RMA 마르코스 요렌테</t>
  </si>
  <si>
    <t>RMA 알바로 카레라스</t>
  </si>
  <si>
    <t>RMA 안토니오 뤼디거</t>
  </si>
  <si>
    <t>RMA 마리오 힐라</t>
  </si>
  <si>
    <t>RMA 페데리코 발베르데</t>
  </si>
  <si>
    <t>RMA 케파</t>
  </si>
  <si>
    <t>RMA 티보 쿠르투아</t>
  </si>
  <si>
    <t>RMA T.알렉산더-아놀드</t>
  </si>
  <si>
    <t>RMA 라울 알비올</t>
  </si>
  <si>
    <t>RMA 페를랑 멘디</t>
  </si>
  <si>
    <t>RMA 카제미루</t>
  </si>
  <si>
    <t>RMA 카림 벤제마</t>
  </si>
  <si>
    <t>RMA 히카르두 카르발류</t>
  </si>
  <si>
    <t>RMA 아슈라프 하키미</t>
  </si>
  <si>
    <t>RMA 지네딘 지단</t>
  </si>
  <si>
    <t>RMA 비니시우스</t>
  </si>
  <si>
    <t>JUV 이언 러시</t>
  </si>
  <si>
    <t>JUV 파벨 네드베드</t>
  </si>
  <si>
    <t>JUV 지네딘 지단</t>
  </si>
  <si>
    <t>JUV 델피에로</t>
  </si>
  <si>
    <t>JUV 파트리크 비에이라</t>
  </si>
  <si>
    <t>JUV 안드레아 피를로</t>
  </si>
  <si>
    <t>JUV 잔루카 잠브로타</t>
  </si>
  <si>
    <t>JUV 루시우</t>
  </si>
  <si>
    <t>JUV 브레메르</t>
  </si>
  <si>
    <t>JUV 마티아 데실리오</t>
  </si>
  <si>
    <t>JUV 에드윈 반데르사르</t>
  </si>
  <si>
    <t>JUV 잔루카 비알리</t>
  </si>
  <si>
    <t>JUV 두샨 블라호비치</t>
  </si>
  <si>
    <t>AUG 안드레 한</t>
  </si>
  <si>
    <t>AUG 필리프 티츠</t>
  </si>
  <si>
    <t>AUG F.리더</t>
  </si>
  <si>
    <t>AUG 구자철</t>
  </si>
  <si>
    <t>AUG 라니 케디라</t>
  </si>
  <si>
    <t>AUG K.야키치</t>
  </si>
  <si>
    <t>AUG D.기아눌리스</t>
  </si>
  <si>
    <t>AUG 크리슬랑 마치마</t>
  </si>
  <si>
    <t>AUG 제프리 하우엘레우</t>
  </si>
  <si>
    <t>AUG 마리우스 볼프</t>
  </si>
  <si>
    <t>AUG 지동원</t>
  </si>
  <si>
    <t>AUG P.비머</t>
  </si>
  <si>
    <t>AUG 루벤 바르가스</t>
  </si>
  <si>
    <t>AUG M.아르놀트</t>
  </si>
  <si>
    <t>AUG 펠릭스 우두오카이</t>
  </si>
  <si>
    <t>AUG 케빈 음바부</t>
  </si>
  <si>
    <t>AUG 조나탕 슈미트</t>
  </si>
  <si>
    <t>MUN 웨인 루니 (OG)</t>
  </si>
  <si>
    <t>MUN 마이클 오언 (OG)</t>
  </si>
  <si>
    <t>MUN 로빈 반페르시 (OG)</t>
  </si>
  <si>
    <t>MUN 조지 베스트 (OG)</t>
  </si>
  <si>
    <t>MUN B.슈바인슈타이커 (OG)</t>
  </si>
  <si>
    <t>MUN 마이클 캐릭 (OG)</t>
  </si>
  <si>
    <t>MUN 루크 쇼 (OG)</t>
  </si>
  <si>
    <t>MUN 리오 퍼디난드 (OG)</t>
  </si>
  <si>
    <t>MUN 네마냐 비디치 (OG)</t>
  </si>
  <si>
    <t>MUN 애슐리 영 (OG)</t>
  </si>
  <si>
    <t>MUN 에드윈 반데르사르 (OG)</t>
  </si>
  <si>
    <t>MUN 로이 킨 (OG)</t>
  </si>
  <si>
    <t>MUN 데이비드 베컴 (OG)</t>
  </si>
  <si>
    <t>MUN 박지성 (OG)</t>
  </si>
  <si>
    <t>MUN 카를로스 테베스 (OG)</t>
  </si>
  <si>
    <t>MUN 디에고 포를란 (OG)</t>
  </si>
  <si>
    <t>MUN 헨릭 라르손 (OG)</t>
  </si>
  <si>
    <t>MUN 알렉시스 산체스 (OG)</t>
  </si>
  <si>
    <t>LEV 차범근 (OG)</t>
  </si>
  <si>
    <t>LEV 손흥민 (OG)</t>
  </si>
  <si>
    <t>LEV 플로리안 비르츠 (OG)</t>
  </si>
  <si>
    <t>LEV 율리안 브란트 (OG)</t>
  </si>
  <si>
    <t>LEV 토니 크로스 (OG)</t>
  </si>
  <si>
    <t>LEV 그라니트 ㅈ자카 (OG)</t>
  </si>
  <si>
    <t>LEV 그리말도 (OG)</t>
  </si>
  <si>
    <t>LEV 에드몽 탑소바 (OG)</t>
  </si>
  <si>
    <t>LEV 요나탄 타 (OG)</t>
  </si>
  <si>
    <t>LEV 제레미 프림퐁 (OG)</t>
  </si>
  <si>
    <t>LEV L.흐라데츠키 (OG)</t>
  </si>
  <si>
    <t>LEV 미첼 바이저 (OG)</t>
  </si>
  <si>
    <t>LEV P.인카피에 (OG)</t>
  </si>
  <si>
    <t>LEV 오딜롱 코수누 (OG)</t>
  </si>
  <si>
    <t>LEV 하칸 찰하놀루 (OG)</t>
  </si>
  <si>
    <t>LEV 무사 디아비 (OG)</t>
  </si>
  <si>
    <t>LEV 파트리크 시크 (OG)</t>
  </si>
  <si>
    <t>LEV C.허드슨-오도이 (OG)</t>
  </si>
  <si>
    <t>VIL 불라예 디아 (OG)</t>
  </si>
  <si>
    <t>VIL 디에고 포를란 (OG)</t>
  </si>
  <si>
    <t>VIL 알렉스 바에나 (OG)</t>
  </si>
  <si>
    <t>VIL 제라르 모레노 (OG)</t>
  </si>
  <si>
    <t>VIL 산티 카소를라 (OG)</t>
  </si>
  <si>
    <t>VIL 로드리 (OG)</t>
  </si>
  <si>
    <t>VIL P.에스투피냔 (OG)</t>
  </si>
  <si>
    <t>VIL A.라치우 (OG)</t>
  </si>
  <si>
    <t>VIL 세르지 카르도나 (OG)</t>
  </si>
  <si>
    <t>VIL 가브리엘 파울리스타 (OG)</t>
  </si>
  <si>
    <t>VIL 디에고 로페스 (OG)</t>
  </si>
  <si>
    <t>VIL 막시밀리안 뵈버 (OG)</t>
  </si>
  <si>
    <t>VIL 카를로스 로메로 (OG)</t>
  </si>
  <si>
    <t>VIL 파페 게예 (OG)</t>
  </si>
  <si>
    <t>VIL 구보 다케후사 (OG)</t>
  </si>
  <si>
    <t>VIL 티에르노 바리 (OG)</t>
  </si>
  <si>
    <t>VIL 살렘 알도사리 (OG)</t>
  </si>
  <si>
    <t>FCB 해리 케인 (OG)</t>
  </si>
  <si>
    <t>FCB 프랑크 리베리 (OG)</t>
  </si>
  <si>
    <t>FCB 토마스 뮐러 (OG)</t>
  </si>
  <si>
    <t>FCB 세르주 그나브리 (OG)</t>
  </si>
  <si>
    <t>FCB 베켄바워 (OG)</t>
  </si>
  <si>
    <t>FCB 요주아 키미히 (OG)</t>
  </si>
  <si>
    <t>FCB 알폰소 데이비스 (OG)</t>
  </si>
  <si>
    <t>FCB 루카스 에르난데스 (OG)</t>
  </si>
  <si>
    <t>FCB 김민재 (OG)</t>
  </si>
  <si>
    <t>FCB 콘라트 라이머 (OG)</t>
  </si>
  <si>
    <t>FCB 스벤 울라이히 (OG)</t>
  </si>
  <si>
    <t>FCB 페페 레이나 (OG)</t>
  </si>
  <si>
    <t>FCB J.스나티시치 (OG)</t>
  </si>
  <si>
    <t>FCB 다요 우파메카노 (OG)</t>
  </si>
  <si>
    <t>FCB 게르트 뮐러 (OG)</t>
  </si>
  <si>
    <t>BVB P.오바메양 (OG)</t>
  </si>
  <si>
    <t>BVB 세루 기라시 (OG)</t>
  </si>
  <si>
    <t>BVB 율리안 브란트 (OG)</t>
  </si>
  <si>
    <t>BVB 마르셀 자비처 (OG)</t>
  </si>
  <si>
    <t>BVB 케빈 캄플 (OG)</t>
  </si>
  <si>
    <t>BVB 엠레 잔 (OG)</t>
  </si>
  <si>
    <t>BVB 세르히오 고메스 (OG)</t>
  </si>
  <si>
    <t>BVB N.슐로터베크 (OG)</t>
  </si>
  <si>
    <t>BVB J.콜러 (OG)</t>
  </si>
  <si>
    <t>BVB A.크나우프 (OG)</t>
  </si>
  <si>
    <t>BVB 그레고르 코벨 (OG)</t>
  </si>
  <si>
    <t>BVB J.리에르손 (OG)</t>
  </si>
  <si>
    <t>BVB 니클라스 쥘레 (OG)</t>
  </si>
  <si>
    <t>BVB 라미 벤세바이니 (OG)</t>
  </si>
  <si>
    <t>BVB 펠릭스 은메차 (OG)</t>
  </si>
  <si>
    <t>BVB 토마시 로시츠키 (OG)</t>
  </si>
  <si>
    <t>BVB 마르코 로이스 (OG)</t>
  </si>
  <si>
    <t>BVB 얀 콜러 (OG)</t>
  </si>
  <si>
    <t>ATM 모라타 (OG)</t>
  </si>
  <si>
    <t>ATM 앙헬 코레아 (OG)</t>
  </si>
  <si>
    <t>ATM 앙투안 그리즈만 (OG)</t>
  </si>
  <si>
    <t>ATM 마르코스 요렌테 (OG)</t>
  </si>
  <si>
    <t>ATM 코케 (OG)</t>
  </si>
  <si>
    <t>ATM M.루제리 (OG)</t>
  </si>
  <si>
    <t>ATM 다비드 한츠코 (OG)</t>
  </si>
  <si>
    <t>ATM 가브리엘 파울리스타 (OG)</t>
  </si>
  <si>
    <t>ATM 차을라르 쇠윈쥐 (OG)</t>
  </si>
  <si>
    <t>ATM 키어런 트리피어 (OG)</t>
  </si>
  <si>
    <t>ATM 티보 쿠르투아 (OG)</t>
  </si>
  <si>
    <t>ATM 루카스 에르난데스 (OG)</t>
  </si>
  <si>
    <t>ATM 테오 에르난데스 (OG)</t>
  </si>
  <si>
    <t>ATM 악셀 비첼 (OG)</t>
  </si>
  <si>
    <t>ATM 아데몰라 루크먼 (OG)</t>
  </si>
  <si>
    <t>ATM G.시메오네 (OG)</t>
  </si>
  <si>
    <t>ATM 루이스 수아레스 (OG)</t>
  </si>
  <si>
    <t>CHE 디디에 드로그바 (OG)</t>
  </si>
  <si>
    <t>CHE 제이든 산초 (OG)</t>
  </si>
  <si>
    <t>CHE 프랭크 램파드 (OG)</t>
  </si>
  <si>
    <t>CHE 모하메드 살라 (OG)</t>
  </si>
  <si>
    <t>CHE M.카이세도 (OG)</t>
  </si>
  <si>
    <t>CHE 베론 (OG)</t>
  </si>
  <si>
    <t>CHE 벤 칠웰 (OG)</t>
  </si>
  <si>
    <t>CHE 올라 에이나 (OG)</t>
  </si>
  <si>
    <t>CHE 안토니오 뤼디거 (OG)</t>
  </si>
  <si>
    <t>CHE 다비데 차파코스타 (OG)</t>
  </si>
  <si>
    <t>CHE 페트르 체흐 (OG)</t>
  </si>
  <si>
    <t>CHE 피카요 토모리 (OG)</t>
  </si>
  <si>
    <t>CHE 하미레스 (OG)</t>
  </si>
  <si>
    <t>CHE 마이클 에시앙 (OG)</t>
  </si>
  <si>
    <t>CHE 루드 굴리트 (OG)</t>
  </si>
  <si>
    <t>CHE 사뮈엘 에토 (OG)</t>
  </si>
  <si>
    <t>CHE 페드로 (OG)</t>
  </si>
  <si>
    <t>CHE 에덴 아자르 (OG)</t>
  </si>
  <si>
    <t>INT 사뮈엘 에토 (OG)</t>
  </si>
  <si>
    <t>INT 로베르토 바조 (OG)</t>
  </si>
  <si>
    <t>INT 루이스 피구 (OG)</t>
  </si>
  <si>
    <t>INT M.브로조비치 (OG)</t>
  </si>
  <si>
    <t>INT 로타어 마테우스 (OG)</t>
  </si>
  <si>
    <t>INT 마이콘 (OG)</t>
  </si>
  <si>
    <t>INT 카를루스 아우구스투 (OG)</t>
  </si>
  <si>
    <t>INT 파트리크 비에이라 (OG)</t>
  </si>
  <si>
    <t>INT 덴젤 둠프리스 (OG)</t>
  </si>
  <si>
    <t>INT 라울 벨라노바 (OG)</t>
  </si>
  <si>
    <t>INT 앙드레 오나나 (OG)</t>
  </si>
  <si>
    <t>INT 하비에르 사네티 (OG)</t>
  </si>
  <si>
    <t>INT 마테오 다르미안 (OG)</t>
  </si>
  <si>
    <t>INT 호베르투 카를루스 (OG)</t>
  </si>
  <si>
    <t>INT 애슐리 영 (OG)</t>
  </si>
  <si>
    <t>INT 하칸 찰하놀루 (OG)</t>
  </si>
  <si>
    <t>INT 니콜로 바렐라 (OG)</t>
  </si>
  <si>
    <t>INT 로빈 고젠스 (OG)</t>
  </si>
  <si>
    <t>TOT 해리 케인 (OG)</t>
  </si>
  <si>
    <t>TOT 데얀 쿨루세브스키 (OG)</t>
  </si>
  <si>
    <t>TOT 손흥민 (OG)</t>
  </si>
  <si>
    <t>TOT 브레넌 존슨 (OG)</t>
  </si>
  <si>
    <t>TOT 마이클 캐릭 (OG)</t>
  </si>
  <si>
    <t>TOT P.호이비에르 (OG)</t>
  </si>
  <si>
    <t>TOT D.우도기 (OG)</t>
  </si>
  <si>
    <t>TOT 솔 캠벨 (OG)</t>
  </si>
  <si>
    <t>TOT 미키 반더벤 (OG)</t>
  </si>
  <si>
    <t>TOT 페드로 포로 (OG)</t>
  </si>
  <si>
    <t>TOT 위고 요리스 (OG)</t>
  </si>
  <si>
    <t>TOT 가레스 베일 (OG)</t>
  </si>
  <si>
    <t>TOT 차비 시몬스 (OG)</t>
  </si>
  <si>
    <t>TOT 이브 비수마 (OG)</t>
  </si>
  <si>
    <t>TOT 모하메드 쿠두스 (OG)</t>
  </si>
  <si>
    <t>PSV 코디 각포 (OG)</t>
  </si>
  <si>
    <t>PSV 뤼트 반니스텔로이 (OG)</t>
  </si>
  <si>
    <t>PSV 도안 리쓰 (OG)</t>
  </si>
  <si>
    <t>PSV 박지성 (OG)</t>
  </si>
  <si>
    <t>PSV 호나우두 (OG)</t>
  </si>
  <si>
    <t>PSV 조르지뇨 베이날둠 (OG)</t>
  </si>
  <si>
    <t>PSV 이영표 (OG)</t>
  </si>
  <si>
    <t>PSV 로날트 쿠만 (OG)</t>
  </si>
  <si>
    <t>PSV 야프 스탐 (OG)</t>
  </si>
  <si>
    <t>PSV 올렉산드르 진첸코 (OG)</t>
  </si>
  <si>
    <t>PSV 왈테르 베니테스 (OG)</t>
  </si>
  <si>
    <t>PSV R.플라밍고 (OG)</t>
  </si>
  <si>
    <t>PSV 타이럴 말라시아 (OG)</t>
  </si>
  <si>
    <t>PSV 차비 시몬스 (OG)</t>
  </si>
  <si>
    <t>PSV 루드 굴리트 (OG)</t>
  </si>
  <si>
    <t>PSV 사비뉴 (OG)</t>
  </si>
  <si>
    <t>PSV 이반 페리시치 (OG)</t>
  </si>
  <si>
    <t>NEW 알렉산데르 이사크 (OG)</t>
  </si>
  <si>
    <t>NEW 안토니 엘랑가 (OG)</t>
  </si>
  <si>
    <t>NEW 제이컵 머피 (OG)</t>
  </si>
  <si>
    <t>NEW 요안 위사 (OG)</t>
  </si>
  <si>
    <t>NEW 산드로 토날리 (OG)</t>
  </si>
  <si>
    <t>NEW 조엘린통 (OG)</t>
  </si>
  <si>
    <t>NEW L.홀 (OG)</t>
  </si>
  <si>
    <t>NEW M.티아후 (OG)</t>
  </si>
  <si>
    <t>NEW 솔 캠벨 (OG)</t>
  </si>
  <si>
    <t>NEW 키어런 트리피어 (OG)</t>
  </si>
  <si>
    <t>NEW 에런 램즈데일 (OG)</t>
  </si>
  <si>
    <t>NEW T.리브라멘토 (OG)</t>
  </si>
  <si>
    <t>NEW 댄 번 (OG)</t>
  </si>
  <si>
    <t>NEW 로이드 켈리 (OG)</t>
  </si>
  <si>
    <t>NEW 브루누 기마랑이스 (OG)</t>
  </si>
  <si>
    <t>NEW 이언 러시 (OG)</t>
  </si>
  <si>
    <t>NEW 앤서니 고든 (OG)</t>
  </si>
  <si>
    <t>NEW 하비 반스 (OG)</t>
  </si>
  <si>
    <t>RMA 크리스티아누 호날두 (OG)</t>
  </si>
  <si>
    <t>RMA 에덴 아자르 (OG)</t>
  </si>
  <si>
    <t>RMA 호나우두 (OG)</t>
  </si>
  <si>
    <t>RMA 루이스 피구 (OG)</t>
  </si>
  <si>
    <t>RMA 주드 벨링엄 (OG)</t>
  </si>
  <si>
    <t>RMA 마르코스 요렌테 (OG)</t>
  </si>
  <si>
    <t>RMA 알바로 카레라스 (OG)</t>
  </si>
  <si>
    <t>RMA 안토니오 뤼디거 (OG)</t>
  </si>
  <si>
    <t>RMA 마리오 힐라 (OG)</t>
  </si>
  <si>
    <t>RMA 페데리코 발베르데 (OG)</t>
  </si>
  <si>
    <t>RMA 케파 (OG)</t>
  </si>
  <si>
    <t>RMA 티보 쿠르투아 (OG)</t>
  </si>
  <si>
    <t>RMA T.알렉산더-아놀드 (OG)</t>
  </si>
  <si>
    <t>RMA 라울 알비올 (OG)</t>
  </si>
  <si>
    <t>RMA 페를랑 멘디 (OG)</t>
  </si>
  <si>
    <t>RMA 카제미루 (OG)</t>
  </si>
  <si>
    <t>RMA 카림 벤제마 (OG)</t>
  </si>
  <si>
    <t>RMA 히카르두 카르발류 (OG)</t>
  </si>
  <si>
    <t>RMA 아슈라프 하키미 (OG)</t>
  </si>
  <si>
    <t>RMA 지네딘 지단 (OG)</t>
  </si>
  <si>
    <t>RMA 비니시우스 (OG)</t>
  </si>
  <si>
    <t>JUV 이언 러시 (OG)</t>
  </si>
  <si>
    <t>JUV 파벨 네드베드 (OG)</t>
  </si>
  <si>
    <t>JUV 지네딘 지단 (OG)</t>
  </si>
  <si>
    <t>JUV 델피에로 (OG)</t>
  </si>
  <si>
    <t>JUV 파트리크 비에이라 (OG)</t>
  </si>
  <si>
    <t>JUV 안드레아 피를로 (OG)</t>
  </si>
  <si>
    <t>JUV 잔루카 잠브로타 (OG)</t>
  </si>
  <si>
    <t>JUV 루시우 (OG)</t>
  </si>
  <si>
    <t>JUV 브레메르 (OG)</t>
  </si>
  <si>
    <t>JUV 마티아 데실리오 (OG)</t>
  </si>
  <si>
    <t>JUV 에드윈 반데르사르 (OG)</t>
  </si>
  <si>
    <t>JUV 잔루카 비알리 (OG)</t>
  </si>
  <si>
    <t>JUV 두샨 블라호비치 (OG)</t>
  </si>
  <si>
    <t>AUG 안드레 한 (OG)</t>
  </si>
  <si>
    <t>AUG 필리프 티츠 (OG)</t>
  </si>
  <si>
    <t>AUG F.리더 (OG)</t>
  </si>
  <si>
    <t>AUG 구자철 (OG)</t>
  </si>
  <si>
    <t>AUG 라니 케디라 (OG)</t>
  </si>
  <si>
    <t>AUG K.야키치 (OG)</t>
  </si>
  <si>
    <t>AUG D.기아눌리스 (OG)</t>
  </si>
  <si>
    <t>AUG 크리슬랑 마치마 (OG)</t>
  </si>
  <si>
    <t>AUG 제프리 하우엘레우 (OG)</t>
  </si>
  <si>
    <t>AUG 마리우스 볼프 (OG)</t>
  </si>
  <si>
    <t>AUG 지동원 (OG)</t>
  </si>
  <si>
    <t>AUG P.비머 (OG)</t>
  </si>
  <si>
    <t>AUG 루벤 바르가스 (OG)</t>
  </si>
  <si>
    <t>AUG M.아르놀트 (OG)</t>
  </si>
  <si>
    <t>AUG 펠릭스 우두오카이 (OG)</t>
  </si>
  <si>
    <t>AUG 케빈 음바부 (OG)</t>
  </si>
  <si>
    <t>AUG 조나탕 슈미트 (OG)</t>
  </si>
  <si>
    <t>VIL 잠보 앙기사 (OG)</t>
    <phoneticPr fontId="1" type="noConversion"/>
  </si>
  <si>
    <t>VIL 잠보 앙기사</t>
    <phoneticPr fontId="1" type="noConversion"/>
  </si>
  <si>
    <t>VIL 알 도사리</t>
    <phoneticPr fontId="1" type="noConversion"/>
  </si>
  <si>
    <t>VIL 알 도사리 (OG)</t>
    <phoneticPr fontId="1" type="noConversion"/>
  </si>
  <si>
    <t>에네스 위날</t>
    <phoneticPr fontId="1" type="noConversion"/>
  </si>
  <si>
    <t>에네스 위날 (OG)</t>
    <phoneticPr fontId="1" type="noConversion"/>
  </si>
  <si>
    <t>도미닉 솔랑키</t>
    <phoneticPr fontId="1" type="noConversion"/>
  </si>
  <si>
    <t>도미닉 솔랑키 (OG)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</si>
</sst>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eneral&quot; cm&quot;"/>
    <numFmt numFmtId="177" formatCode="General\ &quot;픽&quot;&quot;셀&quot;"/>
    <numFmt numFmtId="179" formatCode="General&quot; 골&quot;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8"/>
      <name val="돋움체"/>
      <family val="3"/>
      <charset val="129"/>
    </font>
    <font>
      <b/>
      <sz val="11"/>
      <color rgb="FF000000"/>
      <name val="맑은 고딕"/>
      <family val="2"/>
      <charset val="129"/>
    </font>
    <font>
      <u/>
      <sz val="11"/>
      <color theme="10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1"/>
      <color theme="0"/>
      <name val="맑은 고딕"/>
      <family val="2"/>
    </font>
    <font>
      <b/>
      <sz val="11"/>
      <color theme="0"/>
      <name val="맑은 고딕"/>
      <family val="2"/>
    </font>
    <font>
      <sz val="11"/>
      <color theme="1"/>
      <name val="Rix고딕 EB"/>
      <family val="1"/>
      <charset val="129"/>
    </font>
    <font>
      <sz val="26"/>
      <color theme="1"/>
      <name val="맑은 고딕"/>
      <family val="2"/>
      <charset val="129"/>
      <scheme val="minor"/>
    </font>
    <font>
      <sz val="26"/>
      <color theme="0"/>
      <name val="Rix고딕 EB"/>
      <family val="1"/>
      <charset val="129"/>
    </font>
    <font>
      <b/>
      <sz val="11"/>
      <color theme="1"/>
      <name val="Rix고딕 EB"/>
      <family val="1"/>
      <charset val="129"/>
    </font>
    <font>
      <b/>
      <sz val="26"/>
      <color rgb="FF3D195B"/>
      <name val="Rix고딕 EB"/>
      <family val="1"/>
      <charset val="129"/>
    </font>
    <font>
      <b/>
      <sz val="18"/>
      <color theme="0"/>
      <name val="Rix고딕 EB"/>
      <family val="1"/>
      <charset val="129"/>
    </font>
    <font>
      <b/>
      <sz val="11"/>
      <color theme="0"/>
      <name val="Rix고딕 EB"/>
      <family val="1"/>
      <charset val="129"/>
    </font>
    <font>
      <sz val="20"/>
      <color theme="0"/>
      <name val="Rix고딕 EB"/>
      <family val="1"/>
      <charset val="129"/>
    </font>
    <font>
      <sz val="13"/>
      <color rgb="FF333333"/>
      <name val="Rix고딕 EB"/>
      <family val="1"/>
      <charset val="129"/>
    </font>
    <font>
      <sz val="13"/>
      <color theme="1"/>
      <name val="Rix고딕 EB"/>
      <family val="1"/>
      <charset val="129"/>
    </font>
    <font>
      <b/>
      <sz val="26"/>
      <color rgb="FF2D6A4F"/>
      <name val="Rix고딕 EB"/>
      <family val="1"/>
      <charset val="129"/>
    </font>
    <font>
      <b/>
      <sz val="26"/>
      <color rgb="FF2D6A4F"/>
      <name val="Rix고딕 EB"/>
      <family val="1"/>
    </font>
    <font>
      <b/>
      <sz val="18"/>
      <color rgb="FFF8F9FA"/>
      <name val="Rix고딕 EB"/>
      <family val="1"/>
      <charset val="129"/>
    </font>
    <font>
      <b/>
      <sz val="18"/>
      <color rgb="FFF8F9FA"/>
      <name val="Rix고딕 EB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806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0339"/>
        <bgColor indexed="64"/>
      </patternFill>
    </fill>
    <fill>
      <patternFill patternType="solid">
        <fgColor rgb="FF28FE9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193B2C"/>
        <bgColor indexed="64"/>
      </patternFill>
    </fill>
    <fill>
      <patternFill patternType="solid">
        <fgColor rgb="FFFAFF2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4" fillId="0" borderId="0" xfId="2">
      <alignment vertical="center"/>
    </xf>
    <xf numFmtId="0" fontId="6" fillId="0" borderId="3" xfId="2" applyFont="1" applyBorder="1" applyAlignment="1">
      <alignment horizontal="center" vertical="center"/>
    </xf>
    <xf numFmtId="0" fontId="4" fillId="0" borderId="4" xfId="2" applyBorder="1" applyAlignment="1">
      <alignment horizontal="center" vertical="center"/>
    </xf>
    <xf numFmtId="176" fontId="4" fillId="0" borderId="0" xfId="2" applyNumberFormat="1">
      <alignment vertical="center"/>
    </xf>
    <xf numFmtId="177" fontId="4" fillId="0" borderId="0" xfId="2" applyNumberFormat="1">
      <alignment vertical="center"/>
    </xf>
    <xf numFmtId="0" fontId="7" fillId="0" borderId="0" xfId="3">
      <alignment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6" fillId="5" borderId="0" xfId="0" applyFont="1" applyFill="1">
      <alignment vertical="center"/>
    </xf>
    <xf numFmtId="0" fontId="0" fillId="6" borderId="0" xfId="0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3" fillId="0" borderId="0" xfId="1">
      <alignment vertical="center"/>
    </xf>
    <xf numFmtId="0" fontId="14" fillId="8" borderId="0" xfId="0" applyFont="1" applyFill="1" applyAlignment="1">
      <alignment horizontal="center" vertical="center"/>
    </xf>
    <xf numFmtId="0" fontId="18" fillId="5" borderId="0" xfId="0" applyFont="1" applyFill="1">
      <alignment vertical="center"/>
    </xf>
    <xf numFmtId="179" fontId="14" fillId="2" borderId="0" xfId="0" applyNumberFormat="1" applyFont="1" applyFill="1" applyAlignment="1">
      <alignment horizontal="center" vertical="center"/>
    </xf>
    <xf numFmtId="179" fontId="14" fillId="4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 wrapText="1" indent="1"/>
    </xf>
    <xf numFmtId="0" fontId="20" fillId="4" borderId="0" xfId="0" applyFont="1" applyFill="1" applyAlignment="1">
      <alignment horizontal="left" vertical="center" indent="1"/>
    </xf>
    <xf numFmtId="0" fontId="20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horizontal="center" vertical="center"/>
    </xf>
    <xf numFmtId="0" fontId="16" fillId="5" borderId="0" xfId="0" applyFont="1" applyFill="1">
      <alignment vertical="center"/>
    </xf>
    <xf numFmtId="0" fontId="17" fillId="3" borderId="0" xfId="0" applyFont="1" applyFill="1" applyAlignment="1">
      <alignment horizontal="left" vertical="center" indent="2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left" vertical="center" indent="2"/>
    </xf>
    <xf numFmtId="0" fontId="13" fillId="11" borderId="0" xfId="0" applyFont="1" applyFill="1" applyAlignment="1">
      <alignment horizontal="center" vertical="center"/>
    </xf>
    <xf numFmtId="0" fontId="23" fillId="11" borderId="0" xfId="0" applyFont="1" applyFill="1">
      <alignment vertical="center"/>
    </xf>
    <xf numFmtId="0" fontId="24" fillId="11" borderId="0" xfId="0" applyFont="1" applyFill="1">
      <alignment vertical="center"/>
    </xf>
    <xf numFmtId="0" fontId="18" fillId="11" borderId="0" xfId="0" applyFont="1" applyFill="1">
      <alignment vertical="center"/>
    </xf>
    <xf numFmtId="0" fontId="16" fillId="11" borderId="0" xfId="0" applyFont="1" applyFill="1">
      <alignment vertical="center"/>
    </xf>
    <xf numFmtId="0" fontId="0" fillId="12" borderId="0" xfId="0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</cellXfs>
  <cellStyles count="4">
    <cellStyle name="표준" xfId="0" builtinId="0"/>
    <cellStyle name="표준 2" xfId="2" xr:uid="{040FB46F-7101-4DD9-8D2E-E5FF1C3C6DF5}"/>
    <cellStyle name="하이퍼링크" xfId="1" builtinId="8"/>
    <cellStyle name="하이퍼링크 2" xfId="3" xr:uid="{27988750-BFC4-4874-88B5-735BDE3F8421}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2"/>
        <scheme val="none"/>
      </font>
    </dxf>
    <dxf>
      <border diagonalUp="0" diagonalDown="0">
        <top/>
        <bottom style="hair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AFF27"/>
      <color rgb="FF2D6A4F"/>
      <color rgb="FF193B2C"/>
      <color rgb="FFF8F9FA"/>
      <color rgb="FF28FE9E"/>
      <color rgb="FF330339"/>
      <color rgb="FF2C313C"/>
      <color rgb="FF480650"/>
      <color rgb="FF3D19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0/07/relationships/rdRichValueWebImage" Target="richData/rdRichValueWebImag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6179FC83-44A3-44BB-9BE0-1EA44FB3CD82}" autoFormatId="16" applyNumberFormats="0" applyBorderFormats="0" applyFontFormats="0" applyPatternFormats="0" applyAlignmentFormats="0" applyWidthHeightFormats="0">
  <queryTableRefresh nextId="15">
    <queryTableFields count="14">
      <queryTableField id="1" name="경기결과확정체크" tableColumnId="1"/>
      <queryTableField id="2" name="대회 종류" tableColumnId="2"/>
      <queryTableField id="3" name="팀명" tableColumnId="3"/>
      <queryTableField id="4" name="득점" tableColumnId="4"/>
      <queryTableField id="5" name="실점" tableColumnId="5"/>
      <queryTableField id="6" name="상대팀" tableColumnId="6"/>
      <queryTableField id="7" name="승점" tableColumnId="7"/>
      <queryTableField id="8" name="승" tableColumnId="8"/>
      <queryTableField id="9" name="무" tableColumnId="9"/>
      <queryTableField id="10" name="패" tableColumnId="10"/>
      <queryTableField id="11" name="승(개수)" tableColumnId="11"/>
      <queryTableField id="12" name="무(개수)" tableColumnId="12"/>
      <queryTableField id="13" name="패(개수)" tableColumnId="13"/>
      <queryTableField id="14" name="득실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C95DFC-F95B-47A2-8B61-645B7798CB1C}" autoFormatId="16" applyNumberFormats="0" applyBorderFormats="0" applyFontFormats="0" applyPatternFormats="0" applyAlignmentFormats="0" applyWidthHeightFormats="0">
  <queryTableRefresh nextId="23">
    <queryTableFields count="4">
      <queryTableField id="16" name="대회종류" tableColumnId="13"/>
      <queryTableField id="19" name="선수" tableColumnId="16"/>
      <queryTableField id="20" name="팀약자" tableColumnId="17"/>
      <queryTableField id="18" name="득점" tableColumnId="15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lh3.googleusercontent.com/d/15Jk32I9lJNP8cC4KdRw58yytaI76oZE8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lh3.googleusercontent.com/d/1jaLYu2wYSxHrioIdJfhNpJhC3NHxooDD" TargetMode="External"/><Relationship Id="rId21" Type="http://schemas.openxmlformats.org/officeDocument/2006/relationships/hyperlink" Target="https://lh3.googleusercontent.com/d/1ge87Wvv_Pnf5ZYWaeXGWOYysw8FtjQ7u" TargetMode="Externa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openxmlformats.org/officeDocument/2006/relationships/hyperlink" Target="https://lh3.googleusercontent.com/d/1519utytmvRS4xl2zaPa2g8Q1QmuqB8-6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lh3.googleusercontent.com/d/1IUr8XVjhXjb8iRVpKQP5gbsU2h9bWVo-" TargetMode="External"/><Relationship Id="rId1" Type="http://schemas.openxmlformats.org/officeDocument/2006/relationships/hyperlink" Target="https://lh3.googleusercontent.com/d/1HwPb8ze_CzGsa3OAt7rTCJvx3M1XEcXy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lh3.googleusercontent.com/d/11c6WyuJLUdxz7mxUlQhrs7DgvFSWT0qP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lh3.googleusercontent.com/d/10nTzFsuuqP45hsk7Ru7EbXAGkwx1dWYV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lh3.googleusercontent.com/d/1wrCMhbnPK2EPBliqfhhsRcXBGpSnyqE7" TargetMode="External"/><Relationship Id="rId5" Type="http://schemas.openxmlformats.org/officeDocument/2006/relationships/hyperlink" Target="https://lh3.googleusercontent.com/d/1Oe0BhCDjicyhK-IVGrtw6-ZPssH0P_fL" TargetMode="External"/><Relationship Id="rId15" Type="http://schemas.openxmlformats.org/officeDocument/2006/relationships/hyperlink" Target="https://lh3.googleusercontent.com/d/1p7TESxzO9TenjDKWF0FyntQCIjhlXDqq" TargetMode="External"/><Relationship Id="rId23" Type="http://schemas.openxmlformats.org/officeDocument/2006/relationships/hyperlink" Target="https://lh3.googleusercontent.com/d/1iFd6qnPGwIhKzVqy65GosRyat5ly6Sh7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hyperlink" Target="https://lh3.googleusercontent.com/d/1L7R-AGwnnP2FAQTYR8p5FhP8Q2LEuOii" TargetMode="External"/><Relationship Id="rId31" Type="http://schemas.openxmlformats.org/officeDocument/2006/relationships/hyperlink" Target="https://lh3.googleusercontent.com/d/1bi38oQzJZmM_zgV9xrx2IhY2jEEggOfr" TargetMode="External"/><Relationship Id="rId44" Type="http://schemas.openxmlformats.org/officeDocument/2006/relationships/image" Target="../media/image22.png"/><Relationship Id="rId4" Type="http://schemas.openxmlformats.org/officeDocument/2006/relationships/image" Target="../media/image2.png"/><Relationship Id="rId9" Type="http://schemas.openxmlformats.org/officeDocument/2006/relationships/hyperlink" Target="https://lh3.googleusercontent.com/d/1-xM88c12LfhN6A_Kx3bVzMUA12_zaPIB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lh3.googleusercontent.com/d/16Igzwna8V9A1zCIj2LH_SVzn_zyXUNou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lh3.googleusercontent.com/d/1l0Z5EmFT0dhYHqxr4i7onuYaYidbPYQ5" TargetMode="External"/><Relationship Id="rId43" Type="http://schemas.openxmlformats.org/officeDocument/2006/relationships/hyperlink" Target="https://lh3.googleusercontent.com/d/1bvJGNIpwFr3OMgDX_ofijNsyhqsSff9T" TargetMode="External"/><Relationship Id="rId8" Type="http://schemas.openxmlformats.org/officeDocument/2006/relationships/image" Target="../media/image4.png"/><Relationship Id="rId3" Type="http://schemas.openxmlformats.org/officeDocument/2006/relationships/hyperlink" Target="https://lh3.googleusercontent.com/d/1M9fxr8vIra3-wxudAp0eIxc_vbVavLTI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lh3.googleusercontent.com/d/1U2lyqdhQ8teY7GxDVjB4UxcoP8PlKZyL" TargetMode="External"/><Relationship Id="rId25" Type="http://schemas.openxmlformats.org/officeDocument/2006/relationships/hyperlink" Target="https://lh3.googleusercontent.com/d/1SKe5OyMGBddKNxXQwIfpEz-m5Sugr9Wf" TargetMode="External"/><Relationship Id="rId33" Type="http://schemas.openxmlformats.org/officeDocument/2006/relationships/hyperlink" Target="https://lh3.googleusercontent.com/d/1AhfPLy_ylqn97PSBCvL9iCvaX24fE7-9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hyperlink" Target="https://lh3.googleusercontent.com/d/1SEQ-3xjDpyLjOCq14OvHaqkkehIcEIXQ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</webImagesSrd>
</file>

<file path=xl/richData/rdrichvalue.xml><?xml version="1.0" encoding="utf-8"?>
<rvData xmlns="http://schemas.microsoft.com/office/spreadsheetml/2017/richdata" count="35">
  <rv s="0">
    <v>0</v>
    <v>4</v>
    <v>0</v>
    <v>30</v>
    <v>3</v>
    <v>30</v>
    <v>BVB</v>
  </rv>
  <rv s="0">
    <v>1</v>
    <v>4</v>
    <v>0</v>
    <v>30</v>
    <v>3</v>
    <v>30</v>
    <v>INT</v>
  </rv>
  <rv s="0">
    <v>2</v>
    <v>4</v>
    <v>0</v>
    <v>30</v>
    <v>3</v>
    <v>30</v>
    <v>MUN</v>
  </rv>
  <rv s="0">
    <v>3</v>
    <v>4</v>
    <v>0</v>
    <v>30</v>
    <v>3</v>
    <v>30</v>
    <v>FCB</v>
  </rv>
  <rv s="0">
    <v>4</v>
    <v>4</v>
    <v>0</v>
    <v>30</v>
    <v>3</v>
    <v>30</v>
    <v>LEV</v>
  </rv>
  <rv s="0">
    <v>5</v>
    <v>4</v>
    <v>0</v>
    <v>30</v>
    <v>3</v>
    <v>30</v>
    <v>ATM</v>
  </rv>
  <rv s="0">
    <v>6</v>
    <v>4</v>
    <v>0</v>
    <v>30</v>
    <v>3</v>
    <v>30</v>
    <v>CHE</v>
  </rv>
  <rv s="0">
    <v>7</v>
    <v>4</v>
    <v>0</v>
    <v>30</v>
    <v>3</v>
    <v>30</v>
    <v>TOT</v>
  </rv>
  <rv s="0">
    <v>8</v>
    <v>4</v>
    <v>0</v>
    <v>30</v>
    <v>3</v>
    <v>30</v>
    <v>PSV</v>
  </rv>
  <rv s="0">
    <v>9</v>
    <v>4</v>
    <v>0</v>
    <v>30</v>
    <v>3</v>
    <v>30</v>
    <v>JUV</v>
  </rv>
  <rv s="0">
    <v>1</v>
    <v>1</v>
    <v>0</v>
    <v>30</v>
    <v>3</v>
    <v>30</v>
    <v>INT</v>
  </rv>
  <rv s="0">
    <v>2</v>
    <v>1</v>
    <v>0</v>
    <v>30</v>
    <v>3</v>
    <v>30</v>
    <v>MUN</v>
  </rv>
  <rv s="0">
    <v>10</v>
    <v>1</v>
    <v>0</v>
    <v>30</v>
    <v>3</v>
    <v>30</v>
    <v>VIL</v>
  </rv>
  <rv s="0">
    <v>0</v>
    <v>1</v>
    <v>0</v>
    <v>30</v>
    <v>3</v>
    <v>30</v>
    <v>BVB</v>
  </rv>
  <rv s="0">
    <v>3</v>
    <v>1</v>
    <v>0</v>
    <v>30</v>
    <v>3</v>
    <v>30</v>
    <v>FCB</v>
  </rv>
  <rv s="0">
    <v>11</v>
    <v>1</v>
    <v>0</v>
    <v>30</v>
    <v>3</v>
    <v>30</v>
    <v>NEW</v>
  </rv>
  <rv s="0">
    <v>9</v>
    <v>1</v>
    <v>0</v>
    <v>30</v>
    <v>3</v>
    <v>30</v>
    <v>JUV</v>
  </rv>
  <rv s="0">
    <v>5</v>
    <v>1</v>
    <v>0</v>
    <v>30</v>
    <v>3</v>
    <v>30</v>
    <v>ATM</v>
  </rv>
  <rv s="0">
    <v>12</v>
    <v>1</v>
    <v>0</v>
    <v>30</v>
    <v>3</v>
    <v>30</v>
    <v>FRA</v>
  </rv>
  <rv s="0">
    <v>13</v>
    <v>1</v>
    <v>0</v>
    <v>30</v>
    <v>3</v>
    <v>30</v>
    <v>RMA</v>
  </rv>
  <rv s="0">
    <v>4</v>
    <v>1</v>
    <v>0</v>
    <v>30</v>
    <v>3</v>
    <v>30</v>
    <v>LEV</v>
  </rv>
  <rv s="0">
    <v>14</v>
    <v>1</v>
    <v>0</v>
    <v>30</v>
    <v>3</v>
    <v>30</v>
    <v>MAI</v>
  </rv>
  <rv s="0">
    <v>8</v>
    <v>1</v>
    <v>0</v>
    <v>30</v>
    <v>3</v>
    <v>30</v>
    <v>PSG</v>
  </rv>
  <rv s="0">
    <v>8</v>
    <v>1</v>
    <v>0</v>
    <v>30</v>
    <v>3</v>
    <v>30</v>
    <v>PSV</v>
  </rv>
  <rv s="0">
    <v>6</v>
    <v>1</v>
    <v>0</v>
    <v>30</v>
    <v>3</v>
    <v>30</v>
    <v>CHE</v>
  </rv>
  <rv s="0">
    <v>15</v>
    <v>1</v>
    <v>0</v>
    <v>30</v>
    <v>3</v>
    <v>30</v>
    <v>NAP</v>
  </rv>
  <rv s="0">
    <v>16</v>
    <v>1</v>
    <v>0</v>
    <v>30</v>
    <v>3</v>
    <v>30</v>
    <v>WOB</v>
  </rv>
  <rv s="0">
    <v>7</v>
    <v>1</v>
    <v>0</v>
    <v>30</v>
    <v>3</v>
    <v>30</v>
    <v>TOT</v>
  </rv>
  <rv s="0">
    <v>17</v>
    <v>1</v>
    <v>0</v>
    <v>30</v>
    <v>3</v>
    <v>30</v>
    <v>MCI</v>
  </rv>
  <rv s="0">
    <v>18</v>
    <v>1</v>
    <v>0</v>
    <v>30</v>
    <v>3</v>
    <v>30</v>
    <v>ATH</v>
  </rv>
  <rv s="0">
    <v>19</v>
    <v>1</v>
    <v>0</v>
    <v>30</v>
    <v>3</v>
    <v>30</v>
    <v>ATA</v>
  </rv>
  <rv s="0">
    <v>20</v>
    <v>1</v>
    <v>0</v>
    <v>30</v>
    <v>3</v>
    <v>30</v>
    <v>EVE</v>
  </rv>
  <rv s="0">
    <v>21</v>
    <v>1</v>
    <v>0</v>
    <v>30</v>
    <v>3</v>
    <v>30</v>
    <v>TSG</v>
  </rv>
  <rv s="0">
    <v>22</v>
    <v>1</v>
    <v>0</v>
    <v>30</v>
    <v>3</v>
    <v>30</v>
    <v>ROM</v>
  </rv>
  <rv s="1">
    <v>9</v>
    <v>0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Height"/>
    <k n="ImageSizing" t="i"/>
    <k n="ImageWidth"/>
    <k n="Text" t="s"/>
  </s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D289A3-6B21-41F2-9C11-C95F7FC4D943}" name="전체순위표" displayName="전체순위표" ref="A1:N127" tableType="queryTable" totalsRowShown="0">
  <autoFilter ref="A1:N127" xr:uid="{65D289A3-6B21-41F2-9C11-C95F7FC4D943}"/>
  <sortState xmlns:xlrd2="http://schemas.microsoft.com/office/spreadsheetml/2017/richdata2" ref="A2:N127">
    <sortCondition ref="B1:B127"/>
  </sortState>
  <tableColumns count="14">
    <tableColumn id="1" xr3:uid="{3B1062E8-8292-41D6-8EC7-8EC4F82EE0F2}" uniqueName="1" name="경기결과확정체크" queryTableFieldId="1" dataDxfId="3"/>
    <tableColumn id="2" xr3:uid="{14BE1CA5-DECF-4B26-BBD2-E9949F27076F}" uniqueName="2" name="대회 종류" queryTableFieldId="2" dataDxfId="2"/>
    <tableColumn id="3" xr3:uid="{A8356C35-2516-490F-8A24-C80A1AE72A19}" uniqueName="3" name="팀명" queryTableFieldId="3" dataDxfId="1"/>
    <tableColumn id="4" xr3:uid="{616C01FA-CC05-42A0-AC0F-896C27F95C7D}" uniqueName="4" name="득점" queryTableFieldId="4"/>
    <tableColumn id="5" xr3:uid="{07F334FB-58E3-4DBE-9A33-DB50F207E2EA}" uniqueName="5" name="실점" queryTableFieldId="5"/>
    <tableColumn id="6" xr3:uid="{40F2264E-5585-4424-BFFB-18FA50BDD086}" uniqueName="6" name="상대팀" queryTableFieldId="6" dataDxfId="0"/>
    <tableColumn id="7" xr3:uid="{FA590D02-C80B-4BC0-BCCC-1C95631C4AEC}" uniqueName="7" name="승점" queryTableFieldId="7"/>
    <tableColumn id="8" xr3:uid="{624B0E3A-65B4-401F-BB44-9DBBA2804A67}" uniqueName="8" name="승" queryTableFieldId="8"/>
    <tableColumn id="9" xr3:uid="{947F82E3-FF5A-48F7-919E-1365FE991DC2}" uniqueName="9" name="무" queryTableFieldId="9"/>
    <tableColumn id="10" xr3:uid="{4ED33B16-3B60-4019-A7DC-DD7AE4A3CF6E}" uniqueName="10" name="패" queryTableFieldId="10"/>
    <tableColumn id="11" xr3:uid="{34227ABB-BCA1-40B2-A556-EC6DE4D46A87}" uniqueName="11" name="승(개수)" queryTableFieldId="11"/>
    <tableColumn id="12" xr3:uid="{D51423AA-54FD-43BC-99D3-4889BA8B48DF}" uniqueName="12" name="무(개수)" queryTableFieldId="12"/>
    <tableColumn id="13" xr3:uid="{95F65FA5-520D-4E57-A618-57AB5975C47A}" uniqueName="13" name="패(개수)" queryTableFieldId="13"/>
    <tableColumn id="14" xr3:uid="{80B41CC6-4715-45ED-99EA-43C206EDCFC4}" uniqueName="14" name="득실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D1762B-B1C9-40C2-8DF8-9ECDC1F5528F}" name="표1부리그" displayName="표1부리그" ref="P2:X8" totalsRowShown="0" headerRowDxfId="38" dataDxfId="37">
  <autoFilter ref="P2:X8" xr:uid="{81D1762B-B1C9-40C2-8DF8-9ECDC1F5528F}"/>
  <tableColumns count="9">
    <tableColumn id="2" xr3:uid="{C95E8CFD-1182-4840-B23F-4C0B87F7F9F5}" name="팀명" dataDxfId="36"/>
    <tableColumn id="4" xr3:uid="{5C12CCB5-82F6-485A-B0BC-AFB6FCF72D27}" name="경기" dataDxfId="12">
      <calculatedColumnFormula>COUNTIFS(전체순위표[팀명],표1부리그[[#This Row],[팀명]],전체순위표[대회 종류],$P$1)</calculatedColumnFormula>
    </tableColumn>
    <tableColumn id="5" xr3:uid="{B3DBB964-DC3D-4EEF-88A9-FA8F992C537C}" name="승" dataDxfId="35">
      <calculatedColumnFormula>SUMIF(전체순위표[팀명],표1부리그[[#This Row],[팀명]],전체순위표[승])</calculatedColumnFormula>
    </tableColumn>
    <tableColumn id="6" xr3:uid="{E78EA2FD-0DA9-4795-BD54-CFC8EC662690}" name="무" dataDxfId="34">
      <calculatedColumnFormula>SUMIF(전체순위표[팀명],표1부리그[[#This Row],[팀명]],전체순위표[무])</calculatedColumnFormula>
    </tableColumn>
    <tableColumn id="7" xr3:uid="{61446A8C-B8C6-4835-828C-4F927E3F5805}" name="패" dataDxfId="33">
      <calculatedColumnFormula>SUMIF(전체순위표[팀명],표1부리그[[#This Row],[팀명]],전체순위표[패])</calculatedColumnFormula>
    </tableColumn>
    <tableColumn id="8" xr3:uid="{4D40D477-F213-46FE-91FB-8ED26845CDF2}" name="득점" dataDxfId="32">
      <calculatedColumnFormula>SUMIF(전체순위표[팀명],표1부리그[[#This Row],[팀명]],전체순위표[득점])</calculatedColumnFormula>
    </tableColumn>
    <tableColumn id="9" xr3:uid="{CC3233E7-50BA-4CF1-BDFB-BCA183D7C4E4}" name="실점" dataDxfId="31">
      <calculatedColumnFormula>SUMIF(전체순위표[팀명],표1부리그[[#This Row],[팀명]],전체순위표[실점])</calculatedColumnFormula>
    </tableColumn>
    <tableColumn id="10" xr3:uid="{35A1D22B-808E-47FA-AB81-5E2682A6C2AB}" name="득실" dataDxfId="30">
      <calculatedColumnFormula>SUMIF(전체순위표[팀명],표1부리그[[#This Row],[팀명]],전체순위표[득실])</calculatedColumnFormula>
    </tableColumn>
    <tableColumn id="1" xr3:uid="{98ADC40F-C5D2-4F7E-99D8-5409109B3CE1}" name="승점" dataDxfId="29">
      <calculatedColumnFormula>SUMIF(전체순위표[팀명],표1부리그[[#This Row],[팀명]],전체순위표[승점])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E0DBA-BB2A-4A13-9E6F-0B4D7B97AD83}" name="표2부리그" displayName="표2부리그" ref="P12:X20" totalsRowShown="0" headerRowDxfId="22" dataDxfId="21">
  <autoFilter ref="P12:X20" xr:uid="{A69E0DBA-BB2A-4A13-9E6F-0B4D7B97AD83}"/>
  <tableColumns count="9">
    <tableColumn id="2" xr3:uid="{B0D32BBE-2E0E-44DC-ACE3-D20D06A53E7A}" name="팀명" dataDxfId="20"/>
    <tableColumn id="4" xr3:uid="{34B0B235-56B3-44AA-A38A-33D3FE460863}" name="경기" dataDxfId="11">
      <calculatedColumnFormula>COUNTIFS(전체순위표[팀명],표2부리그[[#This Row],[팀명]],전체순위표[대회 종류],$P$11)</calculatedColumnFormula>
    </tableColumn>
    <tableColumn id="5" xr3:uid="{32F1D75A-D8A5-4667-964A-F533F8411109}" name="승" dataDxfId="19">
      <calculatedColumnFormula>SUMIF(전체순위표[팀명],표2부리그[[#This Row],[팀명]],전체순위표[승])</calculatedColumnFormula>
    </tableColumn>
    <tableColumn id="6" xr3:uid="{F17C908A-2A4E-4100-A99A-163D72A01113}" name="무" dataDxfId="18">
      <calculatedColumnFormula>SUMIF(전체순위표[팀명],표2부리그[[#This Row],[팀명]],전체순위표[무])</calculatedColumnFormula>
    </tableColumn>
    <tableColumn id="7" xr3:uid="{FE9493C7-650A-41BE-8EB3-FA82196518F3}" name="패" dataDxfId="17">
      <calculatedColumnFormula>SUMIF(전체순위표[팀명],표2부리그[[#This Row],[팀명]],전체순위표[패])</calculatedColumnFormula>
    </tableColumn>
    <tableColumn id="8" xr3:uid="{3BFA6929-7294-4317-BA80-DB29A042D93D}" name="득점" dataDxfId="16">
      <calculatedColumnFormula>SUMIF(전체순위표[팀명],표2부리그[[#This Row],[팀명]],전체순위표[득점])</calculatedColumnFormula>
    </tableColumn>
    <tableColumn id="9" xr3:uid="{1638F9C5-06F9-45A4-ACFF-9A0C07DEAB56}" name="실점" dataDxfId="15">
      <calculatedColumnFormula>SUMIF(전체순위표[팀명],표2부리그[[#This Row],[팀명]],전체순위표[실점])</calculatedColumnFormula>
    </tableColumn>
    <tableColumn id="10" xr3:uid="{54CAFFC4-3110-454E-86F7-6CBA43E0145E}" name="득실" dataDxfId="14">
      <calculatedColumnFormula>SUMIF(전체순위표[팀명],표2부리그[[#This Row],[팀명]],전체순위표[득실])</calculatedColumnFormula>
    </tableColumn>
    <tableColumn id="1" xr3:uid="{068C0FE9-F124-43E7-9A93-7B389B69BD7B}" name="승점" dataDxfId="13">
      <calculatedColumnFormula>SUMIF(전체순위표[팀명],표2부리그[[#This Row],[팀명]],전체순위표[승점])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E3510A-BC00-4304-8907-F2406544CD1D}" name="득점데이터" displayName="득점데이터" ref="A1:D51" tableType="queryTable" totalsRowShown="0" headerRowDxfId="10" dataDxfId="9" tableBorderDxfId="28">
  <autoFilter ref="A1:D51" xr:uid="{7EE3510A-BC00-4304-8907-F2406544CD1D}"/>
  <tableColumns count="4">
    <tableColumn id="13" xr3:uid="{F4807F1E-9DDB-4429-9927-D0ED527522F9}" uniqueName="13" name="대회종류" queryTableFieldId="16" dataDxfId="8"/>
    <tableColumn id="16" xr3:uid="{6E5B5D96-535B-4A53-85EB-6AE203385AF0}" uniqueName="16" name="선수" queryTableFieldId="19" dataDxfId="7"/>
    <tableColumn id="17" xr3:uid="{6281FCEC-8E37-4345-85FF-DF91FC767197}" uniqueName="17" name="팀약자" queryTableFieldId="20" dataDxfId="6"/>
    <tableColumn id="15" xr3:uid="{0402D057-EA72-4082-8E0D-52019E45C588}" uniqueName="15" name="득점" queryTableFieldId="18" dataDxfId="5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22F69-4E73-478F-958F-ED679AC93017}" name="시즌이미지12" displayName="시즌이미지12" ref="A1:F97" totalsRowShown="0" headerRowDxfId="27">
  <autoFilter ref="A1:F97" xr:uid="{2B2AAC5B-2380-473C-AC96-4F576EB09F6C}"/>
  <tableColumns count="6">
    <tableColumn id="6" xr3:uid="{BD105BAB-6334-474B-BC91-F79F7CBA3837}" name="열1"/>
    <tableColumn id="2" xr3:uid="{71EF838C-5ED3-4ABE-99B5-C295E211E854}" name="파일ID">
      <calculatedColumnFormula>MID(시즌이미지12[[#This Row],[열1]],33,33)</calculatedColumnFormula>
    </tableColumn>
    <tableColumn id="4" xr3:uid="{E365E66B-B109-4868-B4AA-31F95A09AF1B}" name="함수용주소를 DIRECT주소로 변경" dataDxfId="26">
      <calculatedColumnFormula>"https://lh3.googleusercontent.com/d/" &amp; 시즌이미지12[[#This Row],[파일ID]]</calculatedColumnFormula>
    </tableColumn>
    <tableColumn id="8" xr3:uid="{6EB8D4BC-E4C0-4407-9218-F4A2034E84C6}" name="팀약자" dataDxfId="25">
      <calculatedColumnFormula>SUBSTITUTE(#REF!, ".png","")</calculatedColumnFormula>
    </tableColumn>
    <tableColumn id="7" xr3:uid="{7F2832DE-DEAE-45A8-8E0C-51CE3C5C7F0E}" name="팀명" dataDxfId="24" dataCellStyle="표준 2"/>
    <tableColumn id="5" xr3:uid="{CFC10934-9BDB-4DBB-B8A7-CAFD8E2A752C}" name="시즌" dataDxfId="23">
      <calculatedColumnFormula>_xlfn.IMAGE(시즌이미지12[[#This Row],[함수용주소를 DIRECT주소로 변경]],시즌이미지12[[#This Row],[팀약자]],3,30,30)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Ke5OyMGBddKNxXQwIfpEz-m5Sugr9Wf/view?usp=drive_link" TargetMode="External"/><Relationship Id="rId13" Type="http://schemas.openxmlformats.org/officeDocument/2006/relationships/hyperlink" Target="https://drive.google.com/file/d/1AhfPLy_ylqn97PSBCvL9iCvaX24fE7-9/view?usp=sharing" TargetMode="External"/><Relationship Id="rId18" Type="http://schemas.openxmlformats.org/officeDocument/2006/relationships/hyperlink" Target="https://drive.google.com/file/d/1jaLYu2wYSxHrioIdJfhNpJhC3NHxooDD/view?usp=sharing" TargetMode="External"/><Relationship Id="rId3" Type="http://schemas.openxmlformats.org/officeDocument/2006/relationships/hyperlink" Target="https://drive.google.com/file/d/1HwPb8ze_CzGsa3OAt7rTCJvx3M1XEcXy/view?usp=drive_link" TargetMode="External"/><Relationship Id="rId21" Type="http://schemas.openxmlformats.org/officeDocument/2006/relationships/hyperlink" Target="https://drive.google.com/file/d/1bvJGNIpwFr3OMgDX_ofijNsyhqsSff9T/view?usp=sharing" TargetMode="External"/><Relationship Id="rId7" Type="http://schemas.openxmlformats.org/officeDocument/2006/relationships/hyperlink" Target="https://drive.google.com/file/d/11c6WyuJLUdxz7mxUlQhrs7DgvFSWT0qP/view?usp=drive_link" TargetMode="External"/><Relationship Id="rId12" Type="http://schemas.openxmlformats.org/officeDocument/2006/relationships/hyperlink" Target="https://drive.google.com/file/d/1U2lyqdhQ8teY7GxDVjB4UxcoP8PlKZyL/view?usp=drive_link" TargetMode="External"/><Relationship Id="rId17" Type="http://schemas.openxmlformats.org/officeDocument/2006/relationships/hyperlink" Target="https://drive.google.com/file/d/1l0Z5EmFT0dhYHqxr4i7onuYaYidbPYQ5/view?usp=sharing" TargetMode="External"/><Relationship Id="rId25" Type="http://schemas.openxmlformats.org/officeDocument/2006/relationships/table" Target="../tables/table5.xml"/><Relationship Id="rId2" Type="http://schemas.openxmlformats.org/officeDocument/2006/relationships/hyperlink" Target="https://drive.google.com/file/d/1ge87Wvv_Pnf5ZYWaeXGWOYysw8FtjQ7u/view?usp=drive_link" TargetMode="External"/><Relationship Id="rId16" Type="http://schemas.openxmlformats.org/officeDocument/2006/relationships/hyperlink" Target="https://drive.google.com/file/d/1U2lyqdhQ8teY7GxDVjB4UxcoP8PlKZyL/view?usp=sharing" TargetMode="External"/><Relationship Id="rId20" Type="http://schemas.openxmlformats.org/officeDocument/2006/relationships/hyperlink" Target="https://drive.google.com/file/d/1SEQ-3xjDpyLjOCq14OvHaqkkehIcEIXQ/view?usp=sharing" TargetMode="External"/><Relationship Id="rId1" Type="http://schemas.openxmlformats.org/officeDocument/2006/relationships/hyperlink" Target="https://drive.google.com/file/d/1Oe0BhCDjicyhK-IVGrtw6-ZPssH0P_fL/view?usp=drive_link" TargetMode="External"/><Relationship Id="rId6" Type="http://schemas.openxmlformats.org/officeDocument/2006/relationships/hyperlink" Target="https://drive.google.com/file/d/1L7R-AGwnnP2FAQTYR8p5FhP8Q2LEuOii/view?usp=drive_link" TargetMode="External"/><Relationship Id="rId11" Type="http://schemas.openxmlformats.org/officeDocument/2006/relationships/hyperlink" Target="https://drive.google.com/file/d/1IUr8XVjhXjb8iRVpKQP5gbsU2h9bWVo-/view?usp=drive_link" TargetMode="External"/><Relationship Id="rId24" Type="http://schemas.openxmlformats.org/officeDocument/2006/relationships/printerSettings" Target="../printerSettings/printerSettings5.bin"/><Relationship Id="rId5" Type="http://schemas.openxmlformats.org/officeDocument/2006/relationships/hyperlink" Target="https://drive.google.com/file/d/1iFd6qnPGwIhKzVqy65GosRyat5ly6Sh7/view?usp=drive_link" TargetMode="External"/><Relationship Id="rId15" Type="http://schemas.openxmlformats.org/officeDocument/2006/relationships/hyperlink" Target="https://drive.google.com/file/d/15Jk32I9lJNP8cC4KdRw58yytaI76oZE8/view?usp=sharing" TargetMode="External"/><Relationship Id="rId23" Type="http://schemas.openxmlformats.org/officeDocument/2006/relationships/hyperlink" Target="https://drive.google.com/file/d/1M9fxr8vIra3-wxudAp0eIxc_vbVavLTI/view?usp=sharing" TargetMode="External"/><Relationship Id="rId10" Type="http://schemas.openxmlformats.org/officeDocument/2006/relationships/hyperlink" Target="https://drive.google.com/file/d/1-xM88c12LfhN6A_Kx3bVzMUA12_zaPIB/view?usp=drive_link" TargetMode="External"/><Relationship Id="rId19" Type="http://schemas.openxmlformats.org/officeDocument/2006/relationships/hyperlink" Target="https://drive.google.com/file/d/10nTzFsuuqP45hsk7Ru7EbXAGkwx1dWYV/view?usp=sharing" TargetMode="External"/><Relationship Id="rId4" Type="http://schemas.openxmlformats.org/officeDocument/2006/relationships/hyperlink" Target="https://drive.google.com/file/d/1519utytmvRS4xl2zaPa2g8Q1QmuqB8-6/view?usp=drive_link" TargetMode="External"/><Relationship Id="rId9" Type="http://schemas.openxmlformats.org/officeDocument/2006/relationships/hyperlink" Target="https://drive.google.com/file/d/16Igzwna8V9A1zCIj2LH_SVzn_zyXUNou/view?usp=drive_link" TargetMode="External"/><Relationship Id="rId14" Type="http://schemas.openxmlformats.org/officeDocument/2006/relationships/hyperlink" Target="https://drive.google.com/file/d/1bi38oQzJZmM_zgV9xrx2IhY2jEEggOfr/view?usp=sharing" TargetMode="External"/><Relationship Id="rId22" Type="http://schemas.openxmlformats.org/officeDocument/2006/relationships/hyperlink" Target="https://drive.google.com/file/d/1wrCMhbnPK2EPBliqfhhsRcXBGpSnyqE7/view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B239-D5AB-4B4A-BCBC-8DED5ECA95F7}">
  <dimension ref="A1:Z30"/>
  <sheetViews>
    <sheetView showGridLines="0" zoomScale="160" zoomScaleNormal="160" workbookViewId="0">
      <selection activeCell="F8" sqref="F8"/>
    </sheetView>
  </sheetViews>
  <sheetFormatPr defaultRowHeight="15.7" x14ac:dyDescent="0.3"/>
  <cols>
    <col min="1" max="1" width="15.5" customWidth="1"/>
    <col min="2" max="2" width="1.625" customWidth="1"/>
    <col min="3" max="3" width="0.625" customWidth="1"/>
    <col min="4" max="4" width="7.125" customWidth="1"/>
    <col min="5" max="5" width="0.625" customWidth="1"/>
    <col min="6" max="6" width="6.875" customWidth="1"/>
    <col min="7" max="7" width="24.625" customWidth="1"/>
    <col min="9" max="11" width="5.5" customWidth="1"/>
    <col min="12" max="14" width="7.25" customWidth="1"/>
    <col min="15" max="15" width="11.125" customWidth="1"/>
    <col min="16" max="16" width="6.25" customWidth="1"/>
    <col min="17" max="17" width="1.625" customWidth="1"/>
    <col min="18" max="18" width="0.625" customWidth="1"/>
    <col min="19" max="19" width="7.125" customWidth="1"/>
    <col min="20" max="20" width="0.625" customWidth="1"/>
    <col min="21" max="21" width="6.875" customWidth="1"/>
    <col min="22" max="22" width="6.875" hidden="1" customWidth="1"/>
    <col min="23" max="23" width="26.375" customWidth="1"/>
    <col min="24" max="24" width="9.5" customWidth="1"/>
  </cols>
  <sheetData>
    <row r="1" spans="1:26" ht="50.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1"/>
      <c r="R1" s="1"/>
      <c r="S1" s="1"/>
    </row>
    <row r="2" spans="1:26" s="14" customFormat="1" ht="45.65" customHeight="1" x14ac:dyDescent="0.3">
      <c r="A2" s="25"/>
      <c r="B2" s="25"/>
      <c r="C2" s="25"/>
      <c r="D2" s="36" t="s">
        <v>69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Q2" s="25"/>
      <c r="R2" s="25"/>
    </row>
    <row r="3" spans="1:26" s="14" customFormat="1" ht="24.95" customHeight="1" x14ac:dyDescent="0.3">
      <c r="A3" s="25"/>
      <c r="B3" s="25"/>
      <c r="C3" s="25"/>
    </row>
    <row r="4" spans="1:26" s="14" customFormat="1" ht="27.1" customHeight="1" x14ac:dyDescent="0.3">
      <c r="A4" s="25"/>
      <c r="B4" s="25"/>
      <c r="C4" s="25"/>
      <c r="D4" s="21"/>
      <c r="E4" s="21"/>
      <c r="F4" s="37" t="s">
        <v>80</v>
      </c>
      <c r="G4" s="37"/>
      <c r="H4" s="37"/>
      <c r="I4" s="37"/>
      <c r="J4" s="21"/>
      <c r="K4" s="21"/>
      <c r="L4" s="21"/>
      <c r="M4" s="21"/>
      <c r="N4" s="21"/>
      <c r="O4" s="21"/>
      <c r="Q4" s="25"/>
      <c r="R4" s="25"/>
      <c r="S4" s="30"/>
      <c r="T4" s="22" t="s">
        <v>99</v>
      </c>
      <c r="U4" s="22"/>
      <c r="V4" s="22"/>
      <c r="W4" s="22"/>
      <c r="X4" s="22"/>
      <c r="Y4"/>
      <c r="Z4"/>
    </row>
    <row r="5" spans="1:26" ht="18.55" customHeight="1" x14ac:dyDescent="0.3">
      <c r="A5" s="1"/>
      <c r="B5" s="1"/>
      <c r="C5" s="1"/>
      <c r="D5" s="27" t="s">
        <v>70</v>
      </c>
      <c r="E5" s="27"/>
      <c r="F5" s="38" t="s">
        <v>71</v>
      </c>
      <c r="G5" s="38"/>
      <c r="H5" s="27" t="s">
        <v>72</v>
      </c>
      <c r="I5" s="27" t="s">
        <v>73</v>
      </c>
      <c r="J5" s="27" t="s">
        <v>74</v>
      </c>
      <c r="K5" s="27" t="s">
        <v>75</v>
      </c>
      <c r="L5" s="27" t="s">
        <v>79</v>
      </c>
      <c r="M5" s="27" t="s">
        <v>74</v>
      </c>
      <c r="N5" s="27" t="s">
        <v>76</v>
      </c>
      <c r="O5" s="27" t="s">
        <v>77</v>
      </c>
      <c r="Q5" s="1"/>
      <c r="R5" s="1"/>
      <c r="S5" s="27" t="s">
        <v>70</v>
      </c>
      <c r="T5" s="27"/>
      <c r="U5" s="38" t="s">
        <v>100</v>
      </c>
      <c r="V5" s="38"/>
      <c r="W5" s="38"/>
      <c r="X5" s="27" t="s">
        <v>72</v>
      </c>
    </row>
    <row r="6" spans="1:26" ht="32.1" customHeight="1" x14ac:dyDescent="0.3">
      <c r="A6" s="1"/>
      <c r="B6" s="23"/>
      <c r="C6" s="23"/>
      <c r="D6" s="26">
        <v>1</v>
      </c>
      <c r="E6" s="23"/>
      <c r="F6" s="15" t="e" vm="1">
        <f>IFERROR(VLOOKUP(G6,시즌이미지12[[팀명]:[시즌]],2,0),"")</f>
        <v>#VALUE!</v>
      </c>
      <c r="G6" s="33" t="str" cm="1">
        <f t="array" ref="G6:O10">_xlfn._xlws.SORT(_xlfn._xlws.SORT(_xlfn._xlws.SORT(_xlfn._xlws.SORT(_xlfn._xlws.FILTER(표1부리그[],표1부리그[경기]&gt;0),7,1),6,-1),8,-1),9,-1)</f>
        <v>도르트문트</v>
      </c>
      <c r="H6" s="15">
        <v>6</v>
      </c>
      <c r="I6" s="15">
        <v>9</v>
      </c>
      <c r="J6" s="15">
        <v>1</v>
      </c>
      <c r="K6" s="15">
        <v>2</v>
      </c>
      <c r="L6" s="15">
        <v>47</v>
      </c>
      <c r="M6" s="15">
        <v>25</v>
      </c>
      <c r="N6" s="15">
        <v>22</v>
      </c>
      <c r="O6" s="20">
        <v>28</v>
      </c>
      <c r="Q6" s="23"/>
      <c r="R6" s="23"/>
      <c r="S6" s="26">
        <v>1</v>
      </c>
      <c r="T6" s="23"/>
      <c r="U6" s="15" t="e" vm="2">
        <f>VLOOKUP(V6,LOGO_DB!$D:$F,3,0)</f>
        <v>#VALUE!</v>
      </c>
      <c r="V6" s="15" t="str" cm="1">
        <f t="array" ref="V6:X12">_xlfn.TAKE(_xlfn._xlws.SORT(_xlfn.CHOOSECOLS(_xlfn._xlws.FILTER(득점데이터[], 득점데이터[대회종류]="1부리그"), 3, 2, 4), 3, -1), 10)</f>
        <v>INT</v>
      </c>
      <c r="W6" s="33" t="str">
        <v>사뮈엘 에토</v>
      </c>
      <c r="X6" s="31">
        <v>5</v>
      </c>
    </row>
    <row r="7" spans="1:26" ht="32.1" customHeight="1" x14ac:dyDescent="0.3">
      <c r="A7" s="1"/>
      <c r="B7" s="23"/>
      <c r="C7" s="20"/>
      <c r="D7" s="20">
        <v>2</v>
      </c>
      <c r="E7" s="20"/>
      <c r="F7" s="16" t="e" vm="2">
        <f>IFERROR(VLOOKUP(G7,시즌이미지12[[팀명]:[시즌]],2,0),"")</f>
        <v>#VALUE!</v>
      </c>
      <c r="G7" s="34" t="str">
        <v>인테르</v>
      </c>
      <c r="H7" s="16">
        <v>8</v>
      </c>
      <c r="I7" s="16">
        <v>6</v>
      </c>
      <c r="J7" s="16">
        <v>3</v>
      </c>
      <c r="K7" s="16">
        <v>3</v>
      </c>
      <c r="L7" s="16">
        <v>30</v>
      </c>
      <c r="M7" s="16">
        <v>24</v>
      </c>
      <c r="N7" s="16">
        <v>6</v>
      </c>
      <c r="O7" s="24">
        <v>21</v>
      </c>
      <c r="Q7" s="23"/>
      <c r="R7" s="20"/>
      <c r="S7" s="20">
        <v>2</v>
      </c>
      <c r="T7" s="20"/>
      <c r="U7" s="16" t="e" vm="1">
        <f>VLOOKUP(V7,LOGO_DB!$D:$F,3,0)</f>
        <v>#VALUE!</v>
      </c>
      <c r="V7" s="16" t="str">
        <v>BVB</v>
      </c>
      <c r="W7" s="34" t="str">
        <v>P.오바메양</v>
      </c>
      <c r="X7" s="32">
        <v>4</v>
      </c>
    </row>
    <row r="8" spans="1:26" ht="32.1" customHeight="1" x14ac:dyDescent="0.3">
      <c r="A8" s="1"/>
      <c r="B8" s="23"/>
      <c r="C8" s="19"/>
      <c r="D8" s="19">
        <v>3</v>
      </c>
      <c r="E8" s="19"/>
      <c r="F8" s="15" t="str">
        <f>IFERROR(VLOOKUP(G8,시즌이미지12[[팀명]:[시즌]],2,0),"")</f>
        <v/>
      </c>
      <c r="G8" s="35" t="str">
        <v>비야레알</v>
      </c>
      <c r="H8" s="15">
        <v>6</v>
      </c>
      <c r="I8" s="15">
        <v>4</v>
      </c>
      <c r="J8" s="15">
        <v>3</v>
      </c>
      <c r="K8" s="15">
        <v>1</v>
      </c>
      <c r="L8" s="15">
        <v>24</v>
      </c>
      <c r="M8" s="15">
        <v>16</v>
      </c>
      <c r="N8" s="15">
        <v>8</v>
      </c>
      <c r="O8" s="20">
        <v>15</v>
      </c>
      <c r="Q8" s="23"/>
      <c r="R8" s="19"/>
      <c r="S8" s="19">
        <v>3</v>
      </c>
      <c r="T8" s="19"/>
      <c r="U8" s="15" t="e" vm="2">
        <f>VLOOKUP(V8,LOGO_DB!$D:$F,3,0)</f>
        <v>#VALUE!</v>
      </c>
      <c r="V8" s="15" t="str">
        <v>INT</v>
      </c>
      <c r="W8" s="35" t="str">
        <v>로타어 마테우스</v>
      </c>
      <c r="X8" s="31">
        <v>2</v>
      </c>
    </row>
    <row r="9" spans="1:26" ht="32.1" customHeight="1" x14ac:dyDescent="0.3">
      <c r="A9" s="1"/>
      <c r="B9" s="23"/>
      <c r="C9" s="20"/>
      <c r="D9" s="20">
        <v>4</v>
      </c>
      <c r="E9" s="20"/>
      <c r="F9" s="16" t="e" vm="3">
        <f>IFERROR(VLOOKUP(G9,시즌이미지12[[팀명]:[시즌]],2,0),"")</f>
        <v>#VALUE!</v>
      </c>
      <c r="G9" s="34" t="str">
        <v>맨체스터 유나이티드</v>
      </c>
      <c r="H9" s="16">
        <v>4</v>
      </c>
      <c r="I9" s="16">
        <v>3</v>
      </c>
      <c r="J9" s="16">
        <v>4</v>
      </c>
      <c r="K9" s="16">
        <v>3</v>
      </c>
      <c r="L9" s="16">
        <v>24</v>
      </c>
      <c r="M9" s="16">
        <v>19</v>
      </c>
      <c r="N9" s="16">
        <v>5</v>
      </c>
      <c r="O9" s="24">
        <v>13</v>
      </c>
      <c r="Q9" s="23"/>
      <c r="R9" s="20"/>
      <c r="S9" s="20">
        <v>4</v>
      </c>
      <c r="T9" s="20"/>
      <c r="U9" s="16" t="e" vm="3">
        <f>VLOOKUP(V9,LOGO_DB!$D:$F,3,0)</f>
        <v>#VALUE!</v>
      </c>
      <c r="V9" s="16" t="str">
        <v>MUN</v>
      </c>
      <c r="W9" s="34" t="str">
        <v>웨인 루니</v>
      </c>
      <c r="X9" s="32">
        <v>2</v>
      </c>
    </row>
    <row r="10" spans="1:26" ht="32.1" customHeight="1" x14ac:dyDescent="0.3">
      <c r="A10" s="1"/>
      <c r="B10" s="23"/>
      <c r="C10" s="19"/>
      <c r="D10" s="19">
        <v>5</v>
      </c>
      <c r="E10" s="19"/>
      <c r="F10" s="15" t="e" vm="4">
        <f>IFERROR(VLOOKUP(G10,시즌이미지12[[팀명]:[시즌]],2,0),"")</f>
        <v>#VALUE!</v>
      </c>
      <c r="G10" s="35" t="str">
        <v>바이에른 뮌헨</v>
      </c>
      <c r="H10" s="15">
        <v>4</v>
      </c>
      <c r="I10" s="15">
        <v>1</v>
      </c>
      <c r="J10" s="15">
        <v>1</v>
      </c>
      <c r="K10" s="15">
        <v>2</v>
      </c>
      <c r="L10" s="15">
        <v>7</v>
      </c>
      <c r="M10" s="15">
        <v>8</v>
      </c>
      <c r="N10" s="15">
        <v>-1</v>
      </c>
      <c r="O10" s="20">
        <v>4</v>
      </c>
      <c r="Q10" s="23"/>
      <c r="R10" s="19"/>
      <c r="S10" s="19">
        <v>5</v>
      </c>
      <c r="T10" s="19"/>
      <c r="U10" s="15" t="e" vm="1">
        <f>VLOOKUP(V10,LOGO_DB!$D:$F,3,0)</f>
        <v>#VALUE!</v>
      </c>
      <c r="V10" s="15" t="str">
        <v>BVB</v>
      </c>
      <c r="W10" s="35" t="str">
        <v>세루 기라시</v>
      </c>
      <c r="X10" s="31">
        <v>1</v>
      </c>
    </row>
    <row r="11" spans="1:26" ht="32.1" customHeight="1" x14ac:dyDescent="0.3">
      <c r="A11" s="1"/>
      <c r="B11" s="23"/>
      <c r="C11" s="29"/>
      <c r="D11" s="20">
        <v>6</v>
      </c>
      <c r="E11" s="20"/>
      <c r="F11" s="16" t="str">
        <f>IFERROR(VLOOKUP(G11,시즌이미지12[[팀명]:[시즌]],2,0),"")</f>
        <v/>
      </c>
      <c r="G11" s="34"/>
      <c r="H11" s="16"/>
      <c r="I11" s="16"/>
      <c r="J11" s="16"/>
      <c r="K11" s="16"/>
      <c r="L11" s="16"/>
      <c r="M11" s="16"/>
      <c r="N11" s="16"/>
      <c r="O11" s="24"/>
      <c r="Q11" s="23"/>
      <c r="R11" s="20"/>
      <c r="S11" s="20">
        <v>6</v>
      </c>
      <c r="T11" s="20"/>
      <c r="U11" s="16" t="e" vm="1">
        <f>VLOOKUP(V11,LOGO_DB!$D:$F,3,0)</f>
        <v>#VALUE!</v>
      </c>
      <c r="V11" s="16" t="str">
        <v>BVB</v>
      </c>
      <c r="W11" s="34" t="str">
        <v>A.크나우프</v>
      </c>
      <c r="X11" s="32">
        <v>1</v>
      </c>
    </row>
    <row r="12" spans="1:26" ht="32.1" customHeight="1" x14ac:dyDescent="0.3">
      <c r="A12" s="1"/>
      <c r="B12" s="23"/>
      <c r="C12" s="29"/>
      <c r="D12" s="19">
        <v>7</v>
      </c>
      <c r="E12" s="19"/>
      <c r="F12" s="15" t="str">
        <f>IFERROR(VLOOKUP(G12,시즌이미지12[[팀명]:[시즌]],2,0),"")</f>
        <v/>
      </c>
      <c r="G12" s="35"/>
      <c r="H12" s="15"/>
      <c r="I12" s="15"/>
      <c r="J12" s="15"/>
      <c r="K12" s="15"/>
      <c r="L12" s="15"/>
      <c r="M12" s="15"/>
      <c r="N12" s="15"/>
      <c r="O12" s="20"/>
      <c r="Q12" s="23"/>
      <c r="R12" s="19"/>
      <c r="S12" s="19">
        <v>7</v>
      </c>
      <c r="T12" s="19"/>
      <c r="U12" s="15" t="e" vm="1">
        <f>VLOOKUP(V12,LOGO_DB!$D:$F,3,0)</f>
        <v>#VALUE!</v>
      </c>
      <c r="V12" s="15" t="str">
        <v>BVB</v>
      </c>
      <c r="W12" s="35" t="str">
        <v>율리안 브란트</v>
      </c>
      <c r="X12" s="31">
        <v>1</v>
      </c>
    </row>
    <row r="13" spans="1:26" ht="32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23"/>
      <c r="R13" s="20"/>
      <c r="S13" s="20">
        <v>8</v>
      </c>
      <c r="T13" s="20"/>
      <c r="U13" s="16" t="e">
        <f>VLOOKUP(V13,LOGO_DB!$D:$F,3,0)</f>
        <v>#N/A</v>
      </c>
      <c r="V13" s="16"/>
      <c r="W13" s="34"/>
      <c r="X13" s="32"/>
    </row>
    <row r="14" spans="1:26" ht="32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23"/>
      <c r="R14" s="19"/>
      <c r="S14" s="19">
        <v>9</v>
      </c>
      <c r="T14" s="19"/>
      <c r="U14" s="15" t="e">
        <f>VLOOKUP(V14,LOGO_DB!$D:$F,3,0)</f>
        <v>#N/A</v>
      </c>
      <c r="V14" s="15"/>
      <c r="W14" s="35"/>
      <c r="X14" s="31"/>
    </row>
    <row r="15" spans="1:26" ht="32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23"/>
      <c r="R15" s="20"/>
      <c r="S15" s="20">
        <v>10</v>
      </c>
      <c r="T15" s="20"/>
      <c r="U15" s="16" t="e">
        <f>VLOOKUP(V15,LOGO_DB!$D:$F,3,0)</f>
        <v>#N/A</v>
      </c>
      <c r="V15" s="16"/>
      <c r="W15" s="34"/>
      <c r="X15" s="32"/>
    </row>
    <row r="16" spans="1:26" ht="32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  <c r="R16" s="1"/>
      <c r="S16" s="1"/>
    </row>
    <row r="17" ht="32.1" customHeight="1" x14ac:dyDescent="0.3"/>
    <row r="18" ht="32.1" customHeight="1" x14ac:dyDescent="0.3"/>
    <row r="19" ht="32.1" customHeight="1" x14ac:dyDescent="0.3"/>
    <row r="20" ht="32.1" customHeight="1" x14ac:dyDescent="0.3"/>
    <row r="21" ht="32.1" customHeight="1" x14ac:dyDescent="0.3"/>
    <row r="22" ht="32.1" customHeight="1" x14ac:dyDescent="0.3"/>
    <row r="23" ht="32.1" customHeight="1" x14ac:dyDescent="0.3"/>
    <row r="24" ht="32.1" customHeight="1" x14ac:dyDescent="0.3"/>
    <row r="25" ht="32.1" customHeight="1" x14ac:dyDescent="0.3"/>
    <row r="26" ht="32.1" customHeight="1" x14ac:dyDescent="0.3"/>
    <row r="27" ht="32.1" customHeight="1" x14ac:dyDescent="0.3"/>
    <row r="28" ht="32.1" customHeight="1" x14ac:dyDescent="0.3"/>
    <row r="29" ht="32.1" customHeight="1" x14ac:dyDescent="0.3"/>
    <row r="30" ht="32.1" customHeight="1" x14ac:dyDescent="0.3"/>
  </sheetData>
  <mergeCells count="4">
    <mergeCell ref="D2:O2"/>
    <mergeCell ref="F4:I4"/>
    <mergeCell ref="F5:G5"/>
    <mergeCell ref="U5:W5"/>
  </mergeCells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F47B-D62E-42DE-8963-2F6005C98377}">
  <dimension ref="A1:Z30"/>
  <sheetViews>
    <sheetView showGridLines="0" tabSelected="1" topLeftCell="A3" zoomScale="160" zoomScaleNormal="160" workbookViewId="0">
      <selection activeCell="F12" sqref="F12"/>
    </sheetView>
  </sheetViews>
  <sheetFormatPr defaultRowHeight="15.7" x14ac:dyDescent="0.3"/>
  <cols>
    <col min="1" max="1" width="15.5" customWidth="1"/>
    <col min="2" max="2" width="1.625" customWidth="1"/>
    <col min="3" max="3" width="0.625" customWidth="1"/>
    <col min="4" max="4" width="7.125" customWidth="1"/>
    <col min="5" max="5" width="0.625" customWidth="1"/>
    <col min="6" max="6" width="6.875" customWidth="1"/>
    <col min="7" max="7" width="24.625" customWidth="1"/>
    <col min="9" max="11" width="5.5" customWidth="1"/>
    <col min="12" max="14" width="7.25" customWidth="1"/>
    <col min="15" max="15" width="11.125" customWidth="1"/>
    <col min="16" max="16" width="6.25" customWidth="1"/>
    <col min="17" max="17" width="1.625" customWidth="1"/>
    <col min="18" max="18" width="0.625" customWidth="1"/>
    <col min="19" max="19" width="7.125" customWidth="1"/>
    <col min="20" max="20" width="0.625" customWidth="1"/>
    <col min="21" max="21" width="6.875" customWidth="1"/>
    <col min="22" max="22" width="6.875" hidden="1" customWidth="1"/>
    <col min="23" max="23" width="26.375" customWidth="1"/>
    <col min="24" max="24" width="9.5" customWidth="1"/>
  </cols>
  <sheetData>
    <row r="1" spans="1:26" ht="50.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1"/>
      <c r="R1" s="1"/>
      <c r="S1" s="1"/>
    </row>
    <row r="2" spans="1:26" s="14" customFormat="1" ht="45.65" customHeight="1" x14ac:dyDescent="0.3">
      <c r="A2" s="25"/>
      <c r="B2" s="25"/>
      <c r="C2" s="25"/>
      <c r="D2" s="42" t="s">
        <v>166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Q2" s="25"/>
      <c r="R2" s="25"/>
    </row>
    <row r="3" spans="1:26" s="14" customFormat="1" ht="24.95" customHeight="1" x14ac:dyDescent="0.3">
      <c r="A3" s="25"/>
      <c r="B3" s="25"/>
      <c r="C3" s="25"/>
    </row>
    <row r="4" spans="1:26" s="14" customFormat="1" ht="27.1" customHeight="1" x14ac:dyDescent="0.3">
      <c r="A4" s="25"/>
      <c r="B4" s="25"/>
      <c r="C4" s="25"/>
      <c r="D4" s="46"/>
      <c r="E4" s="46"/>
      <c r="F4" s="47" t="s">
        <v>80</v>
      </c>
      <c r="G4" s="48"/>
      <c r="H4" s="48"/>
      <c r="I4" s="48"/>
      <c r="J4" s="46"/>
      <c r="K4" s="46"/>
      <c r="L4" s="46"/>
      <c r="M4" s="46"/>
      <c r="N4" s="46"/>
      <c r="O4" s="46"/>
      <c r="Q4" s="25"/>
      <c r="R4" s="25"/>
      <c r="S4" s="49"/>
      <c r="T4" s="50" t="s">
        <v>99</v>
      </c>
      <c r="U4" s="50"/>
      <c r="V4" s="50"/>
      <c r="W4" s="50"/>
      <c r="X4" s="50"/>
      <c r="Y4"/>
      <c r="Z4"/>
    </row>
    <row r="5" spans="1:26" ht="18.55" customHeight="1" x14ac:dyDescent="0.3">
      <c r="A5" s="1"/>
      <c r="B5" s="1"/>
      <c r="C5" s="1"/>
      <c r="D5" s="44" t="s">
        <v>70</v>
      </c>
      <c r="E5" s="44"/>
      <c r="F5" s="45" t="s">
        <v>71</v>
      </c>
      <c r="G5" s="45"/>
      <c r="H5" s="44" t="s">
        <v>72</v>
      </c>
      <c r="I5" s="44" t="s">
        <v>73</v>
      </c>
      <c r="J5" s="44" t="s">
        <v>74</v>
      </c>
      <c r="K5" s="44" t="s">
        <v>75</v>
      </c>
      <c r="L5" s="44" t="s">
        <v>79</v>
      </c>
      <c r="M5" s="44" t="s">
        <v>74</v>
      </c>
      <c r="N5" s="44" t="s">
        <v>76</v>
      </c>
      <c r="O5" s="44" t="s">
        <v>77</v>
      </c>
      <c r="Q5" s="1"/>
      <c r="R5" s="1"/>
      <c r="S5" s="44" t="s">
        <v>70</v>
      </c>
      <c r="T5" s="44"/>
      <c r="U5" s="45" t="s">
        <v>100</v>
      </c>
      <c r="V5" s="45"/>
      <c r="W5" s="45"/>
      <c r="X5" s="44" t="s">
        <v>72</v>
      </c>
    </row>
    <row r="6" spans="1:26" ht="32.1" customHeight="1" x14ac:dyDescent="0.3">
      <c r="A6" s="1"/>
      <c r="B6" s="51"/>
      <c r="C6" s="51"/>
      <c r="D6" s="52">
        <v>1</v>
      </c>
      <c r="E6" s="51"/>
      <c r="F6" s="15" t="e" vm="5">
        <f>VLOOKUP(G6,시즌이미지12[[팀명]:[시즌]],2,0)</f>
        <v>#VALUE!</v>
      </c>
      <c r="G6" s="33" t="str" cm="1">
        <f t="array" ref="G6:O12">_xlfn._xlws.SORT(_xlfn._xlws.SORT(_xlfn._xlws.SORT(_xlfn._xlws.SORT(_xlfn._xlws.FILTER(표2부리그[],표2부리그[경기]&gt;0),7,1),6,-1),8,-1),9,-1)</f>
        <v>레버쿠젠</v>
      </c>
      <c r="H6" s="15">
        <v>9</v>
      </c>
      <c r="I6" s="15">
        <v>9</v>
      </c>
      <c r="J6" s="15">
        <v>1</v>
      </c>
      <c r="K6" s="15">
        <v>4</v>
      </c>
      <c r="L6" s="15">
        <v>34</v>
      </c>
      <c r="M6" s="15">
        <v>27</v>
      </c>
      <c r="N6" s="15">
        <v>7</v>
      </c>
      <c r="O6" s="20">
        <v>28</v>
      </c>
      <c r="Q6" s="51"/>
      <c r="R6" s="51"/>
      <c r="S6" s="52">
        <v>1</v>
      </c>
      <c r="T6" s="51"/>
      <c r="U6" s="15" t="e" vm="5">
        <f>VLOOKUP(V6,LOGO_DB!$D:$F,3,0)</f>
        <v>#VALUE!</v>
      </c>
      <c r="V6" s="15" t="str" cm="1">
        <f t="array" ref="V6:X15">_xlfn.TAKE(_xlfn._xlws.SORT(_xlfn.CHOOSECOLS(_xlfn._xlws.FILTER(득점데이터[], 득점데이터[대회종류]="2부리그"), 3, 2, 4), 3, -1), 10)</f>
        <v>LEV</v>
      </c>
      <c r="W6" s="33" t="str">
        <v>차범근</v>
      </c>
      <c r="X6" s="31">
        <v>6</v>
      </c>
    </row>
    <row r="7" spans="1:26" ht="32.1" customHeight="1" x14ac:dyDescent="0.3">
      <c r="A7" s="1"/>
      <c r="B7" s="51"/>
      <c r="C7" s="20"/>
      <c r="D7" s="20">
        <v>2</v>
      </c>
      <c r="E7" s="20"/>
      <c r="F7" s="16" t="e" vm="6">
        <f>VLOOKUP(G7,시즌이미지12[[팀명]:[시즌]],2,0)</f>
        <v>#VALUE!</v>
      </c>
      <c r="G7" s="34" t="str">
        <v>아틀레티코 마드리드</v>
      </c>
      <c r="H7" s="16">
        <v>7</v>
      </c>
      <c r="I7" s="16">
        <v>8</v>
      </c>
      <c r="J7" s="16">
        <v>0</v>
      </c>
      <c r="K7" s="16">
        <v>4</v>
      </c>
      <c r="L7" s="16">
        <v>37</v>
      </c>
      <c r="M7" s="16">
        <v>22</v>
      </c>
      <c r="N7" s="16">
        <v>15</v>
      </c>
      <c r="O7" s="24">
        <v>24</v>
      </c>
      <c r="Q7" s="51"/>
      <c r="R7" s="20"/>
      <c r="S7" s="20">
        <v>2</v>
      </c>
      <c r="T7" s="20"/>
      <c r="U7" s="16" t="e" vm="6">
        <f>VLOOKUP(V7,LOGO_DB!$D:$F,3,0)</f>
        <v>#VALUE!</v>
      </c>
      <c r="V7" s="16" t="str">
        <v>ATM</v>
      </c>
      <c r="W7" s="34" t="str">
        <v>모라타</v>
      </c>
      <c r="X7" s="32">
        <v>6</v>
      </c>
    </row>
    <row r="8" spans="1:26" ht="32.1" customHeight="1" x14ac:dyDescent="0.3">
      <c r="A8" s="1"/>
      <c r="B8" s="51"/>
      <c r="C8" s="19"/>
      <c r="D8" s="19">
        <v>3</v>
      </c>
      <c r="E8" s="19"/>
      <c r="F8" s="15" t="e" vm="7">
        <f>VLOOKUP(G8,시즌이미지12[[팀명]:[시즌]],2,0)</f>
        <v>#VALUE!</v>
      </c>
      <c r="G8" s="35" t="str">
        <v>첼시</v>
      </c>
      <c r="H8" s="15">
        <v>7</v>
      </c>
      <c r="I8" s="15">
        <v>5</v>
      </c>
      <c r="J8" s="15">
        <v>1</v>
      </c>
      <c r="K8" s="15">
        <v>6</v>
      </c>
      <c r="L8" s="15">
        <v>35</v>
      </c>
      <c r="M8" s="15">
        <v>31</v>
      </c>
      <c r="N8" s="15">
        <v>4</v>
      </c>
      <c r="O8" s="20">
        <v>16</v>
      </c>
      <c r="Q8" s="51"/>
      <c r="R8" s="19"/>
      <c r="S8" s="19">
        <v>3</v>
      </c>
      <c r="T8" s="19"/>
      <c r="U8" s="15" t="e" vm="8">
        <f>VLOOKUP(V8,LOGO_DB!$D:$F,3,0)</f>
        <v>#VALUE!</v>
      </c>
      <c r="V8" s="15" t="str">
        <v>TOT</v>
      </c>
      <c r="W8" s="35" t="str">
        <v>손흥민</v>
      </c>
      <c r="X8" s="31">
        <v>2</v>
      </c>
    </row>
    <row r="9" spans="1:26" ht="32.1" customHeight="1" x14ac:dyDescent="0.3">
      <c r="A9" s="1"/>
      <c r="B9" s="51"/>
      <c r="C9" s="20"/>
      <c r="D9" s="20">
        <v>4</v>
      </c>
      <c r="E9" s="20"/>
      <c r="F9" s="16" t="e" vm="8">
        <f>VLOOKUP(G9,시즌이미지12[[팀명]:[시즌]],2,0)</f>
        <v>#VALUE!</v>
      </c>
      <c r="G9" s="34" t="str">
        <v>토트넘</v>
      </c>
      <c r="H9" s="16">
        <v>5</v>
      </c>
      <c r="I9" s="16">
        <v>4</v>
      </c>
      <c r="J9" s="16">
        <v>1</v>
      </c>
      <c r="K9" s="16">
        <v>8</v>
      </c>
      <c r="L9" s="16">
        <v>23</v>
      </c>
      <c r="M9" s="16">
        <v>42</v>
      </c>
      <c r="N9" s="16">
        <v>-19</v>
      </c>
      <c r="O9" s="24">
        <v>13</v>
      </c>
      <c r="Q9" s="51"/>
      <c r="R9" s="20"/>
      <c r="S9" s="20">
        <v>4</v>
      </c>
      <c r="T9" s="20"/>
      <c r="U9" s="16" t="e" vm="5">
        <f>VLOOKUP(V9,LOGO_DB!$D:$F,3,0)</f>
        <v>#VALUE!</v>
      </c>
      <c r="V9" s="16" t="str">
        <v>LEV</v>
      </c>
      <c r="W9" s="34" t="str">
        <v>플로리안 비르츠</v>
      </c>
      <c r="X9" s="32">
        <v>2</v>
      </c>
    </row>
    <row r="10" spans="1:26" ht="32.1" customHeight="1" x14ac:dyDescent="0.3">
      <c r="A10" s="1"/>
      <c r="B10" s="51"/>
      <c r="C10" s="19"/>
      <c r="D10" s="19">
        <v>5</v>
      </c>
      <c r="E10" s="19"/>
      <c r="F10" s="15" t="e" vm="9">
        <f>VLOOKUP(G10,시즌이미지12[[팀명]:[시즌]],2,0)</f>
        <v>#VALUE!</v>
      </c>
      <c r="G10" s="35" t="str">
        <v>PSV</v>
      </c>
      <c r="H10" s="15">
        <v>2</v>
      </c>
      <c r="I10" s="15">
        <v>2</v>
      </c>
      <c r="J10" s="15">
        <v>1</v>
      </c>
      <c r="K10" s="15">
        <v>2</v>
      </c>
      <c r="L10" s="15">
        <v>18</v>
      </c>
      <c r="M10" s="15">
        <v>18</v>
      </c>
      <c r="N10" s="15">
        <v>0</v>
      </c>
      <c r="O10" s="20">
        <v>7</v>
      </c>
      <c r="Q10" s="51"/>
      <c r="R10" s="19"/>
      <c r="S10" s="19">
        <v>5</v>
      </c>
      <c r="T10" s="19"/>
      <c r="U10" s="15" t="e" vm="6">
        <f>VLOOKUP(V10,LOGO_DB!$D:$F,3,0)</f>
        <v>#VALUE!</v>
      </c>
      <c r="V10" s="15" t="str">
        <v>ATM</v>
      </c>
      <c r="W10" s="35" t="str">
        <v>앙투안 그리즈만</v>
      </c>
      <c r="X10" s="31">
        <v>2</v>
      </c>
    </row>
    <row r="11" spans="1:26" ht="32.1" customHeight="1" x14ac:dyDescent="0.3">
      <c r="A11" s="1"/>
      <c r="B11" s="51"/>
      <c r="C11" s="29"/>
      <c r="D11" s="20">
        <v>6</v>
      </c>
      <c r="E11" s="20"/>
      <c r="F11" s="16" t="e" vm="10">
        <f>VLOOKUP(G11,시즌이미지12[[팀명]:[시즌]],2,0)</f>
        <v>#VALUE!</v>
      </c>
      <c r="G11" s="34" t="str">
        <v>유벤투스</v>
      </c>
      <c r="H11" s="16">
        <v>4</v>
      </c>
      <c r="I11" s="16">
        <v>1</v>
      </c>
      <c r="J11" s="16">
        <v>2</v>
      </c>
      <c r="K11" s="16">
        <v>4</v>
      </c>
      <c r="L11" s="16">
        <v>8</v>
      </c>
      <c r="M11" s="16">
        <v>19</v>
      </c>
      <c r="N11" s="16">
        <v>-11</v>
      </c>
      <c r="O11" s="24">
        <v>5</v>
      </c>
      <c r="Q11" s="51"/>
      <c r="R11" s="20"/>
      <c r="S11" s="20">
        <v>6</v>
      </c>
      <c r="T11" s="20"/>
      <c r="U11" s="16" t="e">
        <f>VLOOKUP(V11,LOGO_DB!$D:$F,3,0)</f>
        <v>#N/A</v>
      </c>
      <c r="V11" s="16" t="str">
        <v>AUG</v>
      </c>
      <c r="W11" s="34" t="str">
        <v>필리프 티츠</v>
      </c>
      <c r="X11" s="32">
        <v>1</v>
      </c>
    </row>
    <row r="12" spans="1:26" ht="32.1" customHeight="1" x14ac:dyDescent="0.3">
      <c r="A12" s="1"/>
      <c r="B12" s="51"/>
      <c r="C12" s="29"/>
      <c r="D12" s="19">
        <v>7</v>
      </c>
      <c r="E12" s="19"/>
      <c r="F12" s="15" t="e">
        <f>VLOOKUP(G12,시즌이미지12[[팀명]:[시즌]],2,0)</f>
        <v>#N/A</v>
      </c>
      <c r="G12" s="35" t="str">
        <v>아우크스부르크</v>
      </c>
      <c r="H12" s="15">
        <v>8</v>
      </c>
      <c r="I12" s="15">
        <v>0</v>
      </c>
      <c r="J12" s="15">
        <v>2</v>
      </c>
      <c r="K12" s="15">
        <v>13</v>
      </c>
      <c r="L12" s="15">
        <v>17</v>
      </c>
      <c r="M12" s="15">
        <v>53</v>
      </c>
      <c r="N12" s="15">
        <v>-36</v>
      </c>
      <c r="O12" s="20">
        <v>2</v>
      </c>
      <c r="Q12" s="51"/>
      <c r="R12" s="19"/>
      <c r="S12" s="19">
        <v>7</v>
      </c>
      <c r="T12" s="19"/>
      <c r="U12" s="15" t="e" vm="6">
        <f>VLOOKUP(V12,LOGO_DB!$D:$F,3,0)</f>
        <v>#VALUE!</v>
      </c>
      <c r="V12" s="15" t="str">
        <v>ATM</v>
      </c>
      <c r="W12" s="35" t="str">
        <v>차을라르 쇠윈쥐</v>
      </c>
      <c r="X12" s="31">
        <v>1</v>
      </c>
    </row>
    <row r="13" spans="1:26" ht="32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51"/>
      <c r="R13" s="20"/>
      <c r="S13" s="20">
        <v>8</v>
      </c>
      <c r="T13" s="20"/>
      <c r="U13" s="16" t="e" vm="6">
        <f>VLOOKUP(V13,LOGO_DB!$D:$F,3,0)</f>
        <v>#VALUE!</v>
      </c>
      <c r="V13" s="16" t="str">
        <v>ATM</v>
      </c>
      <c r="W13" s="34" t="str">
        <v>마르코스 요렌테</v>
      </c>
      <c r="X13" s="32">
        <v>1</v>
      </c>
    </row>
    <row r="14" spans="1:26" ht="32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51"/>
      <c r="R14" s="19"/>
      <c r="S14" s="19">
        <v>9</v>
      </c>
      <c r="T14" s="19"/>
      <c r="U14" s="15" t="e" vm="8">
        <f>VLOOKUP(V14,LOGO_DB!$D:$F,3,0)</f>
        <v>#VALUE!</v>
      </c>
      <c r="V14" s="15" t="str">
        <v>TOT</v>
      </c>
      <c r="W14" s="35" t="str">
        <v>해리 케인</v>
      </c>
      <c r="X14" s="31">
        <v>1</v>
      </c>
    </row>
    <row r="15" spans="1:26" ht="32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51"/>
      <c r="R15" s="20"/>
      <c r="S15" s="20">
        <v>10</v>
      </c>
      <c r="T15" s="20"/>
      <c r="U15" s="16" t="e" vm="5">
        <f>VLOOKUP(V15,LOGO_DB!$D:$F,3,0)</f>
        <v>#VALUE!</v>
      </c>
      <c r="V15" s="16" t="str">
        <v>LEV</v>
      </c>
      <c r="W15" s="34" t="str">
        <v>율리안 브란트</v>
      </c>
      <c r="X15" s="32">
        <v>1</v>
      </c>
    </row>
    <row r="16" spans="1:26" ht="32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  <c r="R16" s="1"/>
      <c r="S16" s="1"/>
    </row>
    <row r="17" ht="32.1" customHeight="1" x14ac:dyDescent="0.3"/>
    <row r="18" ht="32.1" customHeight="1" x14ac:dyDescent="0.3"/>
    <row r="19" ht="32.1" customHeight="1" x14ac:dyDescent="0.3"/>
    <row r="20" ht="32.1" customHeight="1" x14ac:dyDescent="0.3"/>
    <row r="21" ht="32.1" customHeight="1" x14ac:dyDescent="0.3"/>
    <row r="22" ht="32.1" customHeight="1" x14ac:dyDescent="0.3"/>
    <row r="23" ht="32.1" customHeight="1" x14ac:dyDescent="0.3"/>
    <row r="24" ht="32.1" customHeight="1" x14ac:dyDescent="0.3"/>
    <row r="25" ht="32.1" customHeight="1" x14ac:dyDescent="0.3"/>
    <row r="26" ht="32.1" customHeight="1" x14ac:dyDescent="0.3"/>
    <row r="27" ht="32.1" customHeight="1" x14ac:dyDescent="0.3"/>
    <row r="28" ht="32.1" customHeight="1" x14ac:dyDescent="0.3"/>
    <row r="29" ht="32.1" customHeight="1" x14ac:dyDescent="0.3"/>
    <row r="30" ht="32.1" customHeight="1" x14ac:dyDescent="0.3"/>
  </sheetData>
  <mergeCells count="4">
    <mergeCell ref="D2:O2"/>
    <mergeCell ref="F4:I4"/>
    <mergeCell ref="F5:G5"/>
    <mergeCell ref="U5:W5"/>
  </mergeCells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8813-F9DA-4212-AEB8-FBC6E10CB75A}">
  <dimension ref="A1:Z30"/>
  <sheetViews>
    <sheetView showGridLines="0" zoomScale="160" zoomScaleNormal="160" workbookViewId="0">
      <selection activeCell="C10" sqref="C10:C12"/>
    </sheetView>
  </sheetViews>
  <sheetFormatPr defaultRowHeight="15.7" x14ac:dyDescent="0.3"/>
  <cols>
    <col min="1" max="1" width="15.5" customWidth="1"/>
    <col min="2" max="2" width="1.625" customWidth="1"/>
    <col min="3" max="3" width="0.625" customWidth="1"/>
    <col min="4" max="4" width="7.125" customWidth="1"/>
    <col min="5" max="5" width="0.625" customWidth="1"/>
    <col min="6" max="6" width="6.875" customWidth="1"/>
    <col min="7" max="7" width="24.625" customWidth="1"/>
    <col min="9" max="11" width="5.5" customWidth="1"/>
    <col min="12" max="14" width="7.25" customWidth="1"/>
    <col min="15" max="15" width="11.125" customWidth="1"/>
    <col min="16" max="16" width="6.25" customWidth="1"/>
    <col min="17" max="17" width="1.625" customWidth="1"/>
    <col min="18" max="18" width="0.625" customWidth="1"/>
    <col min="19" max="19" width="7.125" customWidth="1"/>
    <col min="20" max="20" width="0.625" customWidth="1"/>
    <col min="21" max="21" width="6.875" customWidth="1"/>
    <col min="22" max="22" width="6.875" hidden="1" customWidth="1"/>
    <col min="23" max="23" width="26.375" customWidth="1"/>
    <col min="24" max="24" width="9.5" customWidth="1"/>
  </cols>
  <sheetData>
    <row r="1" spans="1:26" ht="50.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1"/>
      <c r="R1" s="1"/>
      <c r="S1" s="1"/>
    </row>
    <row r="2" spans="1:26" s="14" customFormat="1" ht="45.65" customHeight="1" x14ac:dyDescent="0.3">
      <c r="A2" s="25"/>
      <c r="B2" s="25"/>
      <c r="C2" s="25"/>
      <c r="D2" s="42" t="s">
        <v>166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Q2" s="25"/>
      <c r="R2" s="25"/>
    </row>
    <row r="3" spans="1:26" s="14" customFormat="1" ht="24.95" customHeight="1" x14ac:dyDescent="0.3">
      <c r="A3" s="25"/>
      <c r="B3" s="25"/>
      <c r="C3" s="25"/>
    </row>
    <row r="4" spans="1:26" s="14" customFormat="1" ht="27.1" customHeight="1" x14ac:dyDescent="0.3">
      <c r="A4" s="25"/>
      <c r="B4" s="25"/>
      <c r="C4" s="25"/>
      <c r="D4" s="46"/>
      <c r="E4" s="46"/>
      <c r="F4" s="47" t="s">
        <v>80</v>
      </c>
      <c r="G4" s="48"/>
      <c r="H4" s="48"/>
      <c r="I4" s="48"/>
      <c r="J4" s="46"/>
      <c r="K4" s="46"/>
      <c r="L4" s="46"/>
      <c r="M4" s="46"/>
      <c r="N4" s="46"/>
      <c r="O4" s="46"/>
      <c r="Q4" s="25"/>
      <c r="R4" s="25"/>
      <c r="S4" s="49"/>
      <c r="T4" s="50" t="s">
        <v>99</v>
      </c>
      <c r="U4" s="50"/>
      <c r="V4" s="50"/>
      <c r="W4" s="50"/>
      <c r="X4" s="50"/>
      <c r="Y4"/>
      <c r="Z4"/>
    </row>
    <row r="5" spans="1:26" ht="18.55" customHeight="1" x14ac:dyDescent="0.3">
      <c r="A5" s="1"/>
      <c r="B5" s="1"/>
      <c r="C5" s="1"/>
      <c r="D5" s="44" t="s">
        <v>70</v>
      </c>
      <c r="E5" s="44"/>
      <c r="F5" s="45" t="s">
        <v>71</v>
      </c>
      <c r="G5" s="45"/>
      <c r="H5" s="44" t="s">
        <v>72</v>
      </c>
      <c r="I5" s="44" t="s">
        <v>73</v>
      </c>
      <c r="J5" s="44" t="s">
        <v>74</v>
      </c>
      <c r="K5" s="44" t="s">
        <v>75</v>
      </c>
      <c r="L5" s="44" t="s">
        <v>79</v>
      </c>
      <c r="M5" s="44" t="s">
        <v>74</v>
      </c>
      <c r="N5" s="44" t="s">
        <v>76</v>
      </c>
      <c r="O5" s="44" t="s">
        <v>77</v>
      </c>
      <c r="Q5" s="1"/>
      <c r="R5" s="1"/>
      <c r="S5" s="44" t="s">
        <v>70</v>
      </c>
      <c r="T5" s="44"/>
      <c r="U5" s="45" t="s">
        <v>100</v>
      </c>
      <c r="V5" s="45"/>
      <c r="W5" s="45"/>
      <c r="X5" s="44" t="s">
        <v>72</v>
      </c>
    </row>
    <row r="6" spans="1:26" ht="32.1" customHeight="1" x14ac:dyDescent="0.3">
      <c r="A6" s="1"/>
      <c r="B6" s="51"/>
      <c r="C6" s="51"/>
      <c r="D6" s="52">
        <v>1</v>
      </c>
      <c r="E6" s="51"/>
      <c r="F6" s="15" t="e" vm="1">
        <f>VLOOKUP(G6,시즌이미지12[[팀명]:[시즌]],2,0)</f>
        <v>#VALUE!</v>
      </c>
      <c r="G6" s="33" t="str" cm="1">
        <f t="array" ref="G6:O10">_xlfn._xlws.SORT(_xlfn._xlws.SORT(_xlfn._xlws.SORT(_xlfn._xlws.SORT(_xlfn._xlws.FILTER(표1부리그[],표1부리그[경기]&gt;0),7,1),6,-1),8,-1),9,-1)</f>
        <v>도르트문트</v>
      </c>
      <c r="H6" s="15">
        <v>6</v>
      </c>
      <c r="I6" s="15">
        <v>9</v>
      </c>
      <c r="J6" s="15">
        <v>1</v>
      </c>
      <c r="K6" s="15">
        <v>2</v>
      </c>
      <c r="L6" s="15">
        <v>47</v>
      </c>
      <c r="M6" s="15">
        <v>25</v>
      </c>
      <c r="N6" s="15">
        <v>22</v>
      </c>
      <c r="O6" s="20">
        <v>28</v>
      </c>
      <c r="Q6" s="51"/>
      <c r="R6" s="51"/>
      <c r="S6" s="52">
        <v>1</v>
      </c>
      <c r="T6" s="51"/>
      <c r="U6" s="15" t="e" vm="2">
        <f>VLOOKUP(V6,LOGO_DB!$D:$F,3,0)</f>
        <v>#VALUE!</v>
      </c>
      <c r="V6" s="15" t="str" cm="1">
        <f t="array" ref="V6:X12">_xlfn.TAKE(_xlfn._xlws.SORT(_xlfn.CHOOSECOLS(_xlfn._xlws.FILTER(득점데이터[], 득점데이터[대회종류]="1부리그"), 3, 2, 4), 3, -1), 10)</f>
        <v>INT</v>
      </c>
      <c r="W6" s="33" t="str">
        <v>사뮈엘 에토</v>
      </c>
      <c r="X6" s="31">
        <v>5</v>
      </c>
    </row>
    <row r="7" spans="1:26" ht="32.1" customHeight="1" x14ac:dyDescent="0.3">
      <c r="A7" s="1"/>
      <c r="B7" s="51"/>
      <c r="C7" s="20"/>
      <c r="D7" s="20">
        <v>2</v>
      </c>
      <c r="E7" s="20"/>
      <c r="F7" s="16" t="e" vm="2">
        <f>VLOOKUP(G7,시즌이미지12[[팀명]:[시즌]],2,0)</f>
        <v>#VALUE!</v>
      </c>
      <c r="G7" s="34" t="str">
        <v>인테르</v>
      </c>
      <c r="H7" s="16">
        <v>8</v>
      </c>
      <c r="I7" s="16">
        <v>6</v>
      </c>
      <c r="J7" s="16">
        <v>3</v>
      </c>
      <c r="K7" s="16">
        <v>3</v>
      </c>
      <c r="L7" s="16">
        <v>30</v>
      </c>
      <c r="M7" s="16">
        <v>24</v>
      </c>
      <c r="N7" s="16">
        <v>6</v>
      </c>
      <c r="O7" s="24">
        <v>21</v>
      </c>
      <c r="Q7" s="51"/>
      <c r="R7" s="20"/>
      <c r="S7" s="20">
        <v>2</v>
      </c>
      <c r="T7" s="20"/>
      <c r="U7" s="16" t="e" vm="1">
        <f>VLOOKUP(V7,LOGO_DB!$D:$F,3,0)</f>
        <v>#VALUE!</v>
      </c>
      <c r="V7" s="16" t="str">
        <v>BVB</v>
      </c>
      <c r="W7" s="34" t="str">
        <v>P.오바메양</v>
      </c>
      <c r="X7" s="32">
        <v>4</v>
      </c>
    </row>
    <row r="8" spans="1:26" ht="32.1" customHeight="1" x14ac:dyDescent="0.3">
      <c r="A8" s="1"/>
      <c r="B8" s="51"/>
      <c r="C8" s="19"/>
      <c r="D8" s="19">
        <v>3</v>
      </c>
      <c r="E8" s="19"/>
      <c r="F8" s="15" t="e">
        <f>VLOOKUP(G8,시즌이미지12[[팀명]:[시즌]],2,0)</f>
        <v>#N/A</v>
      </c>
      <c r="G8" s="35" t="str">
        <v>비야레알</v>
      </c>
      <c r="H8" s="15">
        <v>6</v>
      </c>
      <c r="I8" s="15">
        <v>4</v>
      </c>
      <c r="J8" s="15">
        <v>3</v>
      </c>
      <c r="K8" s="15">
        <v>1</v>
      </c>
      <c r="L8" s="15">
        <v>24</v>
      </c>
      <c r="M8" s="15">
        <v>16</v>
      </c>
      <c r="N8" s="15">
        <v>8</v>
      </c>
      <c r="O8" s="20">
        <v>15</v>
      </c>
      <c r="Q8" s="51"/>
      <c r="R8" s="19"/>
      <c r="S8" s="19">
        <v>3</v>
      </c>
      <c r="T8" s="19"/>
      <c r="U8" s="15" t="e" vm="2">
        <f>VLOOKUP(V8,LOGO_DB!$D:$F,3,0)</f>
        <v>#VALUE!</v>
      </c>
      <c r="V8" s="15" t="str">
        <v>INT</v>
      </c>
      <c r="W8" s="35" t="str">
        <v>로타어 마테우스</v>
      </c>
      <c r="X8" s="31">
        <v>2</v>
      </c>
    </row>
    <row r="9" spans="1:26" ht="32.1" customHeight="1" x14ac:dyDescent="0.3">
      <c r="A9" s="1"/>
      <c r="B9" s="51"/>
      <c r="C9" s="20"/>
      <c r="D9" s="20">
        <v>4</v>
      </c>
      <c r="E9" s="20"/>
      <c r="F9" s="16" t="e" vm="3">
        <f>VLOOKUP(G9,시즌이미지12[[팀명]:[시즌]],2,0)</f>
        <v>#VALUE!</v>
      </c>
      <c r="G9" s="34" t="str">
        <v>맨체스터 유나이티드</v>
      </c>
      <c r="H9" s="16">
        <v>4</v>
      </c>
      <c r="I9" s="16">
        <v>3</v>
      </c>
      <c r="J9" s="16">
        <v>4</v>
      </c>
      <c r="K9" s="16">
        <v>3</v>
      </c>
      <c r="L9" s="16">
        <v>24</v>
      </c>
      <c r="M9" s="16">
        <v>19</v>
      </c>
      <c r="N9" s="16">
        <v>5</v>
      </c>
      <c r="O9" s="24">
        <v>13</v>
      </c>
      <c r="Q9" s="51"/>
      <c r="R9" s="20"/>
      <c r="S9" s="20">
        <v>4</v>
      </c>
      <c r="T9" s="20"/>
      <c r="U9" s="16" t="e" vm="3">
        <f>VLOOKUP(V9,LOGO_DB!$D:$F,3,0)</f>
        <v>#VALUE!</v>
      </c>
      <c r="V9" s="16" t="str">
        <v>MUN</v>
      </c>
      <c r="W9" s="34" t="str">
        <v>웨인 루니</v>
      </c>
      <c r="X9" s="32">
        <v>2</v>
      </c>
    </row>
    <row r="10" spans="1:26" ht="32.1" customHeight="1" x14ac:dyDescent="0.3">
      <c r="A10" s="1"/>
      <c r="B10" s="51"/>
      <c r="C10" s="19"/>
      <c r="D10" s="19">
        <v>5</v>
      </c>
      <c r="E10" s="19"/>
      <c r="F10" s="15" t="e" vm="4">
        <f>VLOOKUP(G10,시즌이미지12[[팀명]:[시즌]],2,0)</f>
        <v>#VALUE!</v>
      </c>
      <c r="G10" s="35" t="str">
        <v>바이에른 뮌헨</v>
      </c>
      <c r="H10" s="15">
        <v>4</v>
      </c>
      <c r="I10" s="15">
        <v>1</v>
      </c>
      <c r="J10" s="15">
        <v>1</v>
      </c>
      <c r="K10" s="15">
        <v>2</v>
      </c>
      <c r="L10" s="15">
        <v>7</v>
      </c>
      <c r="M10" s="15">
        <v>8</v>
      </c>
      <c r="N10" s="15">
        <v>-1</v>
      </c>
      <c r="O10" s="20">
        <v>4</v>
      </c>
      <c r="Q10" s="51"/>
      <c r="R10" s="19"/>
      <c r="S10" s="19">
        <v>5</v>
      </c>
      <c r="T10" s="19"/>
      <c r="U10" s="15" t="e" vm="1">
        <f>VLOOKUP(V10,LOGO_DB!$D:$F,3,0)</f>
        <v>#VALUE!</v>
      </c>
      <c r="V10" s="15" t="str">
        <v>BVB</v>
      </c>
      <c r="W10" s="35" t="str">
        <v>세루 기라시</v>
      </c>
      <c r="X10" s="31">
        <v>1</v>
      </c>
    </row>
    <row r="11" spans="1:26" ht="32.1" customHeight="1" x14ac:dyDescent="0.3">
      <c r="A11" s="1"/>
      <c r="B11" s="51"/>
      <c r="C11" s="29"/>
      <c r="D11" s="20">
        <v>6</v>
      </c>
      <c r="E11" s="20"/>
      <c r="F11" s="16" t="e">
        <f>VLOOKUP(G11,시즌이미지12[[팀명]:[시즌]],2,0)</f>
        <v>#N/A</v>
      </c>
      <c r="G11" s="34"/>
      <c r="H11" s="16"/>
      <c r="I11" s="16"/>
      <c r="J11" s="16"/>
      <c r="K11" s="16"/>
      <c r="L11" s="16"/>
      <c r="M11" s="16"/>
      <c r="N11" s="16"/>
      <c r="O11" s="24"/>
      <c r="Q11" s="51"/>
      <c r="R11" s="20"/>
      <c r="S11" s="20">
        <v>6</v>
      </c>
      <c r="T11" s="20"/>
      <c r="U11" s="16" t="e" vm="1">
        <f>VLOOKUP(V11,LOGO_DB!$D:$F,3,0)</f>
        <v>#VALUE!</v>
      </c>
      <c r="V11" s="16" t="str">
        <v>BVB</v>
      </c>
      <c r="W11" s="34" t="str">
        <v>A.크나우프</v>
      </c>
      <c r="X11" s="32">
        <v>1</v>
      </c>
    </row>
    <row r="12" spans="1:26" ht="32.1" customHeight="1" x14ac:dyDescent="0.3">
      <c r="A12" s="1"/>
      <c r="B12" s="51"/>
      <c r="C12" s="29"/>
      <c r="D12" s="19">
        <v>7</v>
      </c>
      <c r="E12" s="19"/>
      <c r="F12" s="15" t="e">
        <f>VLOOKUP(G12,시즌이미지12[[팀명]:[시즌]],2,0)</f>
        <v>#N/A</v>
      </c>
      <c r="G12" s="35"/>
      <c r="H12" s="15"/>
      <c r="I12" s="15"/>
      <c r="J12" s="15"/>
      <c r="K12" s="15"/>
      <c r="L12" s="15"/>
      <c r="M12" s="15"/>
      <c r="N12" s="15"/>
      <c r="O12" s="20"/>
      <c r="Q12" s="51"/>
      <c r="R12" s="19"/>
      <c r="S12" s="19">
        <v>7</v>
      </c>
      <c r="T12" s="19"/>
      <c r="U12" s="15" t="e" vm="1">
        <f>VLOOKUP(V12,LOGO_DB!$D:$F,3,0)</f>
        <v>#VALUE!</v>
      </c>
      <c r="V12" s="15" t="str">
        <v>BVB</v>
      </c>
      <c r="W12" s="35" t="str">
        <v>율리안 브란트</v>
      </c>
      <c r="X12" s="31">
        <v>1</v>
      </c>
    </row>
    <row r="13" spans="1:26" ht="32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51"/>
      <c r="R13" s="20"/>
      <c r="S13" s="20">
        <v>8</v>
      </c>
      <c r="T13" s="20"/>
      <c r="U13" s="16" t="e">
        <f>VLOOKUP(V13,LOGO_DB!$D:$F,3,0)</f>
        <v>#N/A</v>
      </c>
      <c r="V13" s="16"/>
      <c r="W13" s="34"/>
      <c r="X13" s="32"/>
    </row>
    <row r="14" spans="1:26" ht="32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51"/>
      <c r="R14" s="19"/>
      <c r="S14" s="19">
        <v>9</v>
      </c>
      <c r="T14" s="19"/>
      <c r="U14" s="15" t="e">
        <f>VLOOKUP(V14,LOGO_DB!$D:$F,3,0)</f>
        <v>#N/A</v>
      </c>
      <c r="V14" s="15"/>
      <c r="W14" s="35"/>
      <c r="X14" s="31"/>
    </row>
    <row r="15" spans="1:26" ht="32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51"/>
      <c r="R15" s="20"/>
      <c r="S15" s="20">
        <v>10</v>
      </c>
      <c r="T15" s="20"/>
      <c r="U15" s="16" t="e">
        <f>VLOOKUP(V15,LOGO_DB!$D:$F,3,0)</f>
        <v>#N/A</v>
      </c>
      <c r="V15" s="16"/>
      <c r="W15" s="34"/>
      <c r="X15" s="32"/>
    </row>
    <row r="16" spans="1:26" ht="32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  <c r="R16" s="1"/>
      <c r="S16" s="1"/>
    </row>
    <row r="17" ht="32.1" customHeight="1" x14ac:dyDescent="0.3"/>
    <row r="18" ht="32.1" customHeight="1" x14ac:dyDescent="0.3"/>
    <row r="19" ht="32.1" customHeight="1" x14ac:dyDescent="0.3"/>
    <row r="20" ht="32.1" customHeight="1" x14ac:dyDescent="0.3"/>
    <row r="21" ht="32.1" customHeight="1" x14ac:dyDescent="0.3"/>
    <row r="22" ht="32.1" customHeight="1" x14ac:dyDescent="0.3"/>
    <row r="23" ht="32.1" customHeight="1" x14ac:dyDescent="0.3"/>
    <row r="24" ht="32.1" customHeight="1" x14ac:dyDescent="0.3"/>
    <row r="25" ht="32.1" customHeight="1" x14ac:dyDescent="0.3"/>
    <row r="26" ht="32.1" customHeight="1" x14ac:dyDescent="0.3"/>
    <row r="27" ht="32.1" customHeight="1" x14ac:dyDescent="0.3"/>
    <row r="28" ht="32.1" customHeight="1" x14ac:dyDescent="0.3"/>
    <row r="29" ht="32.1" customHeight="1" x14ac:dyDescent="0.3"/>
    <row r="30" ht="32.1" customHeight="1" x14ac:dyDescent="0.3"/>
  </sheetData>
  <mergeCells count="4">
    <mergeCell ref="D2:O2"/>
    <mergeCell ref="F4:I4"/>
    <mergeCell ref="F5:G5"/>
    <mergeCell ref="U5:W5"/>
  </mergeCells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2189-17C6-4D3F-AFA8-9FEF59259213}">
  <dimension ref="A1:Z30"/>
  <sheetViews>
    <sheetView showGridLines="0" topLeftCell="A3" zoomScale="160" zoomScaleNormal="160" workbookViewId="0">
      <selection activeCell="G16" sqref="G16"/>
    </sheetView>
  </sheetViews>
  <sheetFormatPr defaultRowHeight="15.7" x14ac:dyDescent="0.3"/>
  <cols>
    <col min="1" max="1" width="15.5" customWidth="1"/>
    <col min="2" max="2" width="1.625" customWidth="1"/>
    <col min="3" max="3" width="0.625" customWidth="1"/>
    <col min="4" max="4" width="7.125" customWidth="1"/>
    <col min="5" max="5" width="0.625" customWidth="1"/>
    <col min="6" max="6" width="6.875" customWidth="1"/>
    <col min="7" max="7" width="24.625" customWidth="1"/>
    <col min="9" max="11" width="5.5" customWidth="1"/>
    <col min="12" max="14" width="7.25" customWidth="1"/>
    <col min="15" max="15" width="11.125" customWidth="1"/>
    <col min="16" max="16" width="6.25" customWidth="1"/>
    <col min="17" max="17" width="1.625" customWidth="1"/>
    <col min="18" max="18" width="0.625" customWidth="1"/>
    <col min="19" max="19" width="7.125" customWidth="1"/>
    <col min="20" max="20" width="0.625" customWidth="1"/>
    <col min="21" max="21" width="6.875" customWidth="1"/>
    <col min="22" max="22" width="6.875" hidden="1" customWidth="1"/>
    <col min="23" max="23" width="26.375" customWidth="1"/>
    <col min="24" max="24" width="9.5" customWidth="1"/>
  </cols>
  <sheetData>
    <row r="1" spans="1:26" ht="50.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1"/>
      <c r="R1" s="1"/>
      <c r="S1" s="1"/>
    </row>
    <row r="2" spans="1:26" s="14" customFormat="1" ht="45.65" customHeight="1" x14ac:dyDescent="0.3">
      <c r="A2" s="25"/>
      <c r="B2" s="25"/>
      <c r="C2" s="25"/>
      <c r="D2" s="42" t="s">
        <v>166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Q2" s="25"/>
      <c r="R2" s="25"/>
    </row>
    <row r="3" spans="1:26" s="14" customFormat="1" ht="24.95" customHeight="1" x14ac:dyDescent="0.3">
      <c r="A3" s="25"/>
      <c r="B3" s="25"/>
      <c r="C3" s="25"/>
    </row>
    <row r="4" spans="1:26" s="14" customFormat="1" ht="27.1" customHeight="1" x14ac:dyDescent="0.3">
      <c r="A4" s="25"/>
      <c r="B4" s="25"/>
      <c r="C4" s="25"/>
      <c r="D4" s="46"/>
      <c r="E4" s="46"/>
      <c r="F4" s="47" t="s">
        <v>80</v>
      </c>
      <c r="G4" s="48"/>
      <c r="H4" s="48"/>
      <c r="I4" s="48"/>
      <c r="J4" s="46"/>
      <c r="K4" s="46"/>
      <c r="L4" s="46"/>
      <c r="M4" s="46"/>
      <c r="N4" s="46"/>
      <c r="O4" s="46"/>
      <c r="Q4" s="25"/>
      <c r="R4" s="25"/>
      <c r="S4" s="49"/>
      <c r="T4" s="50" t="s">
        <v>99</v>
      </c>
      <c r="U4" s="50"/>
      <c r="V4" s="50"/>
      <c r="W4" s="50"/>
      <c r="X4" s="50"/>
      <c r="Y4"/>
      <c r="Z4"/>
    </row>
    <row r="5" spans="1:26" ht="18.55" customHeight="1" x14ac:dyDescent="0.3">
      <c r="A5" s="1"/>
      <c r="B5" s="1"/>
      <c r="C5" s="1"/>
      <c r="D5" s="44" t="s">
        <v>70</v>
      </c>
      <c r="E5" s="44"/>
      <c r="F5" s="45" t="s">
        <v>71</v>
      </c>
      <c r="G5" s="45"/>
      <c r="H5" s="44" t="s">
        <v>72</v>
      </c>
      <c r="I5" s="44" t="s">
        <v>73</v>
      </c>
      <c r="J5" s="44" t="s">
        <v>74</v>
      </c>
      <c r="K5" s="44" t="s">
        <v>75</v>
      </c>
      <c r="L5" s="44" t="s">
        <v>79</v>
      </c>
      <c r="M5" s="44" t="s">
        <v>74</v>
      </c>
      <c r="N5" s="44" t="s">
        <v>76</v>
      </c>
      <c r="O5" s="44" t="s">
        <v>77</v>
      </c>
      <c r="Q5" s="1"/>
      <c r="R5" s="1"/>
      <c r="S5" s="44" t="s">
        <v>70</v>
      </c>
      <c r="T5" s="44"/>
      <c r="U5" s="45" t="s">
        <v>100</v>
      </c>
      <c r="V5" s="45"/>
      <c r="W5" s="45"/>
      <c r="X5" s="44" t="s">
        <v>72</v>
      </c>
    </row>
    <row r="6" spans="1:26" ht="32.1" customHeight="1" x14ac:dyDescent="0.3">
      <c r="A6" s="1"/>
      <c r="B6" s="51"/>
      <c r="C6" s="51"/>
      <c r="D6" s="52">
        <v>1</v>
      </c>
      <c r="E6" s="51"/>
      <c r="F6" s="15" t="e" vm="1">
        <f>VLOOKUP(G6,시즌이미지12[[팀명]:[시즌]],2,0)</f>
        <v>#VALUE!</v>
      </c>
      <c r="G6" s="33" t="str" cm="1">
        <f t="array" ref="G6:O10">_xlfn._xlws.SORT(_xlfn._xlws.SORT(_xlfn._xlws.SORT(_xlfn._xlws.SORT(_xlfn._xlws.FILTER(표1부리그[],표1부리그[경기]&gt;0),7,1),6,-1),8,-1),9,-1)</f>
        <v>도르트문트</v>
      </c>
      <c r="H6" s="15">
        <v>6</v>
      </c>
      <c r="I6" s="15">
        <v>9</v>
      </c>
      <c r="J6" s="15">
        <v>1</v>
      </c>
      <c r="K6" s="15">
        <v>2</v>
      </c>
      <c r="L6" s="15">
        <v>47</v>
      </c>
      <c r="M6" s="15">
        <v>25</v>
      </c>
      <c r="N6" s="15">
        <v>22</v>
      </c>
      <c r="O6" s="20">
        <v>28</v>
      </c>
      <c r="Q6" s="51"/>
      <c r="R6" s="51"/>
      <c r="S6" s="52">
        <v>1</v>
      </c>
      <c r="T6" s="51"/>
      <c r="U6" s="15" t="e" vm="2">
        <f>VLOOKUP(V6,LOGO_DB!$D:$F,3,0)</f>
        <v>#VALUE!</v>
      </c>
      <c r="V6" s="15" t="str" cm="1">
        <f t="array" ref="V6:X12">_xlfn.TAKE(_xlfn._xlws.SORT(_xlfn.CHOOSECOLS(_xlfn._xlws.FILTER(득점데이터[], 득점데이터[대회종류]="1부리그"), 3, 2, 4), 3, -1), 10)</f>
        <v>INT</v>
      </c>
      <c r="W6" s="33" t="str">
        <v>사뮈엘 에토</v>
      </c>
      <c r="X6" s="31">
        <v>5</v>
      </c>
    </row>
    <row r="7" spans="1:26" ht="32.1" customHeight="1" x14ac:dyDescent="0.3">
      <c r="A7" s="1"/>
      <c r="B7" s="51"/>
      <c r="C7" s="20"/>
      <c r="D7" s="20">
        <v>2</v>
      </c>
      <c r="E7" s="20"/>
      <c r="F7" s="16" t="e" vm="2">
        <f>VLOOKUP(G7,시즌이미지12[[팀명]:[시즌]],2,0)</f>
        <v>#VALUE!</v>
      </c>
      <c r="G7" s="34" t="str">
        <v>인테르</v>
      </c>
      <c r="H7" s="16">
        <v>8</v>
      </c>
      <c r="I7" s="16">
        <v>6</v>
      </c>
      <c r="J7" s="16">
        <v>3</v>
      </c>
      <c r="K7" s="16">
        <v>3</v>
      </c>
      <c r="L7" s="16">
        <v>30</v>
      </c>
      <c r="M7" s="16">
        <v>24</v>
      </c>
      <c r="N7" s="16">
        <v>6</v>
      </c>
      <c r="O7" s="24">
        <v>21</v>
      </c>
      <c r="Q7" s="51"/>
      <c r="R7" s="20"/>
      <c r="S7" s="20">
        <v>2</v>
      </c>
      <c r="T7" s="20"/>
      <c r="U7" s="16" t="e" vm="1">
        <f>VLOOKUP(V7,LOGO_DB!$D:$F,3,0)</f>
        <v>#VALUE!</v>
      </c>
      <c r="V7" s="16" t="str">
        <v>BVB</v>
      </c>
      <c r="W7" s="34" t="str">
        <v>P.오바메양</v>
      </c>
      <c r="X7" s="32">
        <v>4</v>
      </c>
    </row>
    <row r="8" spans="1:26" ht="32.1" customHeight="1" x14ac:dyDescent="0.3">
      <c r="A8" s="1"/>
      <c r="B8" s="51"/>
      <c r="C8" s="19"/>
      <c r="D8" s="19">
        <v>3</v>
      </c>
      <c r="E8" s="19"/>
      <c r="F8" s="15" t="e">
        <f>VLOOKUP(G8,시즌이미지12[[팀명]:[시즌]],2,0)</f>
        <v>#N/A</v>
      </c>
      <c r="G8" s="35" t="str">
        <v>비야레알</v>
      </c>
      <c r="H8" s="15">
        <v>6</v>
      </c>
      <c r="I8" s="15">
        <v>4</v>
      </c>
      <c r="J8" s="15">
        <v>3</v>
      </c>
      <c r="K8" s="15">
        <v>1</v>
      </c>
      <c r="L8" s="15">
        <v>24</v>
      </c>
      <c r="M8" s="15">
        <v>16</v>
      </c>
      <c r="N8" s="15">
        <v>8</v>
      </c>
      <c r="O8" s="20">
        <v>15</v>
      </c>
      <c r="Q8" s="51"/>
      <c r="R8" s="19"/>
      <c r="S8" s="19">
        <v>3</v>
      </c>
      <c r="T8" s="19"/>
      <c r="U8" s="15" t="e" vm="2">
        <f>VLOOKUP(V8,LOGO_DB!$D:$F,3,0)</f>
        <v>#VALUE!</v>
      </c>
      <c r="V8" s="15" t="str">
        <v>INT</v>
      </c>
      <c r="W8" s="35" t="str">
        <v>로타어 마테우스</v>
      </c>
      <c r="X8" s="31">
        <v>2</v>
      </c>
    </row>
    <row r="9" spans="1:26" ht="32.1" customHeight="1" x14ac:dyDescent="0.3">
      <c r="A9" s="1"/>
      <c r="B9" s="51"/>
      <c r="C9" s="20"/>
      <c r="D9" s="20">
        <v>4</v>
      </c>
      <c r="E9" s="20"/>
      <c r="F9" s="16" t="e" vm="3">
        <f>VLOOKUP(G9,시즌이미지12[[팀명]:[시즌]],2,0)</f>
        <v>#VALUE!</v>
      </c>
      <c r="G9" s="34" t="str">
        <v>맨체스터 유나이티드</v>
      </c>
      <c r="H9" s="16">
        <v>4</v>
      </c>
      <c r="I9" s="16">
        <v>3</v>
      </c>
      <c r="J9" s="16">
        <v>4</v>
      </c>
      <c r="K9" s="16">
        <v>3</v>
      </c>
      <c r="L9" s="16">
        <v>24</v>
      </c>
      <c r="M9" s="16">
        <v>19</v>
      </c>
      <c r="N9" s="16">
        <v>5</v>
      </c>
      <c r="O9" s="24">
        <v>13</v>
      </c>
      <c r="Q9" s="51"/>
      <c r="R9" s="20"/>
      <c r="S9" s="20">
        <v>4</v>
      </c>
      <c r="T9" s="20"/>
      <c r="U9" s="16" t="e" vm="3">
        <f>VLOOKUP(V9,LOGO_DB!$D:$F,3,0)</f>
        <v>#VALUE!</v>
      </c>
      <c r="V9" s="16" t="str">
        <v>MUN</v>
      </c>
      <c r="W9" s="34" t="str">
        <v>웨인 루니</v>
      </c>
      <c r="X9" s="32">
        <v>2</v>
      </c>
    </row>
    <row r="10" spans="1:26" ht="32.1" customHeight="1" x14ac:dyDescent="0.3">
      <c r="A10" s="1"/>
      <c r="B10" s="51"/>
      <c r="C10" s="19"/>
      <c r="D10" s="19">
        <v>5</v>
      </c>
      <c r="E10" s="19"/>
      <c r="F10" s="15" t="e" vm="4">
        <f>VLOOKUP(G10,시즌이미지12[[팀명]:[시즌]],2,0)</f>
        <v>#VALUE!</v>
      </c>
      <c r="G10" s="35" t="str">
        <v>바이에른 뮌헨</v>
      </c>
      <c r="H10" s="15">
        <v>4</v>
      </c>
      <c r="I10" s="15">
        <v>1</v>
      </c>
      <c r="J10" s="15">
        <v>1</v>
      </c>
      <c r="K10" s="15">
        <v>2</v>
      </c>
      <c r="L10" s="15">
        <v>7</v>
      </c>
      <c r="M10" s="15">
        <v>8</v>
      </c>
      <c r="N10" s="15">
        <v>-1</v>
      </c>
      <c r="O10" s="20">
        <v>4</v>
      </c>
      <c r="Q10" s="51"/>
      <c r="R10" s="19"/>
      <c r="S10" s="19">
        <v>5</v>
      </c>
      <c r="T10" s="19"/>
      <c r="U10" s="15" t="e" vm="1">
        <f>VLOOKUP(V10,LOGO_DB!$D:$F,3,0)</f>
        <v>#VALUE!</v>
      </c>
      <c r="V10" s="15" t="str">
        <v>BVB</v>
      </c>
      <c r="W10" s="35" t="str">
        <v>세루 기라시</v>
      </c>
      <c r="X10" s="31">
        <v>1</v>
      </c>
    </row>
    <row r="11" spans="1:26" ht="32.1" customHeight="1" x14ac:dyDescent="0.3">
      <c r="A11" s="1"/>
      <c r="B11" s="51"/>
      <c r="C11" s="29"/>
      <c r="D11" s="20">
        <v>6</v>
      </c>
      <c r="E11" s="20"/>
      <c r="F11" s="16" t="e">
        <f>VLOOKUP(G11,시즌이미지12[[팀명]:[시즌]],2,0)</f>
        <v>#N/A</v>
      </c>
      <c r="G11" s="34"/>
      <c r="H11" s="16"/>
      <c r="I11" s="16"/>
      <c r="J11" s="16"/>
      <c r="K11" s="16"/>
      <c r="L11" s="16"/>
      <c r="M11" s="16"/>
      <c r="N11" s="16"/>
      <c r="O11" s="24"/>
      <c r="Q11" s="51"/>
      <c r="R11" s="20"/>
      <c r="S11" s="20">
        <v>6</v>
      </c>
      <c r="T11" s="20"/>
      <c r="U11" s="16" t="e" vm="1">
        <f>VLOOKUP(V11,LOGO_DB!$D:$F,3,0)</f>
        <v>#VALUE!</v>
      </c>
      <c r="V11" s="16" t="str">
        <v>BVB</v>
      </c>
      <c r="W11" s="34" t="str">
        <v>A.크나우프</v>
      </c>
      <c r="X11" s="32">
        <v>1</v>
      </c>
    </row>
    <row r="12" spans="1:26" ht="32.1" customHeight="1" x14ac:dyDescent="0.3">
      <c r="A12" s="1"/>
      <c r="B12" s="51"/>
      <c r="C12" s="29"/>
      <c r="D12" s="19">
        <v>7</v>
      </c>
      <c r="E12" s="19"/>
      <c r="F12" s="15" t="e">
        <f>VLOOKUP(G12,시즌이미지12[[팀명]:[시즌]],2,0)</f>
        <v>#N/A</v>
      </c>
      <c r="G12" s="35"/>
      <c r="H12" s="15"/>
      <c r="I12" s="15"/>
      <c r="J12" s="15"/>
      <c r="K12" s="15"/>
      <c r="L12" s="15"/>
      <c r="M12" s="15"/>
      <c r="N12" s="15"/>
      <c r="O12" s="20"/>
      <c r="Q12" s="51"/>
      <c r="R12" s="19"/>
      <c r="S12" s="19">
        <v>7</v>
      </c>
      <c r="T12" s="19"/>
      <c r="U12" s="15" t="e" vm="1">
        <f>VLOOKUP(V12,LOGO_DB!$D:$F,3,0)</f>
        <v>#VALUE!</v>
      </c>
      <c r="V12" s="15" t="str">
        <v>BVB</v>
      </c>
      <c r="W12" s="35" t="str">
        <v>율리안 브란트</v>
      </c>
      <c r="X12" s="31">
        <v>1</v>
      </c>
    </row>
    <row r="13" spans="1:26" ht="32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51"/>
      <c r="R13" s="20"/>
      <c r="S13" s="20">
        <v>8</v>
      </c>
      <c r="T13" s="20"/>
      <c r="U13" s="16" t="e">
        <f>VLOOKUP(V13,LOGO_DB!$D:$F,3,0)</f>
        <v>#N/A</v>
      </c>
      <c r="V13" s="16"/>
      <c r="W13" s="34"/>
      <c r="X13" s="32"/>
    </row>
    <row r="14" spans="1:26" ht="32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51"/>
      <c r="R14" s="19"/>
      <c r="S14" s="19">
        <v>9</v>
      </c>
      <c r="T14" s="19"/>
      <c r="U14" s="15" t="e">
        <f>VLOOKUP(V14,LOGO_DB!$D:$F,3,0)</f>
        <v>#N/A</v>
      </c>
      <c r="V14" s="15"/>
      <c r="W14" s="35"/>
      <c r="X14" s="31"/>
    </row>
    <row r="15" spans="1:26" ht="32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51"/>
      <c r="R15" s="20"/>
      <c r="S15" s="20">
        <v>10</v>
      </c>
      <c r="T15" s="20"/>
      <c r="U15" s="16" t="e">
        <f>VLOOKUP(V15,LOGO_DB!$D:$F,3,0)</f>
        <v>#N/A</v>
      </c>
      <c r="V15" s="16"/>
      <c r="W15" s="34"/>
      <c r="X15" s="32"/>
    </row>
    <row r="16" spans="1:26" ht="32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  <c r="R16" s="1"/>
      <c r="S16" s="1"/>
    </row>
    <row r="17" ht="32.1" customHeight="1" x14ac:dyDescent="0.3"/>
    <row r="18" ht="32.1" customHeight="1" x14ac:dyDescent="0.3"/>
    <row r="19" ht="32.1" customHeight="1" x14ac:dyDescent="0.3"/>
    <row r="20" ht="32.1" customHeight="1" x14ac:dyDescent="0.3"/>
    <row r="21" ht="32.1" customHeight="1" x14ac:dyDescent="0.3"/>
    <row r="22" ht="32.1" customHeight="1" x14ac:dyDescent="0.3"/>
    <row r="23" ht="32.1" customHeight="1" x14ac:dyDescent="0.3"/>
    <row r="24" ht="32.1" customHeight="1" x14ac:dyDescent="0.3"/>
    <row r="25" ht="32.1" customHeight="1" x14ac:dyDescent="0.3"/>
    <row r="26" ht="32.1" customHeight="1" x14ac:dyDescent="0.3"/>
    <row r="27" ht="32.1" customHeight="1" x14ac:dyDescent="0.3"/>
    <row r="28" ht="32.1" customHeight="1" x14ac:dyDescent="0.3"/>
    <row r="29" ht="32.1" customHeight="1" x14ac:dyDescent="0.3"/>
    <row r="30" ht="32.1" customHeight="1" x14ac:dyDescent="0.3"/>
  </sheetData>
  <mergeCells count="4">
    <mergeCell ref="D2:O2"/>
    <mergeCell ref="F4:I4"/>
    <mergeCell ref="F5:G5"/>
    <mergeCell ref="U5:W5"/>
  </mergeCells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6CA8-3A6B-4111-862E-9F769A79B1D7}">
  <dimension ref="A1:AH127"/>
  <sheetViews>
    <sheetView workbookViewId="0">
      <selection activeCell="F31" sqref="F31"/>
    </sheetView>
  </sheetViews>
  <sheetFormatPr defaultRowHeight="15.7" x14ac:dyDescent="0.3"/>
  <cols>
    <col min="1" max="1" width="19.625" bestFit="1" customWidth="1"/>
    <col min="2" max="2" width="12" bestFit="1" customWidth="1"/>
    <col min="3" max="3" width="20.125" bestFit="1" customWidth="1"/>
    <col min="4" max="5" width="7.625" bestFit="1" customWidth="1"/>
    <col min="6" max="6" width="20.125" bestFit="1" customWidth="1"/>
    <col min="7" max="7" width="7.625" bestFit="1" customWidth="1"/>
    <col min="8" max="10" width="5.75" bestFit="1" customWidth="1"/>
    <col min="11" max="13" width="10.75" bestFit="1" customWidth="1"/>
    <col min="14" max="14" width="7.625" bestFit="1" customWidth="1"/>
    <col min="16" max="16" width="20" bestFit="1" customWidth="1"/>
  </cols>
  <sheetData>
    <row r="1" spans="1:34" ht="16.399999999999999" thickBot="1" x14ac:dyDescent="0.35">
      <c r="A1" t="s">
        <v>14</v>
      </c>
      <c r="B1" t="s">
        <v>1</v>
      </c>
      <c r="C1" t="s">
        <v>6</v>
      </c>
      <c r="D1" t="s">
        <v>7</v>
      </c>
      <c r="E1" t="s">
        <v>8</v>
      </c>
      <c r="F1" t="s">
        <v>16</v>
      </c>
      <c r="G1" t="s">
        <v>9</v>
      </c>
      <c r="H1" t="s">
        <v>10</v>
      </c>
      <c r="I1" t="s">
        <v>11</v>
      </c>
      <c r="J1" t="s">
        <v>12</v>
      </c>
      <c r="K1" t="s">
        <v>17</v>
      </c>
      <c r="L1" t="s">
        <v>18</v>
      </c>
      <c r="M1" t="s">
        <v>19</v>
      </c>
      <c r="N1" t="s">
        <v>13</v>
      </c>
      <c r="P1" s="41" t="s">
        <v>112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  <c r="W1" s="1">
        <v>8</v>
      </c>
      <c r="X1" s="1">
        <v>9</v>
      </c>
      <c r="Y1" s="1">
        <v>9</v>
      </c>
    </row>
    <row r="2" spans="1:34" x14ac:dyDescent="0.3">
      <c r="A2" s="39" t="s">
        <v>15</v>
      </c>
      <c r="B2" s="39" t="s">
        <v>103</v>
      </c>
      <c r="C2" s="39" t="s">
        <v>103</v>
      </c>
      <c r="F2" s="39" t="s">
        <v>103</v>
      </c>
      <c r="I2">
        <v>1</v>
      </c>
      <c r="P2" s="1" t="s">
        <v>6</v>
      </c>
      <c r="Q2" s="1" t="s">
        <v>20</v>
      </c>
      <c r="R2" s="1" t="s">
        <v>10</v>
      </c>
      <c r="S2" s="1" t="s">
        <v>11</v>
      </c>
      <c r="T2" s="1" t="s">
        <v>12</v>
      </c>
      <c r="U2" s="1" t="s">
        <v>7</v>
      </c>
      <c r="V2" s="1" t="s">
        <v>8</v>
      </c>
      <c r="W2" s="1" t="s">
        <v>21</v>
      </c>
      <c r="X2" s="1" t="s">
        <v>78</v>
      </c>
    </row>
    <row r="3" spans="1:34" x14ac:dyDescent="0.3">
      <c r="A3" s="39" t="s">
        <v>15</v>
      </c>
      <c r="B3" s="39" t="s">
        <v>103</v>
      </c>
      <c r="C3" s="39" t="s">
        <v>103</v>
      </c>
      <c r="F3" s="39" t="s">
        <v>103</v>
      </c>
      <c r="I3">
        <v>1</v>
      </c>
      <c r="P3" s="1" t="s">
        <v>208</v>
      </c>
      <c r="Q3" s="1">
        <f>COUNTIFS(전체순위표[팀명],표1부리그[[#This Row],[팀명]],전체순위표[대회 종류],$P$1)</f>
        <v>6</v>
      </c>
      <c r="R3" s="1">
        <f>SUMIF(전체순위표[팀명],표1부리그[[#This Row],[팀명]],전체순위표[승])</f>
        <v>9</v>
      </c>
      <c r="S3" s="1">
        <f>SUMIF(전체순위표[팀명],표1부리그[[#This Row],[팀명]],전체순위표[무])</f>
        <v>1</v>
      </c>
      <c r="T3" s="1">
        <f>SUMIF(전체순위표[팀명],표1부리그[[#This Row],[팀명]],전체순위표[패])</f>
        <v>2</v>
      </c>
      <c r="U3" s="1">
        <f>SUMIF(전체순위표[팀명],표1부리그[[#This Row],[팀명]],전체순위표[득점])</f>
        <v>47</v>
      </c>
      <c r="V3" s="1">
        <f>SUMIF(전체순위표[팀명],표1부리그[[#This Row],[팀명]],전체순위표[실점])</f>
        <v>25</v>
      </c>
      <c r="W3" s="1">
        <f>SUMIF(전체순위표[팀명],표1부리그[[#This Row],[팀명]],전체순위표[득실])</f>
        <v>22</v>
      </c>
      <c r="X3" s="1">
        <f>SUMIF(전체순위표[팀명],표1부리그[[#This Row],[팀명]],전체순위표[승점])</f>
        <v>28</v>
      </c>
      <c r="Z3" s="1" t="str" cm="1">
        <f t="array" ref="Z3:AH7">_xlfn._xlws.SORT(_xlfn._xlws.SORT(_xlfn._xlws.SORT(_xlfn._xlws.SORT(_xlfn._xlws.FILTER(표1부리그[],표1부리그[경기]&gt;0),7,1),6,-1),8,-1),9,-1)</f>
        <v>도르트문트</v>
      </c>
      <c r="AA3">
        <v>6</v>
      </c>
      <c r="AB3">
        <v>9</v>
      </c>
      <c r="AC3">
        <v>1</v>
      </c>
      <c r="AD3">
        <v>2</v>
      </c>
      <c r="AE3">
        <v>47</v>
      </c>
      <c r="AF3">
        <v>25</v>
      </c>
      <c r="AG3">
        <v>22</v>
      </c>
      <c r="AH3">
        <v>28</v>
      </c>
    </row>
    <row r="4" spans="1:34" x14ac:dyDescent="0.3">
      <c r="A4" s="39" t="s">
        <v>15</v>
      </c>
      <c r="B4" s="39" t="s">
        <v>2</v>
      </c>
      <c r="C4" s="39" t="s">
        <v>81</v>
      </c>
      <c r="D4">
        <v>2</v>
      </c>
      <c r="E4">
        <v>2</v>
      </c>
      <c r="F4" s="39" t="s">
        <v>4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P4" s="1" t="s">
        <v>209</v>
      </c>
      <c r="Q4" s="1">
        <f>COUNTIFS(전체순위표[팀명],표1부리그[[#This Row],[팀명]],전체순위표[대회 종류],$P$1)</f>
        <v>4</v>
      </c>
      <c r="R4" s="1">
        <f>SUMIF(전체순위표[팀명],표1부리그[[#This Row],[팀명]],전체순위표[승])</f>
        <v>1</v>
      </c>
      <c r="S4" s="1">
        <f>SUMIF(전체순위표[팀명],표1부리그[[#This Row],[팀명]],전체순위표[무])</f>
        <v>1</v>
      </c>
      <c r="T4" s="1">
        <f>SUMIF(전체순위표[팀명],표1부리그[[#This Row],[팀명]],전체순위표[패])</f>
        <v>2</v>
      </c>
      <c r="U4" s="1">
        <f>SUMIF(전체순위표[팀명],표1부리그[[#This Row],[팀명]],전체순위표[득점])</f>
        <v>7</v>
      </c>
      <c r="V4" s="1">
        <f>SUMIF(전체순위표[팀명],표1부리그[[#This Row],[팀명]],전체순위표[실점])</f>
        <v>8</v>
      </c>
      <c r="W4" s="1">
        <f>SUMIF(전체순위표[팀명],표1부리그[[#This Row],[팀명]],전체순위표[득실])</f>
        <v>-1</v>
      </c>
      <c r="X4" s="1">
        <f>SUMIF(전체순위표[팀명],표1부리그[[#This Row],[팀명]],전체순위표[승점])</f>
        <v>4</v>
      </c>
      <c r="Z4" t="str">
        <v>인테르</v>
      </c>
      <c r="AA4">
        <v>8</v>
      </c>
      <c r="AB4">
        <v>6</v>
      </c>
      <c r="AC4">
        <v>3</v>
      </c>
      <c r="AD4">
        <v>3</v>
      </c>
      <c r="AE4">
        <v>30</v>
      </c>
      <c r="AF4">
        <v>24</v>
      </c>
      <c r="AG4">
        <v>6</v>
      </c>
      <c r="AH4">
        <v>21</v>
      </c>
    </row>
    <row r="5" spans="1:34" x14ac:dyDescent="0.3">
      <c r="A5" s="39" t="s">
        <v>15</v>
      </c>
      <c r="B5" s="39" t="s">
        <v>2</v>
      </c>
      <c r="C5" s="39" t="s">
        <v>81</v>
      </c>
      <c r="D5">
        <v>0</v>
      </c>
      <c r="E5">
        <v>1</v>
      </c>
      <c r="F5" s="39" t="s">
        <v>4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-1</v>
      </c>
      <c r="P5" s="1" t="s">
        <v>210</v>
      </c>
      <c r="Q5" s="1">
        <f>COUNTIFS(전체순위표[팀명],표1부리그[[#This Row],[팀명]],전체순위표[대회 종류],$P$1)</f>
        <v>4</v>
      </c>
      <c r="R5" s="1">
        <f>SUMIF(전체순위표[팀명],표1부리그[[#This Row],[팀명]],전체순위표[승])</f>
        <v>3</v>
      </c>
      <c r="S5" s="1">
        <f>SUMIF(전체순위표[팀명],표1부리그[[#This Row],[팀명]],전체순위표[무])</f>
        <v>4</v>
      </c>
      <c r="T5" s="1">
        <f>SUMIF(전체순위표[팀명],표1부리그[[#This Row],[팀명]],전체순위표[패])</f>
        <v>3</v>
      </c>
      <c r="U5" s="1">
        <f>SUMIF(전체순위표[팀명],표1부리그[[#This Row],[팀명]],전체순위표[득점])</f>
        <v>24</v>
      </c>
      <c r="V5" s="1">
        <f>SUMIF(전체순위표[팀명],표1부리그[[#This Row],[팀명]],전체순위표[실점])</f>
        <v>19</v>
      </c>
      <c r="W5" s="1">
        <f>SUMIF(전체순위표[팀명],표1부리그[[#This Row],[팀명]],전체순위표[득실])</f>
        <v>5</v>
      </c>
      <c r="X5" s="1">
        <f>SUMIF(전체순위표[팀명],표1부리그[[#This Row],[팀명]],전체순위표[승점])</f>
        <v>13</v>
      </c>
      <c r="Z5" t="str">
        <v>비야레알</v>
      </c>
      <c r="AA5">
        <v>6</v>
      </c>
      <c r="AB5">
        <v>4</v>
      </c>
      <c r="AC5">
        <v>3</v>
      </c>
      <c r="AD5">
        <v>1</v>
      </c>
      <c r="AE5">
        <v>24</v>
      </c>
      <c r="AF5">
        <v>16</v>
      </c>
      <c r="AG5">
        <v>8</v>
      </c>
      <c r="AH5">
        <v>15</v>
      </c>
    </row>
    <row r="6" spans="1:34" x14ac:dyDescent="0.3">
      <c r="A6" s="39" t="s">
        <v>15</v>
      </c>
      <c r="B6" s="39" t="s">
        <v>2</v>
      </c>
      <c r="C6" s="39" t="s">
        <v>5</v>
      </c>
      <c r="D6">
        <v>3</v>
      </c>
      <c r="E6">
        <v>2</v>
      </c>
      <c r="F6" s="39" t="s">
        <v>4</v>
      </c>
      <c r="G6">
        <v>3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P6" s="1" t="s">
        <v>4</v>
      </c>
      <c r="Q6" s="1">
        <f>COUNTIFS(전체순위표[팀명],표1부리그[[#This Row],[팀명]],전체순위표[대회 종류],$P$1)</f>
        <v>8</v>
      </c>
      <c r="R6" s="1">
        <f>SUMIF(전체순위표[팀명],표1부리그[[#This Row],[팀명]],전체순위표[승])</f>
        <v>6</v>
      </c>
      <c r="S6" s="1">
        <f>SUMIF(전체순위표[팀명],표1부리그[[#This Row],[팀명]],전체순위표[무])</f>
        <v>3</v>
      </c>
      <c r="T6" s="1">
        <f>SUMIF(전체순위표[팀명],표1부리그[[#This Row],[팀명]],전체순위표[패])</f>
        <v>3</v>
      </c>
      <c r="U6" s="1">
        <f>SUMIF(전체순위표[팀명],표1부리그[[#This Row],[팀명]],전체순위표[득점])</f>
        <v>30</v>
      </c>
      <c r="V6" s="1">
        <f>SUMIF(전체순위표[팀명],표1부리그[[#This Row],[팀명]],전체순위표[실점])</f>
        <v>24</v>
      </c>
      <c r="W6" s="1">
        <f>SUMIF(전체순위표[팀명],표1부리그[[#This Row],[팀명]],전체순위표[득실])</f>
        <v>6</v>
      </c>
      <c r="X6" s="1">
        <f>SUMIF(전체순위표[팀명],표1부리그[[#This Row],[팀명]],전체순위표[승점])</f>
        <v>21</v>
      </c>
      <c r="Z6" t="str">
        <v>맨체스터 유나이티드</v>
      </c>
      <c r="AA6">
        <v>4</v>
      </c>
      <c r="AB6">
        <v>3</v>
      </c>
      <c r="AC6">
        <v>4</v>
      </c>
      <c r="AD6">
        <v>3</v>
      </c>
      <c r="AE6">
        <v>24</v>
      </c>
      <c r="AF6">
        <v>19</v>
      </c>
      <c r="AG6">
        <v>5</v>
      </c>
      <c r="AH6">
        <v>13</v>
      </c>
    </row>
    <row r="7" spans="1:34" x14ac:dyDescent="0.3">
      <c r="A7" s="39" t="s">
        <v>15</v>
      </c>
      <c r="B7" s="39" t="s">
        <v>2</v>
      </c>
      <c r="C7" s="39" t="s">
        <v>4</v>
      </c>
      <c r="D7">
        <v>2</v>
      </c>
      <c r="E7">
        <v>4</v>
      </c>
      <c r="F7" s="39" t="s">
        <v>5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-2</v>
      </c>
      <c r="P7" s="1" t="s">
        <v>212</v>
      </c>
      <c r="Q7" s="1">
        <f>COUNTIFS(전체순위표[팀명],표1부리그[[#This Row],[팀명]],전체순위표[대회 종류],$P$1)</f>
        <v>6</v>
      </c>
      <c r="R7" s="1">
        <f>SUMIF(전체순위표[팀명],표1부리그[[#This Row],[팀명]],전체순위표[승])</f>
        <v>4</v>
      </c>
      <c r="S7" s="1">
        <f>SUMIF(전체순위표[팀명],표1부리그[[#This Row],[팀명]],전체순위표[무])</f>
        <v>3</v>
      </c>
      <c r="T7" s="1">
        <f>SUMIF(전체순위표[팀명],표1부리그[[#This Row],[팀명]],전체순위표[패])</f>
        <v>1</v>
      </c>
      <c r="U7" s="1">
        <f>SUMIF(전체순위표[팀명],표1부리그[[#This Row],[팀명]],전체순위표[득점])</f>
        <v>24</v>
      </c>
      <c r="V7" s="1">
        <f>SUMIF(전체순위표[팀명],표1부리그[[#This Row],[팀명]],전체순위표[실점])</f>
        <v>16</v>
      </c>
      <c r="W7" s="1">
        <f>SUMIF(전체순위표[팀명],표1부리그[[#This Row],[팀명]],전체순위표[득실])</f>
        <v>8</v>
      </c>
      <c r="X7" s="1">
        <f>SUMIF(전체순위표[팀명],표1부리그[[#This Row],[팀명]],전체순위표[승점])</f>
        <v>15</v>
      </c>
      <c r="Z7" t="str">
        <v>바이에른 뮌헨</v>
      </c>
      <c r="AA7">
        <v>4</v>
      </c>
      <c r="AB7">
        <v>1</v>
      </c>
      <c r="AC7">
        <v>1</v>
      </c>
      <c r="AD7">
        <v>2</v>
      </c>
      <c r="AE7">
        <v>7</v>
      </c>
      <c r="AF7">
        <v>8</v>
      </c>
      <c r="AG7">
        <v>-1</v>
      </c>
      <c r="AH7">
        <v>4</v>
      </c>
    </row>
    <row r="8" spans="1:34" x14ac:dyDescent="0.3">
      <c r="A8" s="39" t="s">
        <v>15</v>
      </c>
      <c r="B8" s="39" t="s">
        <v>2</v>
      </c>
      <c r="C8" s="39" t="s">
        <v>4</v>
      </c>
      <c r="D8">
        <v>2</v>
      </c>
      <c r="E8">
        <v>2</v>
      </c>
      <c r="F8" s="39" t="s">
        <v>83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P8" s="1" t="s">
        <v>213</v>
      </c>
      <c r="Q8" s="1">
        <f>COUNTIFS(전체순위표[팀명],표1부리그[[#This Row],[팀명]],전체순위표[대회 종류],$P$1)</f>
        <v>0</v>
      </c>
      <c r="R8" s="1">
        <f>SUMIF(전체순위표[팀명],표1부리그[[#This Row],[팀명]],전체순위표[승])</f>
        <v>0</v>
      </c>
      <c r="S8" s="1">
        <f>SUMIF(전체순위표[팀명],표1부리그[[#This Row],[팀명]],전체순위표[무])</f>
        <v>0</v>
      </c>
      <c r="T8" s="1">
        <f>SUMIF(전체순위표[팀명],표1부리그[[#This Row],[팀명]],전체순위표[패])</f>
        <v>0</v>
      </c>
      <c r="U8" s="1">
        <f>SUMIF(전체순위표[팀명],표1부리그[[#This Row],[팀명]],전체순위표[득점])</f>
        <v>0</v>
      </c>
      <c r="V8" s="1">
        <f>SUMIF(전체순위표[팀명],표1부리그[[#This Row],[팀명]],전체순위표[실점])</f>
        <v>0</v>
      </c>
      <c r="W8" s="1">
        <f>SUMIF(전체순위표[팀명],표1부리그[[#This Row],[팀명]],전체순위표[득실])</f>
        <v>0</v>
      </c>
      <c r="X8" s="1">
        <f>SUMIF(전체순위표[팀명],표1부리그[[#This Row],[팀명]],전체순위표[승점])</f>
        <v>0</v>
      </c>
    </row>
    <row r="9" spans="1:34" x14ac:dyDescent="0.3">
      <c r="A9" s="39" t="s">
        <v>15</v>
      </c>
      <c r="B9" s="39" t="s">
        <v>2</v>
      </c>
      <c r="C9" s="39" t="s">
        <v>4</v>
      </c>
      <c r="D9">
        <v>2</v>
      </c>
      <c r="E9">
        <v>0</v>
      </c>
      <c r="F9" s="39" t="s">
        <v>83</v>
      </c>
      <c r="G9">
        <v>3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2</v>
      </c>
      <c r="X9" s="1"/>
    </row>
    <row r="10" spans="1:34" ht="16.399999999999999" thickBot="1" x14ac:dyDescent="0.35">
      <c r="A10" s="39" t="s">
        <v>15</v>
      </c>
      <c r="B10" s="39" t="s">
        <v>2</v>
      </c>
      <c r="C10" s="39" t="s">
        <v>5</v>
      </c>
      <c r="D10">
        <v>4</v>
      </c>
      <c r="E10">
        <v>2</v>
      </c>
      <c r="F10" s="39" t="s">
        <v>83</v>
      </c>
      <c r="G10">
        <v>3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2</v>
      </c>
      <c r="X10" s="1"/>
    </row>
    <row r="11" spans="1:34" ht="16.399999999999999" thickBot="1" x14ac:dyDescent="0.35">
      <c r="A11" s="39" t="s">
        <v>15</v>
      </c>
      <c r="B11" s="39" t="s">
        <v>2</v>
      </c>
      <c r="C11" s="39" t="s">
        <v>5</v>
      </c>
      <c r="D11">
        <v>0</v>
      </c>
      <c r="E11">
        <v>3</v>
      </c>
      <c r="F11" s="39" t="s">
        <v>83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-3</v>
      </c>
      <c r="P11" s="41" t="s">
        <v>113</v>
      </c>
    </row>
    <row r="12" spans="1:34" x14ac:dyDescent="0.3">
      <c r="A12" s="39" t="s">
        <v>15</v>
      </c>
      <c r="B12" s="39" t="s">
        <v>2</v>
      </c>
      <c r="C12" s="39" t="s">
        <v>4</v>
      </c>
      <c r="D12">
        <v>1</v>
      </c>
      <c r="E12">
        <v>3</v>
      </c>
      <c r="F12" s="39" t="s">
        <v>211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-2</v>
      </c>
      <c r="P12" s="1" t="s">
        <v>6</v>
      </c>
      <c r="Q12" s="1" t="s">
        <v>20</v>
      </c>
      <c r="R12" s="1" t="s">
        <v>10</v>
      </c>
      <c r="S12" s="1" t="s">
        <v>11</v>
      </c>
      <c r="T12" s="1" t="s">
        <v>12</v>
      </c>
      <c r="U12" s="1" t="s">
        <v>7</v>
      </c>
      <c r="V12" s="1" t="s">
        <v>8</v>
      </c>
      <c r="W12" s="1" t="s">
        <v>21</v>
      </c>
      <c r="X12" s="1" t="s">
        <v>78</v>
      </c>
    </row>
    <row r="13" spans="1:34" x14ac:dyDescent="0.3">
      <c r="A13" s="39" t="s">
        <v>15</v>
      </c>
      <c r="B13" s="39" t="s">
        <v>2</v>
      </c>
      <c r="C13" s="39" t="s">
        <v>4</v>
      </c>
      <c r="D13">
        <v>3</v>
      </c>
      <c r="E13">
        <v>3</v>
      </c>
      <c r="F13" s="39" t="s">
        <v>211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P13" s="1" t="s">
        <v>214</v>
      </c>
      <c r="Q13" s="1">
        <f>COUNTIFS(전체순위표[팀명],표2부리그[[#This Row],[팀명]],전체순위표[대회 종류],$P$11)</f>
        <v>7</v>
      </c>
      <c r="R13" s="1">
        <f>SUMIF(전체순위표[팀명],표2부리그[[#This Row],[팀명]],전체순위표[승])</f>
        <v>8</v>
      </c>
      <c r="S13" s="1">
        <f>SUMIF(전체순위표[팀명],표2부리그[[#This Row],[팀명]],전체순위표[무])</f>
        <v>0</v>
      </c>
      <c r="T13" s="1">
        <f>SUMIF(전체순위표[팀명],표2부리그[[#This Row],[팀명]],전체순위표[패])</f>
        <v>4</v>
      </c>
      <c r="U13" s="1">
        <f>SUMIF(전체순위표[팀명],표2부리그[[#This Row],[팀명]],전체순위표[득점])</f>
        <v>37</v>
      </c>
      <c r="V13" s="1">
        <f>SUMIF(전체순위표[팀명],표2부리그[[#This Row],[팀명]],전체순위표[실점])</f>
        <v>22</v>
      </c>
      <c r="W13" s="1">
        <f>SUMIF(전체순위표[팀명],표2부리그[[#This Row],[팀명]],전체순위표[득실])</f>
        <v>15</v>
      </c>
      <c r="X13" s="1">
        <f>SUMIF(전체순위표[팀명],표2부리그[[#This Row],[팀명]],전체순위표[승점])</f>
        <v>24</v>
      </c>
    </row>
    <row r="14" spans="1:34" x14ac:dyDescent="0.3">
      <c r="A14" s="39" t="s">
        <v>15</v>
      </c>
      <c r="B14" s="39" t="s">
        <v>2</v>
      </c>
      <c r="C14" s="39" t="s">
        <v>5</v>
      </c>
      <c r="D14">
        <v>2</v>
      </c>
      <c r="E14">
        <v>3</v>
      </c>
      <c r="F14" s="39" t="s">
        <v>211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-1</v>
      </c>
      <c r="P14" s="1" t="s">
        <v>215</v>
      </c>
      <c r="Q14" s="1">
        <f>COUNTIFS(전체순위표[팀명],표2부리그[[#This Row],[팀명]],전체순위표[대회 종류],$P$11)</f>
        <v>9</v>
      </c>
      <c r="R14" s="1">
        <f>SUMIF(전체순위표[팀명],표2부리그[[#This Row],[팀명]],전체순위표[승])</f>
        <v>9</v>
      </c>
      <c r="S14" s="1">
        <f>SUMIF(전체순위표[팀명],표2부리그[[#This Row],[팀명]],전체순위표[무])</f>
        <v>1</v>
      </c>
      <c r="T14" s="1">
        <f>SUMIF(전체순위표[팀명],표2부리그[[#This Row],[팀명]],전체순위표[패])</f>
        <v>4</v>
      </c>
      <c r="U14" s="1">
        <f>SUMIF(전체순위표[팀명],표2부리그[[#This Row],[팀명]],전체순위표[득점])</f>
        <v>34</v>
      </c>
      <c r="V14" s="1">
        <f>SUMIF(전체순위표[팀명],표2부리그[[#This Row],[팀명]],전체순위표[실점])</f>
        <v>27</v>
      </c>
      <c r="W14" s="1">
        <f>SUMIF(전체순위표[팀명],표2부리그[[#This Row],[팀명]],전체순위표[득실])</f>
        <v>7</v>
      </c>
      <c r="X14" s="1">
        <f>SUMIF(전체순위표[팀명],표2부리그[[#This Row],[팀명]],전체순위표[승점])</f>
        <v>28</v>
      </c>
    </row>
    <row r="15" spans="1:34" x14ac:dyDescent="0.3">
      <c r="A15" s="39" t="s">
        <v>15</v>
      </c>
      <c r="B15" s="39" t="s">
        <v>2</v>
      </c>
      <c r="C15" s="39" t="s">
        <v>5</v>
      </c>
      <c r="D15">
        <v>4</v>
      </c>
      <c r="E15">
        <v>3</v>
      </c>
      <c r="F15" s="39" t="s">
        <v>211</v>
      </c>
      <c r="G15">
        <v>3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P15" s="1" t="s">
        <v>216</v>
      </c>
      <c r="Q15" s="1">
        <f>COUNTIFS(전체순위표[팀명],표2부리그[[#This Row],[팀명]],전체순위표[대회 종류],$P$11)</f>
        <v>0</v>
      </c>
      <c r="R15" s="1">
        <f>SUMIF(전체순위표[팀명],표2부리그[[#This Row],[팀명]],전체순위표[승])</f>
        <v>0</v>
      </c>
      <c r="S15" s="1">
        <f>SUMIF(전체순위표[팀명],표2부리그[[#This Row],[팀명]],전체순위표[무])</f>
        <v>0</v>
      </c>
      <c r="T15" s="1">
        <f>SUMIF(전체순위표[팀명],표2부리그[[#This Row],[팀명]],전체순위표[패])</f>
        <v>0</v>
      </c>
      <c r="U15" s="1">
        <f>SUMIF(전체순위표[팀명],표2부리그[[#This Row],[팀명]],전체순위표[득점])</f>
        <v>0</v>
      </c>
      <c r="V15" s="1">
        <f>SUMIF(전체순위표[팀명],표2부리그[[#This Row],[팀명]],전체순위표[실점])</f>
        <v>0</v>
      </c>
      <c r="W15" s="1">
        <f>SUMIF(전체순위표[팀명],표2부리그[[#This Row],[팀명]],전체순위표[득실])</f>
        <v>0</v>
      </c>
      <c r="X15" s="1">
        <f>SUMIF(전체순위표[팀명],표2부리그[[#This Row],[팀명]],전체순위표[승점])</f>
        <v>0</v>
      </c>
    </row>
    <row r="16" spans="1:34" x14ac:dyDescent="0.3">
      <c r="A16" s="39" t="s">
        <v>15</v>
      </c>
      <c r="B16" s="39" t="s">
        <v>2</v>
      </c>
      <c r="C16" s="39" t="s">
        <v>81</v>
      </c>
      <c r="D16">
        <v>2</v>
      </c>
      <c r="E16">
        <v>2</v>
      </c>
      <c r="F16" s="39" t="s">
        <v>211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P16" s="1" t="s">
        <v>217</v>
      </c>
      <c r="Q16" s="1">
        <f>COUNTIFS(전체순위표[팀명],표2부리그[[#This Row],[팀명]],전체순위표[대회 종류],$P$11)</f>
        <v>7</v>
      </c>
      <c r="R16" s="1">
        <f>SUMIF(전체순위표[팀명],표2부리그[[#This Row],[팀명]],전체순위표[승])</f>
        <v>5</v>
      </c>
      <c r="S16" s="1">
        <f>SUMIF(전체순위표[팀명],표2부리그[[#This Row],[팀명]],전체순위표[무])</f>
        <v>1</v>
      </c>
      <c r="T16" s="1">
        <f>SUMIF(전체순위표[팀명],표2부리그[[#This Row],[팀명]],전체순위표[패])</f>
        <v>6</v>
      </c>
      <c r="U16" s="1">
        <f>SUMIF(전체순위표[팀명],표2부리그[[#This Row],[팀명]],전체순위표[득점])</f>
        <v>35</v>
      </c>
      <c r="V16" s="1">
        <f>SUMIF(전체순위표[팀명],표2부리그[[#This Row],[팀명]],전체순위표[실점])</f>
        <v>31</v>
      </c>
      <c r="W16" s="1">
        <f>SUMIF(전체순위표[팀명],표2부리그[[#This Row],[팀명]],전체순위표[득실])</f>
        <v>4</v>
      </c>
      <c r="X16" s="1">
        <f>SUMIF(전체순위표[팀명],표2부리그[[#This Row],[팀명]],전체순위표[승점])</f>
        <v>16</v>
      </c>
    </row>
    <row r="17" spans="1:34" x14ac:dyDescent="0.3">
      <c r="A17" s="39" t="s">
        <v>15</v>
      </c>
      <c r="B17" s="39" t="s">
        <v>2</v>
      </c>
      <c r="C17" s="39" t="s">
        <v>81</v>
      </c>
      <c r="D17">
        <v>1</v>
      </c>
      <c r="E17">
        <v>1</v>
      </c>
      <c r="F17" s="39" t="s">
        <v>211</v>
      </c>
      <c r="G17">
        <v>1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P17" s="1" t="s">
        <v>116</v>
      </c>
      <c r="Q17" s="1">
        <f>COUNTIFS(전체순위표[팀명],표2부리그[[#This Row],[팀명]],전체순위표[대회 종류],$P$11)</f>
        <v>2</v>
      </c>
      <c r="R17" s="1">
        <f>SUMIF(전체순위표[팀명],표2부리그[[#This Row],[팀명]],전체순위표[승])</f>
        <v>2</v>
      </c>
      <c r="S17" s="1">
        <f>SUMIF(전체순위표[팀명],표2부리그[[#This Row],[팀명]],전체순위표[무])</f>
        <v>1</v>
      </c>
      <c r="T17" s="1">
        <f>SUMIF(전체순위표[팀명],표2부리그[[#This Row],[팀명]],전체순위표[패])</f>
        <v>2</v>
      </c>
      <c r="U17" s="1">
        <f>SUMIF(전체순위표[팀명],표2부리그[[#This Row],[팀명]],전체순위표[득점])</f>
        <v>18</v>
      </c>
      <c r="V17" s="1">
        <f>SUMIF(전체순위표[팀명],표2부리그[[#This Row],[팀명]],전체순위표[실점])</f>
        <v>18</v>
      </c>
      <c r="W17" s="1">
        <f>SUMIF(전체순위표[팀명],표2부리그[[#This Row],[팀명]],전체순위표[득실])</f>
        <v>0</v>
      </c>
      <c r="X17" s="1">
        <f>SUMIF(전체순위표[팀명],표2부리그[[#This Row],[팀명]],전체순위표[승점])</f>
        <v>7</v>
      </c>
    </row>
    <row r="18" spans="1:34" x14ac:dyDescent="0.3">
      <c r="A18" s="39" t="s">
        <v>15</v>
      </c>
      <c r="B18" s="39" t="s">
        <v>2</v>
      </c>
      <c r="C18" s="39" t="s">
        <v>4</v>
      </c>
      <c r="D18">
        <v>2</v>
      </c>
      <c r="E18">
        <v>2</v>
      </c>
      <c r="F18" s="39" t="s">
        <v>81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P18" s="1" t="s">
        <v>110</v>
      </c>
      <c r="Q18" s="1">
        <f>COUNTIFS(전체순위표[팀명],표2부리그[[#This Row],[팀명]],전체순위표[대회 종류],$P$11)</f>
        <v>5</v>
      </c>
      <c r="R18" s="1">
        <f>SUMIF(전체순위표[팀명],표2부리그[[#This Row],[팀명]],전체순위표[승])</f>
        <v>4</v>
      </c>
      <c r="S18" s="1">
        <f>SUMIF(전체순위표[팀명],표2부리그[[#This Row],[팀명]],전체순위표[무])</f>
        <v>1</v>
      </c>
      <c r="T18" s="1">
        <f>SUMIF(전체순위표[팀명],표2부리그[[#This Row],[팀명]],전체순위표[패])</f>
        <v>8</v>
      </c>
      <c r="U18" s="1">
        <f>SUMIF(전체순위표[팀명],표2부리그[[#This Row],[팀명]],전체순위표[득점])</f>
        <v>23</v>
      </c>
      <c r="V18" s="1">
        <f>SUMIF(전체순위표[팀명],표2부리그[[#This Row],[팀명]],전체순위표[실점])</f>
        <v>42</v>
      </c>
      <c r="W18" s="1">
        <f>SUMIF(전체순위표[팀명],표2부리그[[#This Row],[팀명]],전체순위표[득실])</f>
        <v>-19</v>
      </c>
      <c r="X18" s="1">
        <f>SUMIF(전체순위표[팀명],표2부리그[[#This Row],[팀명]],전체순위표[승점])</f>
        <v>13</v>
      </c>
    </row>
    <row r="19" spans="1:34" x14ac:dyDescent="0.3">
      <c r="A19" s="39" t="s">
        <v>15</v>
      </c>
      <c r="B19" s="39" t="s">
        <v>2</v>
      </c>
      <c r="C19" s="39" t="s">
        <v>4</v>
      </c>
      <c r="D19">
        <v>1</v>
      </c>
      <c r="E19">
        <v>0</v>
      </c>
      <c r="F19" s="39" t="s">
        <v>81</v>
      </c>
      <c r="G19">
        <v>3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P19" s="40" t="s">
        <v>218</v>
      </c>
      <c r="Q19" s="40">
        <f>COUNTIFS(전체순위표[팀명],표2부리그[[#This Row],[팀명]],전체순위표[대회 종류],$P$11)</f>
        <v>4</v>
      </c>
      <c r="R19" s="1">
        <f>SUMIF(전체순위표[팀명],표2부리그[[#This Row],[팀명]],전체순위표[승])</f>
        <v>1</v>
      </c>
      <c r="S19" s="40">
        <f>SUMIF(전체순위표[팀명],표2부리그[[#This Row],[팀명]],전체순위표[무])</f>
        <v>2</v>
      </c>
      <c r="T19" s="40">
        <f>SUMIF(전체순위표[팀명],표2부리그[[#This Row],[팀명]],전체순위표[패])</f>
        <v>4</v>
      </c>
      <c r="U19" s="40">
        <f>SUMIF(전체순위표[팀명],표2부리그[[#This Row],[팀명]],전체순위표[득점])</f>
        <v>8</v>
      </c>
      <c r="V19" s="40">
        <f>SUMIF(전체순위표[팀명],표2부리그[[#This Row],[팀명]],전체순위표[실점])</f>
        <v>19</v>
      </c>
      <c r="W19" s="40">
        <f>SUMIF(전체순위표[팀명],표2부리그[[#This Row],[팀명]],전체순위표[득실])</f>
        <v>-11</v>
      </c>
      <c r="X19" s="40">
        <f>SUMIF(전체순위표[팀명],표2부리그[[#This Row],[팀명]],전체순위표[승점])</f>
        <v>5</v>
      </c>
    </row>
    <row r="20" spans="1:34" x14ac:dyDescent="0.3">
      <c r="A20" s="39" t="s">
        <v>15</v>
      </c>
      <c r="B20" s="39" t="s">
        <v>2</v>
      </c>
      <c r="C20" s="39" t="s">
        <v>4</v>
      </c>
      <c r="D20">
        <v>2</v>
      </c>
      <c r="E20">
        <v>3</v>
      </c>
      <c r="F20" s="39" t="s">
        <v>5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-1</v>
      </c>
      <c r="P20" s="40" t="s">
        <v>219</v>
      </c>
      <c r="Q20" s="40">
        <f>COUNTIFS(전체순위표[팀명],표2부리그[[#This Row],[팀명]],전체순위표[대회 종류],$P$11)</f>
        <v>8</v>
      </c>
      <c r="R20" s="1">
        <f>SUMIF(전체순위표[팀명],표2부리그[[#This Row],[팀명]],전체순위표[승])</f>
        <v>0</v>
      </c>
      <c r="S20" s="40">
        <f>SUMIF(전체순위표[팀명],표2부리그[[#This Row],[팀명]],전체순위표[무])</f>
        <v>2</v>
      </c>
      <c r="T20" s="40">
        <f>SUMIF(전체순위표[팀명],표2부리그[[#This Row],[팀명]],전체순위표[패])</f>
        <v>13</v>
      </c>
      <c r="U20" s="40">
        <f>SUMIF(전체순위표[팀명],표2부리그[[#This Row],[팀명]],전체순위표[득점])</f>
        <v>17</v>
      </c>
      <c r="V20" s="40">
        <f>SUMIF(전체순위표[팀명],표2부리그[[#This Row],[팀명]],전체순위표[실점])</f>
        <v>53</v>
      </c>
      <c r="W20" s="40">
        <f>SUMIF(전체순위표[팀명],표2부리그[[#This Row],[팀명]],전체순위표[득실])</f>
        <v>-36</v>
      </c>
      <c r="X20" s="40">
        <f>SUMIF(전체순위표[팀명],표2부리그[[#This Row],[팀명]],전체순위표[승점])</f>
        <v>2</v>
      </c>
    </row>
    <row r="21" spans="1:34" x14ac:dyDescent="0.3">
      <c r="A21" s="39" t="s">
        <v>15</v>
      </c>
      <c r="B21" s="39" t="s">
        <v>2</v>
      </c>
      <c r="C21" s="39" t="s">
        <v>5</v>
      </c>
      <c r="D21">
        <v>4</v>
      </c>
      <c r="E21">
        <v>2</v>
      </c>
      <c r="F21" s="39" t="s">
        <v>4</v>
      </c>
      <c r="G21">
        <v>3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2</v>
      </c>
    </row>
    <row r="22" spans="1:34" x14ac:dyDescent="0.3">
      <c r="A22" s="39" t="s">
        <v>15</v>
      </c>
      <c r="B22" s="39" t="s">
        <v>2</v>
      </c>
      <c r="C22" s="39" t="s">
        <v>83</v>
      </c>
      <c r="D22">
        <v>2</v>
      </c>
      <c r="E22">
        <v>2</v>
      </c>
      <c r="F22" s="39" t="s">
        <v>4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34" x14ac:dyDescent="0.3">
      <c r="A23" s="39" t="s">
        <v>15</v>
      </c>
      <c r="B23" s="39" t="s">
        <v>2</v>
      </c>
      <c r="C23" s="39" t="s">
        <v>83</v>
      </c>
      <c r="D23">
        <v>0</v>
      </c>
      <c r="E23">
        <v>2</v>
      </c>
      <c r="F23" s="39" t="s">
        <v>4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-2</v>
      </c>
    </row>
    <row r="24" spans="1:34" x14ac:dyDescent="0.3">
      <c r="A24" s="39" t="s">
        <v>15</v>
      </c>
      <c r="B24" s="39" t="s">
        <v>2</v>
      </c>
      <c r="C24" s="39" t="s">
        <v>83</v>
      </c>
      <c r="D24">
        <v>2</v>
      </c>
      <c r="E24">
        <v>4</v>
      </c>
      <c r="F24" s="39" t="s">
        <v>5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-2</v>
      </c>
      <c r="Z24" t="str" cm="1">
        <f t="array" ref="Z24:AH30">_xlfn._xlws.SORT(_xlfn._xlws.SORT(_xlfn._xlws.SORT(_xlfn._xlws.SORT(_xlfn._xlws.FILTER(표2부리그[],표2부리그[경기]&gt;0),7,1),6,-1),8,-1),9,-1)</f>
        <v>레버쿠젠</v>
      </c>
      <c r="AA24">
        <v>9</v>
      </c>
      <c r="AB24">
        <v>9</v>
      </c>
      <c r="AC24">
        <v>1</v>
      </c>
      <c r="AD24">
        <v>4</v>
      </c>
      <c r="AE24">
        <v>34</v>
      </c>
      <c r="AF24">
        <v>27</v>
      </c>
      <c r="AG24">
        <v>7</v>
      </c>
      <c r="AH24">
        <v>28</v>
      </c>
    </row>
    <row r="25" spans="1:34" x14ac:dyDescent="0.3">
      <c r="A25" s="39" t="s">
        <v>15</v>
      </c>
      <c r="B25" s="39" t="s">
        <v>2</v>
      </c>
      <c r="C25" s="39" t="s">
        <v>83</v>
      </c>
      <c r="D25">
        <v>3</v>
      </c>
      <c r="E25">
        <v>0</v>
      </c>
      <c r="F25" s="39" t="s">
        <v>5</v>
      </c>
      <c r="G25">
        <v>3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3</v>
      </c>
      <c r="Z25" t="str">
        <v>아틀레티코 마드리드</v>
      </c>
      <c r="AA25">
        <v>7</v>
      </c>
      <c r="AB25">
        <v>8</v>
      </c>
      <c r="AC25">
        <v>0</v>
      </c>
      <c r="AD25">
        <v>4</v>
      </c>
      <c r="AE25">
        <v>37</v>
      </c>
      <c r="AF25">
        <v>22</v>
      </c>
      <c r="AG25">
        <v>15</v>
      </c>
      <c r="AH25">
        <v>24</v>
      </c>
    </row>
    <row r="26" spans="1:34" x14ac:dyDescent="0.3">
      <c r="A26" s="39" t="s">
        <v>15</v>
      </c>
      <c r="B26" s="39" t="s">
        <v>2</v>
      </c>
      <c r="C26" s="39" t="s">
        <v>211</v>
      </c>
      <c r="D26">
        <v>3</v>
      </c>
      <c r="E26">
        <v>1</v>
      </c>
      <c r="F26" s="39" t="s">
        <v>4</v>
      </c>
      <c r="G26">
        <v>3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2</v>
      </c>
      <c r="Z26" t="str">
        <v>첼시</v>
      </c>
      <c r="AA26">
        <v>7</v>
      </c>
      <c r="AB26">
        <v>5</v>
      </c>
      <c r="AC26">
        <v>1</v>
      </c>
      <c r="AD26">
        <v>6</v>
      </c>
      <c r="AE26">
        <v>35</v>
      </c>
      <c r="AF26">
        <v>31</v>
      </c>
      <c r="AG26">
        <v>4</v>
      </c>
      <c r="AH26">
        <v>16</v>
      </c>
    </row>
    <row r="27" spans="1:34" x14ac:dyDescent="0.3">
      <c r="A27" s="39" t="s">
        <v>15</v>
      </c>
      <c r="B27" s="39" t="s">
        <v>2</v>
      </c>
      <c r="C27" s="39" t="s">
        <v>211</v>
      </c>
      <c r="D27">
        <v>3</v>
      </c>
      <c r="E27">
        <v>3</v>
      </c>
      <c r="F27" s="39" t="s">
        <v>4</v>
      </c>
      <c r="G27">
        <v>1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Z27" t="str">
        <v>토트넘</v>
      </c>
      <c r="AA27">
        <v>5</v>
      </c>
      <c r="AB27">
        <v>4</v>
      </c>
      <c r="AC27">
        <v>1</v>
      </c>
      <c r="AD27">
        <v>8</v>
      </c>
      <c r="AE27">
        <v>23</v>
      </c>
      <c r="AF27">
        <v>42</v>
      </c>
      <c r="AG27">
        <v>-19</v>
      </c>
      <c r="AH27">
        <v>13</v>
      </c>
    </row>
    <row r="28" spans="1:34" x14ac:dyDescent="0.3">
      <c r="A28" s="39" t="s">
        <v>15</v>
      </c>
      <c r="B28" s="39" t="s">
        <v>2</v>
      </c>
      <c r="C28" s="39" t="s">
        <v>211</v>
      </c>
      <c r="D28">
        <v>3</v>
      </c>
      <c r="E28">
        <v>2</v>
      </c>
      <c r="F28" s="39" t="s">
        <v>5</v>
      </c>
      <c r="G28">
        <v>3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Z28" t="str">
        <v>PSV</v>
      </c>
      <c r="AA28">
        <v>2</v>
      </c>
      <c r="AB28">
        <v>2</v>
      </c>
      <c r="AC28">
        <v>1</v>
      </c>
      <c r="AD28">
        <v>2</v>
      </c>
      <c r="AE28">
        <v>18</v>
      </c>
      <c r="AF28">
        <v>18</v>
      </c>
      <c r="AG28">
        <v>0</v>
      </c>
      <c r="AH28">
        <v>7</v>
      </c>
    </row>
    <row r="29" spans="1:34" x14ac:dyDescent="0.3">
      <c r="A29" s="39" t="s">
        <v>15</v>
      </c>
      <c r="B29" s="39" t="s">
        <v>2</v>
      </c>
      <c r="C29" s="39" t="s">
        <v>211</v>
      </c>
      <c r="D29">
        <v>3</v>
      </c>
      <c r="E29">
        <v>4</v>
      </c>
      <c r="F29" s="39" t="s">
        <v>5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-1</v>
      </c>
      <c r="Z29" t="str">
        <v>유벤투스</v>
      </c>
      <c r="AA29">
        <v>4</v>
      </c>
      <c r="AB29">
        <v>1</v>
      </c>
      <c r="AC29">
        <v>2</v>
      </c>
      <c r="AD29">
        <v>4</v>
      </c>
      <c r="AE29">
        <v>8</v>
      </c>
      <c r="AF29">
        <v>19</v>
      </c>
      <c r="AG29">
        <v>-11</v>
      </c>
      <c r="AH29">
        <v>5</v>
      </c>
    </row>
    <row r="30" spans="1:34" x14ac:dyDescent="0.3">
      <c r="A30" s="39" t="s">
        <v>15</v>
      </c>
      <c r="B30" s="39" t="s">
        <v>2</v>
      </c>
      <c r="C30" s="39" t="s">
        <v>211</v>
      </c>
      <c r="D30">
        <v>2</v>
      </c>
      <c r="E30">
        <v>2</v>
      </c>
      <c r="F30" s="39" t="s">
        <v>81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Z30" t="str">
        <v>아우크스부르크</v>
      </c>
      <c r="AA30">
        <v>8</v>
      </c>
      <c r="AB30">
        <v>0</v>
      </c>
      <c r="AC30">
        <v>2</v>
      </c>
      <c r="AD30">
        <v>13</v>
      </c>
      <c r="AE30">
        <v>17</v>
      </c>
      <c r="AF30">
        <v>53</v>
      </c>
      <c r="AG30">
        <v>-36</v>
      </c>
      <c r="AH30">
        <v>2</v>
      </c>
    </row>
    <row r="31" spans="1:34" x14ac:dyDescent="0.3">
      <c r="A31" s="39" t="s">
        <v>15</v>
      </c>
      <c r="B31" s="39" t="s">
        <v>2</v>
      </c>
      <c r="C31" s="39" t="s">
        <v>211</v>
      </c>
      <c r="D31">
        <v>1</v>
      </c>
      <c r="E31">
        <v>1</v>
      </c>
      <c r="F31" s="39" t="s">
        <v>81</v>
      </c>
      <c r="G31">
        <v>1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</row>
    <row r="32" spans="1:34" x14ac:dyDescent="0.3">
      <c r="A32" s="39" t="s">
        <v>15</v>
      </c>
      <c r="B32" s="39" t="s">
        <v>104</v>
      </c>
      <c r="C32" s="39" t="s">
        <v>85</v>
      </c>
      <c r="D32">
        <v>5</v>
      </c>
      <c r="E32">
        <v>2</v>
      </c>
      <c r="F32" s="39" t="s">
        <v>110</v>
      </c>
      <c r="G32">
        <v>3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3</v>
      </c>
    </row>
    <row r="33" spans="1:14" x14ac:dyDescent="0.3">
      <c r="A33" s="39" t="s">
        <v>15</v>
      </c>
      <c r="B33" s="39" t="s">
        <v>104</v>
      </c>
      <c r="C33" s="39" t="s">
        <v>110</v>
      </c>
      <c r="D33">
        <v>1</v>
      </c>
      <c r="E33">
        <v>5</v>
      </c>
      <c r="F33" s="39" t="s">
        <v>85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-4</v>
      </c>
    </row>
    <row r="34" spans="1:14" x14ac:dyDescent="0.3">
      <c r="A34" s="39" t="s">
        <v>15</v>
      </c>
      <c r="B34" s="39" t="s">
        <v>104</v>
      </c>
      <c r="C34" s="39" t="s">
        <v>205</v>
      </c>
      <c r="D34">
        <v>1</v>
      </c>
      <c r="E34">
        <v>3</v>
      </c>
      <c r="F34" s="39" t="s">
        <v>88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-2</v>
      </c>
    </row>
    <row r="35" spans="1:14" x14ac:dyDescent="0.3">
      <c r="A35" s="39" t="s">
        <v>15</v>
      </c>
      <c r="B35" s="39" t="s">
        <v>104</v>
      </c>
      <c r="C35" s="39" t="s">
        <v>110</v>
      </c>
      <c r="D35">
        <v>3</v>
      </c>
      <c r="E35">
        <v>2</v>
      </c>
      <c r="F35" s="39" t="s">
        <v>205</v>
      </c>
      <c r="G35">
        <v>3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</row>
    <row r="36" spans="1:14" x14ac:dyDescent="0.3">
      <c r="A36" s="39" t="s">
        <v>15</v>
      </c>
      <c r="B36" s="39" t="s">
        <v>104</v>
      </c>
      <c r="C36" s="39" t="s">
        <v>105</v>
      </c>
      <c r="D36">
        <v>4</v>
      </c>
      <c r="E36">
        <v>3</v>
      </c>
      <c r="F36" s="39" t="s">
        <v>109</v>
      </c>
      <c r="G36">
        <v>3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</row>
    <row r="37" spans="1:14" x14ac:dyDescent="0.3">
      <c r="A37" s="39" t="s">
        <v>15</v>
      </c>
      <c r="B37" s="39" t="s">
        <v>104</v>
      </c>
      <c r="C37" s="39" t="s">
        <v>105</v>
      </c>
      <c r="D37">
        <v>5</v>
      </c>
      <c r="E37">
        <v>3</v>
      </c>
      <c r="F37" s="39" t="s">
        <v>109</v>
      </c>
      <c r="G37">
        <v>3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2</v>
      </c>
    </row>
    <row r="38" spans="1:14" x14ac:dyDescent="0.3">
      <c r="A38" s="39" t="s">
        <v>15</v>
      </c>
      <c r="B38" s="39" t="s">
        <v>104</v>
      </c>
      <c r="C38" s="39" t="s">
        <v>85</v>
      </c>
      <c r="D38">
        <v>2</v>
      </c>
      <c r="E38">
        <v>0</v>
      </c>
      <c r="F38" s="39" t="s">
        <v>205</v>
      </c>
      <c r="G38">
        <v>3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2</v>
      </c>
    </row>
    <row r="39" spans="1:14" x14ac:dyDescent="0.3">
      <c r="A39" s="39" t="s">
        <v>15</v>
      </c>
      <c r="B39" s="39" t="s">
        <v>104</v>
      </c>
      <c r="C39" s="39" t="s">
        <v>85</v>
      </c>
      <c r="D39">
        <v>3</v>
      </c>
      <c r="E39">
        <v>1</v>
      </c>
      <c r="F39" s="39" t="s">
        <v>205</v>
      </c>
      <c r="G39">
        <v>3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2</v>
      </c>
    </row>
    <row r="40" spans="1:14" x14ac:dyDescent="0.3">
      <c r="A40" s="39" t="s">
        <v>15</v>
      </c>
      <c r="B40" s="39" t="s">
        <v>104</v>
      </c>
      <c r="C40" s="39" t="s">
        <v>88</v>
      </c>
      <c r="D40">
        <v>3</v>
      </c>
      <c r="E40">
        <v>0</v>
      </c>
      <c r="F40" s="39" t="s">
        <v>84</v>
      </c>
      <c r="G40">
        <v>3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3</v>
      </c>
    </row>
    <row r="41" spans="1:14" x14ac:dyDescent="0.3">
      <c r="A41" s="39" t="s">
        <v>15</v>
      </c>
      <c r="B41" s="39" t="s">
        <v>104</v>
      </c>
      <c r="C41" s="39" t="s">
        <v>88</v>
      </c>
      <c r="D41">
        <v>5</v>
      </c>
      <c r="E41">
        <v>1</v>
      </c>
      <c r="F41" s="39" t="s">
        <v>84</v>
      </c>
      <c r="G41">
        <v>3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4</v>
      </c>
    </row>
    <row r="42" spans="1:14" x14ac:dyDescent="0.3">
      <c r="A42" s="39" t="s">
        <v>15</v>
      </c>
      <c r="B42" s="39" t="s">
        <v>104</v>
      </c>
      <c r="C42" s="39" t="s">
        <v>109</v>
      </c>
      <c r="D42">
        <v>5</v>
      </c>
      <c r="E42">
        <v>3</v>
      </c>
      <c r="F42" s="39" t="s">
        <v>205</v>
      </c>
      <c r="G42">
        <v>3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2</v>
      </c>
    </row>
    <row r="43" spans="1:14" x14ac:dyDescent="0.3">
      <c r="A43" s="39" t="s">
        <v>15</v>
      </c>
      <c r="B43" s="39" t="s">
        <v>104</v>
      </c>
      <c r="C43" s="39" t="s">
        <v>109</v>
      </c>
      <c r="D43">
        <v>8</v>
      </c>
      <c r="E43">
        <v>0</v>
      </c>
      <c r="F43" s="39" t="s">
        <v>205</v>
      </c>
      <c r="G43">
        <v>3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8</v>
      </c>
    </row>
    <row r="44" spans="1:14" x14ac:dyDescent="0.3">
      <c r="A44" s="39" t="s">
        <v>15</v>
      </c>
      <c r="B44" s="39" t="s">
        <v>104</v>
      </c>
      <c r="C44" s="39" t="s">
        <v>85</v>
      </c>
      <c r="D44">
        <v>1</v>
      </c>
      <c r="E44">
        <v>2</v>
      </c>
      <c r="F44" s="39" t="s">
        <v>88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-1</v>
      </c>
    </row>
    <row r="45" spans="1:14" x14ac:dyDescent="0.3">
      <c r="A45" s="39" t="s">
        <v>15</v>
      </c>
      <c r="B45" s="39" t="s">
        <v>104</v>
      </c>
      <c r="C45" s="39" t="s">
        <v>85</v>
      </c>
      <c r="D45">
        <v>4</v>
      </c>
      <c r="E45">
        <v>0</v>
      </c>
      <c r="F45" s="39" t="s">
        <v>88</v>
      </c>
      <c r="G45">
        <v>3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4</v>
      </c>
    </row>
    <row r="46" spans="1:14" x14ac:dyDescent="0.3">
      <c r="A46" s="39" t="s">
        <v>15</v>
      </c>
      <c r="B46" s="39" t="s">
        <v>104</v>
      </c>
      <c r="C46" s="39" t="s">
        <v>109</v>
      </c>
      <c r="D46">
        <v>0</v>
      </c>
      <c r="E46">
        <v>3</v>
      </c>
      <c r="F46" s="39" t="s">
        <v>88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-3</v>
      </c>
    </row>
    <row r="47" spans="1:14" x14ac:dyDescent="0.3">
      <c r="A47" s="39" t="s">
        <v>15</v>
      </c>
      <c r="B47" s="39" t="s">
        <v>104</v>
      </c>
      <c r="C47" s="39" t="s">
        <v>109</v>
      </c>
      <c r="D47">
        <v>2</v>
      </c>
      <c r="E47">
        <v>3</v>
      </c>
      <c r="F47" s="39" t="s">
        <v>88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-1</v>
      </c>
    </row>
    <row r="48" spans="1:14" x14ac:dyDescent="0.3">
      <c r="A48" s="39" t="s">
        <v>15</v>
      </c>
      <c r="B48" s="39" t="s">
        <v>104</v>
      </c>
      <c r="C48" s="39" t="s">
        <v>88</v>
      </c>
      <c r="D48">
        <v>4</v>
      </c>
      <c r="E48">
        <v>1</v>
      </c>
      <c r="F48" s="39" t="s">
        <v>110</v>
      </c>
      <c r="G48">
        <v>3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3</v>
      </c>
    </row>
    <row r="49" spans="1:14" x14ac:dyDescent="0.3">
      <c r="A49" s="39" t="s">
        <v>15</v>
      </c>
      <c r="B49" s="39" t="s">
        <v>104</v>
      </c>
      <c r="C49" s="39" t="s">
        <v>88</v>
      </c>
      <c r="D49">
        <v>3</v>
      </c>
      <c r="E49">
        <v>1</v>
      </c>
      <c r="F49" s="39" t="s">
        <v>110</v>
      </c>
      <c r="G49">
        <v>3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2</v>
      </c>
    </row>
    <row r="50" spans="1:14" x14ac:dyDescent="0.3">
      <c r="A50" s="39" t="s">
        <v>15</v>
      </c>
      <c r="B50" s="39" t="s">
        <v>104</v>
      </c>
      <c r="C50" s="39" t="s">
        <v>109</v>
      </c>
      <c r="D50">
        <v>2</v>
      </c>
      <c r="E50">
        <v>1</v>
      </c>
      <c r="F50" s="39" t="s">
        <v>85</v>
      </c>
      <c r="G50">
        <v>3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</row>
    <row r="51" spans="1:14" x14ac:dyDescent="0.3">
      <c r="A51" s="39" t="s">
        <v>15</v>
      </c>
      <c r="B51" s="39" t="s">
        <v>104</v>
      </c>
      <c r="C51" s="39" t="s">
        <v>84</v>
      </c>
      <c r="D51">
        <v>2</v>
      </c>
      <c r="E51">
        <v>1</v>
      </c>
      <c r="F51" s="39" t="s">
        <v>205</v>
      </c>
      <c r="G51">
        <v>3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</row>
    <row r="52" spans="1:14" x14ac:dyDescent="0.3">
      <c r="A52" s="39" t="s">
        <v>15</v>
      </c>
      <c r="B52" s="39" t="s">
        <v>104</v>
      </c>
      <c r="C52" s="39" t="s">
        <v>84</v>
      </c>
      <c r="D52">
        <v>1</v>
      </c>
      <c r="E52">
        <v>1</v>
      </c>
      <c r="F52" s="39" t="s">
        <v>205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">
      <c r="A53" s="39" t="s">
        <v>15</v>
      </c>
      <c r="B53" s="39" t="s">
        <v>104</v>
      </c>
      <c r="C53" s="39" t="s">
        <v>110</v>
      </c>
      <c r="D53">
        <v>2</v>
      </c>
      <c r="E53">
        <v>5</v>
      </c>
      <c r="F53" s="39" t="s">
        <v>85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-3</v>
      </c>
    </row>
    <row r="54" spans="1:14" x14ac:dyDescent="0.3">
      <c r="A54" s="39" t="s">
        <v>15</v>
      </c>
      <c r="B54" s="39" t="s">
        <v>104</v>
      </c>
      <c r="C54" s="39" t="s">
        <v>85</v>
      </c>
      <c r="D54">
        <v>5</v>
      </c>
      <c r="E54">
        <v>1</v>
      </c>
      <c r="F54" s="39" t="s">
        <v>110</v>
      </c>
      <c r="G54">
        <v>3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4</v>
      </c>
    </row>
    <row r="55" spans="1:14" x14ac:dyDescent="0.3">
      <c r="A55" s="39" t="s">
        <v>15</v>
      </c>
      <c r="B55" s="39" t="s">
        <v>104</v>
      </c>
      <c r="C55" s="39" t="s">
        <v>88</v>
      </c>
      <c r="D55">
        <v>3</v>
      </c>
      <c r="E55">
        <v>1</v>
      </c>
      <c r="F55" s="39" t="s">
        <v>205</v>
      </c>
      <c r="G55">
        <v>3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2</v>
      </c>
    </row>
    <row r="56" spans="1:14" x14ac:dyDescent="0.3">
      <c r="A56" s="39" t="s">
        <v>15</v>
      </c>
      <c r="B56" s="39" t="s">
        <v>104</v>
      </c>
      <c r="C56" s="39" t="s">
        <v>205</v>
      </c>
      <c r="D56">
        <v>2</v>
      </c>
      <c r="E56">
        <v>3</v>
      </c>
      <c r="F56" s="39" t="s">
        <v>110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-1</v>
      </c>
    </row>
    <row r="57" spans="1:14" x14ac:dyDescent="0.3">
      <c r="A57" s="39" t="s">
        <v>15</v>
      </c>
      <c r="B57" s="39" t="s">
        <v>104</v>
      </c>
      <c r="C57" s="39" t="s">
        <v>109</v>
      </c>
      <c r="D57">
        <v>3</v>
      </c>
      <c r="E57">
        <v>4</v>
      </c>
      <c r="F57" s="39" t="s">
        <v>105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-1</v>
      </c>
    </row>
    <row r="58" spans="1:14" x14ac:dyDescent="0.3">
      <c r="A58" s="39" t="s">
        <v>15</v>
      </c>
      <c r="B58" s="39" t="s">
        <v>104</v>
      </c>
      <c r="C58" s="39" t="s">
        <v>109</v>
      </c>
      <c r="D58">
        <v>3</v>
      </c>
      <c r="E58">
        <v>5</v>
      </c>
      <c r="F58" s="39" t="s">
        <v>105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-2</v>
      </c>
    </row>
    <row r="59" spans="1:14" x14ac:dyDescent="0.3">
      <c r="A59" s="39" t="s">
        <v>15</v>
      </c>
      <c r="B59" s="39" t="s">
        <v>104</v>
      </c>
      <c r="C59" s="39" t="s">
        <v>205</v>
      </c>
      <c r="D59">
        <v>0</v>
      </c>
      <c r="E59">
        <v>2</v>
      </c>
      <c r="F59" s="39" t="s">
        <v>85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-2</v>
      </c>
    </row>
    <row r="60" spans="1:14" x14ac:dyDescent="0.3">
      <c r="A60" s="39" t="s">
        <v>15</v>
      </c>
      <c r="B60" s="39" t="s">
        <v>104</v>
      </c>
      <c r="C60" s="39" t="s">
        <v>205</v>
      </c>
      <c r="D60">
        <v>1</v>
      </c>
      <c r="E60">
        <v>3</v>
      </c>
      <c r="F60" s="39" t="s">
        <v>85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-2</v>
      </c>
    </row>
    <row r="61" spans="1:14" x14ac:dyDescent="0.3">
      <c r="A61" s="39" t="s">
        <v>15</v>
      </c>
      <c r="B61" s="39" t="s">
        <v>104</v>
      </c>
      <c r="C61" s="39" t="s">
        <v>84</v>
      </c>
      <c r="D61">
        <v>0</v>
      </c>
      <c r="E61">
        <v>3</v>
      </c>
      <c r="F61" s="39" t="s">
        <v>88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-3</v>
      </c>
    </row>
    <row r="62" spans="1:14" x14ac:dyDescent="0.3">
      <c r="A62" s="39" t="s">
        <v>15</v>
      </c>
      <c r="B62" s="39" t="s">
        <v>104</v>
      </c>
      <c r="C62" s="39" t="s">
        <v>84</v>
      </c>
      <c r="D62">
        <v>1</v>
      </c>
      <c r="E62">
        <v>5</v>
      </c>
      <c r="F62" s="39" t="s">
        <v>88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-4</v>
      </c>
    </row>
    <row r="63" spans="1:14" x14ac:dyDescent="0.3">
      <c r="A63" s="39" t="s">
        <v>15</v>
      </c>
      <c r="B63" s="39" t="s">
        <v>104</v>
      </c>
      <c r="C63" s="39" t="s">
        <v>205</v>
      </c>
      <c r="D63">
        <v>3</v>
      </c>
      <c r="E63">
        <v>5</v>
      </c>
      <c r="F63" s="39" t="s">
        <v>109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-2</v>
      </c>
    </row>
    <row r="64" spans="1:14" x14ac:dyDescent="0.3">
      <c r="A64" s="39" t="s">
        <v>15</v>
      </c>
      <c r="B64" s="39" t="s">
        <v>104</v>
      </c>
      <c r="C64" s="39" t="s">
        <v>205</v>
      </c>
      <c r="D64">
        <v>0</v>
      </c>
      <c r="E64">
        <v>8</v>
      </c>
      <c r="F64" s="39" t="s">
        <v>109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-8</v>
      </c>
    </row>
    <row r="65" spans="1:14" x14ac:dyDescent="0.3">
      <c r="A65" s="39" t="s">
        <v>15</v>
      </c>
      <c r="B65" s="39" t="s">
        <v>104</v>
      </c>
      <c r="C65" s="39" t="s">
        <v>88</v>
      </c>
      <c r="D65">
        <v>2</v>
      </c>
      <c r="E65">
        <v>1</v>
      </c>
      <c r="F65" s="39" t="s">
        <v>85</v>
      </c>
      <c r="G65">
        <v>3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</row>
    <row r="66" spans="1:14" x14ac:dyDescent="0.3">
      <c r="A66" s="39" t="s">
        <v>15</v>
      </c>
      <c r="B66" s="39" t="s">
        <v>104</v>
      </c>
      <c r="C66" s="39" t="s">
        <v>88</v>
      </c>
      <c r="D66">
        <v>0</v>
      </c>
      <c r="E66">
        <v>4</v>
      </c>
      <c r="F66" s="39" t="s">
        <v>85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-4</v>
      </c>
    </row>
    <row r="67" spans="1:14" x14ac:dyDescent="0.3">
      <c r="A67" s="39" t="s">
        <v>15</v>
      </c>
      <c r="B67" s="39" t="s">
        <v>104</v>
      </c>
      <c r="C67" s="39" t="s">
        <v>88</v>
      </c>
      <c r="D67">
        <v>3</v>
      </c>
      <c r="E67">
        <v>0</v>
      </c>
      <c r="F67" s="39" t="s">
        <v>109</v>
      </c>
      <c r="G67">
        <v>3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3</v>
      </c>
    </row>
    <row r="68" spans="1:14" x14ac:dyDescent="0.3">
      <c r="A68" s="39" t="s">
        <v>15</v>
      </c>
      <c r="B68" s="39" t="s">
        <v>104</v>
      </c>
      <c r="C68" s="39" t="s">
        <v>88</v>
      </c>
      <c r="D68">
        <v>3</v>
      </c>
      <c r="E68">
        <v>2</v>
      </c>
      <c r="F68" s="39" t="s">
        <v>109</v>
      </c>
      <c r="G68">
        <v>3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</row>
    <row r="69" spans="1:14" x14ac:dyDescent="0.3">
      <c r="A69" s="39" t="s">
        <v>15</v>
      </c>
      <c r="B69" s="39" t="s">
        <v>104</v>
      </c>
      <c r="C69" s="39" t="s">
        <v>110</v>
      </c>
      <c r="D69">
        <v>1</v>
      </c>
      <c r="E69">
        <v>4</v>
      </c>
      <c r="F69" s="39" t="s">
        <v>88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-3</v>
      </c>
    </row>
    <row r="70" spans="1:14" x14ac:dyDescent="0.3">
      <c r="A70" s="39" t="s">
        <v>15</v>
      </c>
      <c r="B70" s="39" t="s">
        <v>104</v>
      </c>
      <c r="C70" s="39" t="s">
        <v>110</v>
      </c>
      <c r="D70">
        <v>1</v>
      </c>
      <c r="E70">
        <v>3</v>
      </c>
      <c r="F70" s="39" t="s">
        <v>88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  <c r="N70">
        <v>-2</v>
      </c>
    </row>
    <row r="71" spans="1:14" x14ac:dyDescent="0.3">
      <c r="A71" s="39" t="s">
        <v>15</v>
      </c>
      <c r="B71" s="39" t="s">
        <v>104</v>
      </c>
      <c r="C71" s="39" t="s">
        <v>85</v>
      </c>
      <c r="D71">
        <v>1</v>
      </c>
      <c r="E71">
        <v>2</v>
      </c>
      <c r="F71" s="39" t="s">
        <v>109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  <c r="N71">
        <v>-1</v>
      </c>
    </row>
    <row r="72" spans="1:14" x14ac:dyDescent="0.3">
      <c r="A72" s="39" t="s">
        <v>15</v>
      </c>
      <c r="B72" s="39" t="s">
        <v>104</v>
      </c>
      <c r="C72" s="39" t="s">
        <v>205</v>
      </c>
      <c r="D72">
        <v>1</v>
      </c>
      <c r="E72">
        <v>2</v>
      </c>
      <c r="F72" s="39" t="s">
        <v>84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  <c r="N72">
        <v>-1</v>
      </c>
    </row>
    <row r="73" spans="1:14" x14ac:dyDescent="0.3">
      <c r="A73" s="39" t="s">
        <v>15</v>
      </c>
      <c r="B73" s="39" t="s">
        <v>104</v>
      </c>
      <c r="C73" s="39" t="s">
        <v>205</v>
      </c>
      <c r="D73">
        <v>1</v>
      </c>
      <c r="E73">
        <v>1</v>
      </c>
      <c r="F73" s="39" t="s">
        <v>84</v>
      </c>
      <c r="G73">
        <v>1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</row>
    <row r="74" spans="1:14" x14ac:dyDescent="0.3">
      <c r="A74" s="39" t="s">
        <v>15</v>
      </c>
      <c r="B74" s="39" t="s">
        <v>206</v>
      </c>
      <c r="C74" s="39" t="s">
        <v>110</v>
      </c>
      <c r="D74">
        <v>2</v>
      </c>
      <c r="E74">
        <v>0</v>
      </c>
      <c r="F74" s="39" t="s">
        <v>109</v>
      </c>
      <c r="G74">
        <v>3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2</v>
      </c>
    </row>
    <row r="75" spans="1:14" x14ac:dyDescent="0.3">
      <c r="A75" s="39" t="s">
        <v>15</v>
      </c>
      <c r="B75" s="39" t="s">
        <v>206</v>
      </c>
      <c r="C75" s="39" t="s">
        <v>88</v>
      </c>
      <c r="D75">
        <v>3</v>
      </c>
      <c r="E75">
        <v>2</v>
      </c>
      <c r="F75" s="39" t="s">
        <v>205</v>
      </c>
      <c r="G75">
        <v>3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</row>
    <row r="76" spans="1:14" x14ac:dyDescent="0.3">
      <c r="A76" s="39" t="s">
        <v>15</v>
      </c>
      <c r="B76" s="39" t="s">
        <v>206</v>
      </c>
      <c r="C76" s="39" t="s">
        <v>211</v>
      </c>
      <c r="D76">
        <v>5</v>
      </c>
      <c r="E76">
        <v>0</v>
      </c>
      <c r="F76" s="39" t="s">
        <v>85</v>
      </c>
      <c r="G76">
        <v>3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5</v>
      </c>
    </row>
    <row r="77" spans="1:14" x14ac:dyDescent="0.3">
      <c r="A77" s="39" t="s">
        <v>15</v>
      </c>
      <c r="B77" s="39" t="s">
        <v>206</v>
      </c>
      <c r="C77" s="39" t="s">
        <v>211</v>
      </c>
      <c r="D77">
        <v>4</v>
      </c>
      <c r="E77">
        <v>3</v>
      </c>
      <c r="F77" s="39" t="s">
        <v>110</v>
      </c>
      <c r="G77">
        <v>3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</row>
    <row r="78" spans="1:14" x14ac:dyDescent="0.3">
      <c r="A78" s="39" t="s">
        <v>15</v>
      </c>
      <c r="B78" s="39" t="s">
        <v>206</v>
      </c>
      <c r="C78" s="39" t="s">
        <v>109</v>
      </c>
      <c r="D78">
        <v>0</v>
      </c>
      <c r="E78">
        <v>2</v>
      </c>
      <c r="F78" s="39" t="s">
        <v>110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-2</v>
      </c>
    </row>
    <row r="79" spans="1:14" x14ac:dyDescent="0.3">
      <c r="A79" s="39" t="s">
        <v>15</v>
      </c>
      <c r="B79" s="39" t="s">
        <v>206</v>
      </c>
      <c r="C79" s="39" t="s">
        <v>205</v>
      </c>
      <c r="D79">
        <v>2</v>
      </c>
      <c r="E79">
        <v>3</v>
      </c>
      <c r="F79" s="39" t="s">
        <v>88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-1</v>
      </c>
    </row>
    <row r="80" spans="1:14" x14ac:dyDescent="0.3">
      <c r="A80" s="39" t="s">
        <v>15</v>
      </c>
      <c r="B80" s="39" t="s">
        <v>206</v>
      </c>
      <c r="C80" s="39" t="s">
        <v>85</v>
      </c>
      <c r="D80">
        <v>0</v>
      </c>
      <c r="E80">
        <v>5</v>
      </c>
      <c r="F80" s="39" t="s">
        <v>211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-5</v>
      </c>
    </row>
    <row r="81" spans="1:14" x14ac:dyDescent="0.3">
      <c r="A81" s="39" t="s">
        <v>15</v>
      </c>
      <c r="B81" s="39" t="s">
        <v>206</v>
      </c>
      <c r="C81" s="39" t="s">
        <v>110</v>
      </c>
      <c r="D81">
        <v>3</v>
      </c>
      <c r="E81">
        <v>4</v>
      </c>
      <c r="F81" s="39" t="s">
        <v>211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</v>
      </c>
      <c r="N81">
        <v>-1</v>
      </c>
    </row>
    <row r="82" spans="1:14" x14ac:dyDescent="0.3">
      <c r="A82" s="39" t="s">
        <v>15</v>
      </c>
      <c r="B82" s="39" t="s">
        <v>165</v>
      </c>
      <c r="C82" s="39" t="s">
        <v>5</v>
      </c>
      <c r="D82">
        <v>5</v>
      </c>
      <c r="E82">
        <v>2</v>
      </c>
      <c r="F82" s="39" t="s">
        <v>205</v>
      </c>
      <c r="G82">
        <v>3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3</v>
      </c>
    </row>
    <row r="83" spans="1:14" x14ac:dyDescent="0.3">
      <c r="A83" s="39" t="s">
        <v>15</v>
      </c>
      <c r="B83" s="39" t="s">
        <v>165</v>
      </c>
      <c r="C83" s="39" t="s">
        <v>205</v>
      </c>
      <c r="D83">
        <v>1</v>
      </c>
      <c r="E83">
        <v>6</v>
      </c>
      <c r="F83" s="39" t="s">
        <v>5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-5</v>
      </c>
    </row>
    <row r="84" spans="1:14" x14ac:dyDescent="0.3">
      <c r="A84" s="39" t="s">
        <v>15</v>
      </c>
      <c r="B84" s="39" t="s">
        <v>165</v>
      </c>
      <c r="C84" s="39" t="s">
        <v>81</v>
      </c>
      <c r="D84">
        <v>6</v>
      </c>
      <c r="E84">
        <v>0</v>
      </c>
      <c r="F84" s="39" t="s">
        <v>205</v>
      </c>
      <c r="G84">
        <v>3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6</v>
      </c>
    </row>
    <row r="85" spans="1:14" x14ac:dyDescent="0.3">
      <c r="A85" s="39" t="s">
        <v>15</v>
      </c>
      <c r="B85" s="39" t="s">
        <v>165</v>
      </c>
      <c r="C85" s="39" t="s">
        <v>81</v>
      </c>
      <c r="D85">
        <v>3</v>
      </c>
      <c r="E85">
        <v>1</v>
      </c>
      <c r="F85" s="39" t="s">
        <v>205</v>
      </c>
      <c r="G85">
        <v>3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2</v>
      </c>
    </row>
    <row r="86" spans="1:14" x14ac:dyDescent="0.3">
      <c r="A86" s="39" t="s">
        <v>15</v>
      </c>
      <c r="B86" s="39" t="s">
        <v>165</v>
      </c>
      <c r="C86" s="39" t="s">
        <v>88</v>
      </c>
      <c r="D86">
        <v>1</v>
      </c>
      <c r="E86">
        <v>3</v>
      </c>
      <c r="F86" s="39" t="s">
        <v>109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-2</v>
      </c>
    </row>
    <row r="87" spans="1:14" x14ac:dyDescent="0.3">
      <c r="A87" s="39" t="s">
        <v>15</v>
      </c>
      <c r="B87" s="39" t="s">
        <v>165</v>
      </c>
      <c r="C87" s="39" t="s">
        <v>109</v>
      </c>
      <c r="D87">
        <v>2</v>
      </c>
      <c r="E87">
        <v>2</v>
      </c>
      <c r="F87" s="39" t="s">
        <v>88</v>
      </c>
      <c r="G87">
        <v>1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</row>
    <row r="88" spans="1:14" x14ac:dyDescent="0.3">
      <c r="A88" s="39" t="s">
        <v>15</v>
      </c>
      <c r="B88" s="39" t="s">
        <v>165</v>
      </c>
      <c r="C88" s="39" t="s">
        <v>81</v>
      </c>
      <c r="D88">
        <v>4</v>
      </c>
      <c r="E88">
        <v>1</v>
      </c>
      <c r="F88" s="39" t="s">
        <v>110</v>
      </c>
      <c r="G88">
        <v>3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3</v>
      </c>
    </row>
    <row r="89" spans="1:14" x14ac:dyDescent="0.3">
      <c r="A89" s="39" t="s">
        <v>15</v>
      </c>
      <c r="B89" s="39" t="s">
        <v>165</v>
      </c>
      <c r="C89" s="39" t="s">
        <v>110</v>
      </c>
      <c r="D89">
        <v>3</v>
      </c>
      <c r="E89">
        <v>2</v>
      </c>
      <c r="F89" s="39" t="s">
        <v>81</v>
      </c>
      <c r="G89">
        <v>3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</row>
    <row r="90" spans="1:14" x14ac:dyDescent="0.3">
      <c r="A90" s="39" t="s">
        <v>15</v>
      </c>
      <c r="B90" s="39" t="s">
        <v>165</v>
      </c>
      <c r="C90" s="39" t="s">
        <v>85</v>
      </c>
      <c r="D90">
        <v>4</v>
      </c>
      <c r="E90">
        <v>2</v>
      </c>
      <c r="F90" s="39" t="s">
        <v>109</v>
      </c>
      <c r="G90">
        <v>3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2</v>
      </c>
    </row>
    <row r="91" spans="1:14" x14ac:dyDescent="0.3">
      <c r="A91" s="39" t="s">
        <v>15</v>
      </c>
      <c r="B91" s="39" t="s">
        <v>165</v>
      </c>
      <c r="C91" s="39" t="s">
        <v>85</v>
      </c>
      <c r="D91">
        <v>3</v>
      </c>
      <c r="E91">
        <v>5</v>
      </c>
      <c r="F91" s="39" t="s">
        <v>109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</v>
      </c>
      <c r="N91">
        <v>-2</v>
      </c>
    </row>
    <row r="92" spans="1:14" x14ac:dyDescent="0.3">
      <c r="A92" s="39" t="s">
        <v>15</v>
      </c>
      <c r="B92" s="39" t="s">
        <v>165</v>
      </c>
      <c r="C92" s="39" t="s">
        <v>4</v>
      </c>
      <c r="D92">
        <v>4</v>
      </c>
      <c r="E92">
        <v>0</v>
      </c>
      <c r="F92" s="39" t="s">
        <v>84</v>
      </c>
      <c r="G92">
        <v>3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4</v>
      </c>
    </row>
    <row r="93" spans="1:14" x14ac:dyDescent="0.3">
      <c r="A93" s="39" t="s">
        <v>15</v>
      </c>
      <c r="B93" s="39" t="s">
        <v>165</v>
      </c>
      <c r="C93" s="39" t="s">
        <v>4</v>
      </c>
      <c r="D93">
        <v>2</v>
      </c>
      <c r="E93">
        <v>1</v>
      </c>
      <c r="F93" s="39" t="s">
        <v>84</v>
      </c>
      <c r="G93">
        <v>3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</row>
    <row r="94" spans="1:14" x14ac:dyDescent="0.3">
      <c r="A94" s="39" t="s">
        <v>15</v>
      </c>
      <c r="B94" s="39" t="s">
        <v>165</v>
      </c>
      <c r="C94" s="39" t="s">
        <v>5</v>
      </c>
      <c r="D94">
        <v>2</v>
      </c>
      <c r="E94">
        <v>2</v>
      </c>
      <c r="F94" s="39" t="s">
        <v>81</v>
      </c>
      <c r="G94">
        <v>1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>
        <v>0</v>
      </c>
    </row>
    <row r="95" spans="1:14" x14ac:dyDescent="0.3">
      <c r="A95" s="39" t="s">
        <v>15</v>
      </c>
      <c r="B95" s="39" t="s">
        <v>165</v>
      </c>
      <c r="C95" s="39" t="s">
        <v>5</v>
      </c>
      <c r="D95">
        <v>6</v>
      </c>
      <c r="E95">
        <v>2</v>
      </c>
      <c r="F95" s="39" t="s">
        <v>81</v>
      </c>
      <c r="G95">
        <v>3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4</v>
      </c>
    </row>
    <row r="96" spans="1:14" x14ac:dyDescent="0.3">
      <c r="A96" s="39" t="s">
        <v>15</v>
      </c>
      <c r="B96" s="39" t="s">
        <v>165</v>
      </c>
      <c r="C96" s="39" t="s">
        <v>85</v>
      </c>
      <c r="D96">
        <v>6</v>
      </c>
      <c r="E96">
        <v>1</v>
      </c>
      <c r="F96" s="39" t="s">
        <v>88</v>
      </c>
      <c r="G96">
        <v>3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  <c r="N96">
        <v>5</v>
      </c>
    </row>
    <row r="97" spans="1:14" x14ac:dyDescent="0.3">
      <c r="A97" s="39" t="s">
        <v>15</v>
      </c>
      <c r="B97" s="39" t="s">
        <v>165</v>
      </c>
      <c r="C97" s="39" t="s">
        <v>85</v>
      </c>
      <c r="D97">
        <v>3</v>
      </c>
      <c r="E97">
        <v>1</v>
      </c>
      <c r="F97" s="39" t="s">
        <v>88</v>
      </c>
      <c r="G97">
        <v>3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2</v>
      </c>
    </row>
    <row r="98" spans="1:14" x14ac:dyDescent="0.3">
      <c r="A98" s="39" t="s">
        <v>15</v>
      </c>
      <c r="B98" s="39" t="s">
        <v>165</v>
      </c>
      <c r="C98" s="39" t="s">
        <v>5</v>
      </c>
      <c r="D98">
        <v>6</v>
      </c>
      <c r="E98">
        <v>2</v>
      </c>
      <c r="F98" s="39" t="s">
        <v>110</v>
      </c>
      <c r="G98">
        <v>3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4</v>
      </c>
    </row>
    <row r="99" spans="1:14" x14ac:dyDescent="0.3">
      <c r="A99" s="39" t="s">
        <v>15</v>
      </c>
      <c r="B99" s="39" t="s">
        <v>165</v>
      </c>
      <c r="C99" s="39" t="s">
        <v>5</v>
      </c>
      <c r="D99">
        <v>5</v>
      </c>
      <c r="E99">
        <v>1</v>
      </c>
      <c r="F99" s="39" t="s">
        <v>110</v>
      </c>
      <c r="G99">
        <v>3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4</v>
      </c>
    </row>
    <row r="100" spans="1:14" x14ac:dyDescent="0.3">
      <c r="A100" s="39" t="s">
        <v>15</v>
      </c>
      <c r="B100" s="39" t="s">
        <v>165</v>
      </c>
      <c r="C100" s="39" t="s">
        <v>110</v>
      </c>
      <c r="D100">
        <v>2</v>
      </c>
      <c r="E100">
        <v>1</v>
      </c>
      <c r="F100" s="39" t="s">
        <v>205</v>
      </c>
      <c r="G100">
        <v>3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</row>
    <row r="101" spans="1:14" x14ac:dyDescent="0.3">
      <c r="A101" s="39" t="s">
        <v>15</v>
      </c>
      <c r="B101" s="39" t="s">
        <v>165</v>
      </c>
      <c r="C101" s="39" t="s">
        <v>110</v>
      </c>
      <c r="D101">
        <v>1</v>
      </c>
      <c r="E101">
        <v>1</v>
      </c>
      <c r="F101" s="39" t="s">
        <v>205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 x14ac:dyDescent="0.3">
      <c r="A102" s="39" t="s">
        <v>15</v>
      </c>
      <c r="B102" s="39" t="s">
        <v>165</v>
      </c>
      <c r="C102" s="39" t="s">
        <v>4</v>
      </c>
      <c r="D102">
        <v>4</v>
      </c>
      <c r="E102">
        <v>2</v>
      </c>
      <c r="F102" s="39" t="s">
        <v>105</v>
      </c>
      <c r="G102">
        <v>3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2</v>
      </c>
    </row>
    <row r="103" spans="1:14" x14ac:dyDescent="0.3">
      <c r="A103" s="39" t="s">
        <v>15</v>
      </c>
      <c r="B103" s="39" t="s">
        <v>165</v>
      </c>
      <c r="C103" s="39" t="s">
        <v>4</v>
      </c>
      <c r="D103">
        <v>5</v>
      </c>
      <c r="E103">
        <v>4</v>
      </c>
      <c r="F103" s="39" t="s">
        <v>105</v>
      </c>
      <c r="G103">
        <v>3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1</v>
      </c>
    </row>
    <row r="104" spans="1:14" x14ac:dyDescent="0.3">
      <c r="A104" s="39" t="s">
        <v>15</v>
      </c>
      <c r="B104" s="39" t="s">
        <v>165</v>
      </c>
      <c r="C104" s="39" t="s">
        <v>84</v>
      </c>
      <c r="D104">
        <v>3</v>
      </c>
      <c r="E104">
        <v>3</v>
      </c>
      <c r="F104" s="39" t="s">
        <v>105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</row>
    <row r="105" spans="1:14" x14ac:dyDescent="0.3">
      <c r="A105" s="39" t="s">
        <v>15</v>
      </c>
      <c r="B105" s="39" t="s">
        <v>165</v>
      </c>
      <c r="C105" s="39" t="s">
        <v>205</v>
      </c>
      <c r="D105">
        <v>2</v>
      </c>
      <c r="E105">
        <v>5</v>
      </c>
      <c r="F105" s="39" t="s">
        <v>5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1</v>
      </c>
      <c r="N105">
        <v>-3</v>
      </c>
    </row>
    <row r="106" spans="1:14" x14ac:dyDescent="0.3">
      <c r="A106" s="39" t="s">
        <v>15</v>
      </c>
      <c r="B106" s="39" t="s">
        <v>165</v>
      </c>
      <c r="C106" s="39" t="s">
        <v>5</v>
      </c>
      <c r="D106">
        <v>6</v>
      </c>
      <c r="E106">
        <v>1</v>
      </c>
      <c r="F106" s="39" t="s">
        <v>205</v>
      </c>
      <c r="G106">
        <v>3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5</v>
      </c>
    </row>
    <row r="107" spans="1:14" x14ac:dyDescent="0.3">
      <c r="A107" s="39" t="s">
        <v>15</v>
      </c>
      <c r="B107" s="39" t="s">
        <v>165</v>
      </c>
      <c r="C107" s="39" t="s">
        <v>205</v>
      </c>
      <c r="D107">
        <v>0</v>
      </c>
      <c r="E107">
        <v>6</v>
      </c>
      <c r="F107" s="39" t="s">
        <v>81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-6</v>
      </c>
    </row>
    <row r="108" spans="1:14" x14ac:dyDescent="0.3">
      <c r="A108" s="39" t="s">
        <v>15</v>
      </c>
      <c r="B108" s="39" t="s">
        <v>165</v>
      </c>
      <c r="C108" s="39" t="s">
        <v>205</v>
      </c>
      <c r="D108">
        <v>1</v>
      </c>
      <c r="E108">
        <v>3</v>
      </c>
      <c r="F108" s="39" t="s">
        <v>81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-2</v>
      </c>
    </row>
    <row r="109" spans="1:14" x14ac:dyDescent="0.3">
      <c r="A109" s="39" t="s">
        <v>15</v>
      </c>
      <c r="B109" s="39" t="s">
        <v>165</v>
      </c>
      <c r="C109" s="39" t="s">
        <v>109</v>
      </c>
      <c r="D109">
        <v>3</v>
      </c>
      <c r="E109">
        <v>1</v>
      </c>
      <c r="F109" s="39" t="s">
        <v>88</v>
      </c>
      <c r="G109">
        <v>3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2</v>
      </c>
    </row>
    <row r="110" spans="1:14" x14ac:dyDescent="0.3">
      <c r="A110" s="39" t="s">
        <v>15</v>
      </c>
      <c r="B110" s="39" t="s">
        <v>165</v>
      </c>
      <c r="C110" s="39" t="s">
        <v>88</v>
      </c>
      <c r="D110">
        <v>2</v>
      </c>
      <c r="E110">
        <v>2</v>
      </c>
      <c r="F110" s="39" t="s">
        <v>109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</row>
    <row r="111" spans="1:14" x14ac:dyDescent="0.3">
      <c r="A111" s="39" t="s">
        <v>15</v>
      </c>
      <c r="B111" s="39" t="s">
        <v>165</v>
      </c>
      <c r="C111" s="39" t="s">
        <v>110</v>
      </c>
      <c r="D111">
        <v>1</v>
      </c>
      <c r="E111">
        <v>4</v>
      </c>
      <c r="F111" s="39" t="s">
        <v>81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-3</v>
      </c>
    </row>
    <row r="112" spans="1:14" x14ac:dyDescent="0.3">
      <c r="A112" s="39" t="s">
        <v>15</v>
      </c>
      <c r="B112" s="39" t="s">
        <v>165</v>
      </c>
      <c r="C112" s="39" t="s">
        <v>81</v>
      </c>
      <c r="D112">
        <v>2</v>
      </c>
      <c r="E112">
        <v>3</v>
      </c>
      <c r="F112" s="39" t="s">
        <v>110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-1</v>
      </c>
    </row>
    <row r="113" spans="1:14" x14ac:dyDescent="0.3">
      <c r="A113" s="39" t="s">
        <v>15</v>
      </c>
      <c r="B113" s="39" t="s">
        <v>165</v>
      </c>
      <c r="C113" s="39" t="s">
        <v>109</v>
      </c>
      <c r="D113">
        <v>2</v>
      </c>
      <c r="E113">
        <v>4</v>
      </c>
      <c r="F113" s="39" t="s">
        <v>85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-2</v>
      </c>
    </row>
    <row r="114" spans="1:14" x14ac:dyDescent="0.3">
      <c r="A114" s="39" t="s">
        <v>15</v>
      </c>
      <c r="B114" s="39" t="s">
        <v>165</v>
      </c>
      <c r="C114" s="39" t="s">
        <v>109</v>
      </c>
      <c r="D114">
        <v>5</v>
      </c>
      <c r="E114">
        <v>3</v>
      </c>
      <c r="F114" s="39" t="s">
        <v>85</v>
      </c>
      <c r="G114">
        <v>3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2</v>
      </c>
    </row>
    <row r="115" spans="1:14" x14ac:dyDescent="0.3">
      <c r="A115" s="39" t="s">
        <v>15</v>
      </c>
      <c r="B115" s="39" t="s">
        <v>165</v>
      </c>
      <c r="C115" s="39" t="s">
        <v>84</v>
      </c>
      <c r="D115">
        <v>0</v>
      </c>
      <c r="E115">
        <v>4</v>
      </c>
      <c r="F115" s="39" t="s">
        <v>4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-4</v>
      </c>
    </row>
    <row r="116" spans="1:14" x14ac:dyDescent="0.3">
      <c r="A116" s="39" t="s">
        <v>15</v>
      </c>
      <c r="B116" s="39" t="s">
        <v>165</v>
      </c>
      <c r="C116" s="39" t="s">
        <v>84</v>
      </c>
      <c r="D116">
        <v>1</v>
      </c>
      <c r="E116">
        <v>2</v>
      </c>
      <c r="F116" s="39" t="s">
        <v>4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-1</v>
      </c>
    </row>
    <row r="117" spans="1:14" x14ac:dyDescent="0.3">
      <c r="A117" s="39" t="s">
        <v>15</v>
      </c>
      <c r="B117" s="39" t="s">
        <v>165</v>
      </c>
      <c r="C117" s="39" t="s">
        <v>81</v>
      </c>
      <c r="D117">
        <v>2</v>
      </c>
      <c r="E117">
        <v>2</v>
      </c>
      <c r="F117" s="39" t="s">
        <v>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0</v>
      </c>
    </row>
    <row r="118" spans="1:14" x14ac:dyDescent="0.3">
      <c r="A118" s="39" t="s">
        <v>15</v>
      </c>
      <c r="B118" s="39" t="s">
        <v>165</v>
      </c>
      <c r="C118" s="39" t="s">
        <v>81</v>
      </c>
      <c r="D118">
        <v>2</v>
      </c>
      <c r="E118">
        <v>6</v>
      </c>
      <c r="F118" s="39" t="s">
        <v>5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-4</v>
      </c>
    </row>
    <row r="119" spans="1:14" x14ac:dyDescent="0.3">
      <c r="A119" s="39" t="s">
        <v>15</v>
      </c>
      <c r="B119" s="39" t="s">
        <v>165</v>
      </c>
      <c r="C119" s="39" t="s">
        <v>88</v>
      </c>
      <c r="D119">
        <v>1</v>
      </c>
      <c r="E119">
        <v>6</v>
      </c>
      <c r="F119" s="39" t="s">
        <v>85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-5</v>
      </c>
    </row>
    <row r="120" spans="1:14" x14ac:dyDescent="0.3">
      <c r="A120" s="39" t="s">
        <v>15</v>
      </c>
      <c r="B120" s="39" t="s">
        <v>165</v>
      </c>
      <c r="C120" s="39" t="s">
        <v>88</v>
      </c>
      <c r="D120">
        <v>1</v>
      </c>
      <c r="E120">
        <v>3</v>
      </c>
      <c r="F120" s="39" t="s">
        <v>85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-2</v>
      </c>
    </row>
    <row r="121" spans="1:14" x14ac:dyDescent="0.3">
      <c r="A121" s="39" t="s">
        <v>15</v>
      </c>
      <c r="B121" s="39" t="s">
        <v>165</v>
      </c>
      <c r="C121" s="39" t="s">
        <v>110</v>
      </c>
      <c r="D121">
        <v>2</v>
      </c>
      <c r="E121">
        <v>6</v>
      </c>
      <c r="F121" s="39" t="s">
        <v>5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-4</v>
      </c>
    </row>
    <row r="122" spans="1:14" x14ac:dyDescent="0.3">
      <c r="A122" s="39" t="s">
        <v>15</v>
      </c>
      <c r="B122" s="39" t="s">
        <v>165</v>
      </c>
      <c r="C122" s="39" t="s">
        <v>110</v>
      </c>
      <c r="D122">
        <v>1</v>
      </c>
      <c r="E122">
        <v>5</v>
      </c>
      <c r="F122" s="39" t="s">
        <v>5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-4</v>
      </c>
    </row>
    <row r="123" spans="1:14" x14ac:dyDescent="0.3">
      <c r="A123" s="39" t="s">
        <v>15</v>
      </c>
      <c r="B123" s="39" t="s">
        <v>165</v>
      </c>
      <c r="C123" s="39" t="s">
        <v>205</v>
      </c>
      <c r="D123">
        <v>1</v>
      </c>
      <c r="E123">
        <v>2</v>
      </c>
      <c r="F123" s="39" t="s">
        <v>110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-1</v>
      </c>
    </row>
    <row r="124" spans="1:14" x14ac:dyDescent="0.3">
      <c r="A124" s="39" t="s">
        <v>15</v>
      </c>
      <c r="B124" s="39" t="s">
        <v>165</v>
      </c>
      <c r="C124" s="39" t="s">
        <v>205</v>
      </c>
      <c r="D124">
        <v>1</v>
      </c>
      <c r="E124">
        <v>1</v>
      </c>
      <c r="F124" s="39" t="s">
        <v>110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</row>
    <row r="125" spans="1:14" x14ac:dyDescent="0.3">
      <c r="A125" s="39" t="s">
        <v>15</v>
      </c>
      <c r="B125" s="39" t="s">
        <v>165</v>
      </c>
      <c r="C125" s="39" t="s">
        <v>105</v>
      </c>
      <c r="D125">
        <v>2</v>
      </c>
      <c r="E125">
        <v>4</v>
      </c>
      <c r="F125" s="39" t="s">
        <v>4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-2</v>
      </c>
    </row>
    <row r="126" spans="1:14" x14ac:dyDescent="0.3">
      <c r="A126" s="39" t="s">
        <v>15</v>
      </c>
      <c r="B126" s="39" t="s">
        <v>165</v>
      </c>
      <c r="C126" s="39" t="s">
        <v>105</v>
      </c>
      <c r="D126">
        <v>4</v>
      </c>
      <c r="E126">
        <v>5</v>
      </c>
      <c r="F126" s="39" t="s">
        <v>4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-1</v>
      </c>
    </row>
    <row r="127" spans="1:14" x14ac:dyDescent="0.3">
      <c r="A127" s="39" t="s">
        <v>15</v>
      </c>
      <c r="B127" s="39" t="s">
        <v>165</v>
      </c>
      <c r="C127" s="39" t="s">
        <v>105</v>
      </c>
      <c r="D127">
        <v>3</v>
      </c>
      <c r="E127">
        <v>3</v>
      </c>
      <c r="F127" s="39" t="s">
        <v>84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0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824F-8CB1-43C9-8635-53923CBA935B}">
  <dimension ref="A1:AE649"/>
  <sheetViews>
    <sheetView zoomScaleNormal="100" workbookViewId="0">
      <selection activeCell="I6" sqref="I6"/>
    </sheetView>
  </sheetViews>
  <sheetFormatPr defaultRowHeight="15.7" x14ac:dyDescent="0.3"/>
  <cols>
    <col min="1" max="1" width="13.5" bestFit="1" customWidth="1"/>
    <col min="2" max="2" width="15.875" bestFit="1" customWidth="1"/>
    <col min="3" max="3" width="9.5" bestFit="1" customWidth="1"/>
    <col min="4" max="5" width="9.75" bestFit="1" customWidth="1"/>
    <col min="6" max="7" width="15.625" bestFit="1" customWidth="1"/>
    <col min="8" max="8" width="13.5" bestFit="1" customWidth="1"/>
  </cols>
  <sheetData>
    <row r="1" spans="1:11" x14ac:dyDescent="0.3">
      <c r="A1" s="1" t="s">
        <v>150</v>
      </c>
      <c r="B1" t="s">
        <v>151</v>
      </c>
      <c r="C1" t="s">
        <v>152</v>
      </c>
      <c r="D1" s="1" t="s">
        <v>7</v>
      </c>
    </row>
    <row r="2" spans="1:11" x14ac:dyDescent="0.3">
      <c r="A2" s="40" t="s">
        <v>165</v>
      </c>
      <c r="B2" s="39" t="s">
        <v>154</v>
      </c>
      <c r="C2" s="39" t="s">
        <v>155</v>
      </c>
      <c r="D2" s="1">
        <v>6</v>
      </c>
    </row>
    <row r="3" spans="1:11" x14ac:dyDescent="0.3">
      <c r="A3" s="40" t="s">
        <v>104</v>
      </c>
      <c r="B3" s="39" t="s">
        <v>173</v>
      </c>
      <c r="C3" s="39" t="s">
        <v>172</v>
      </c>
      <c r="D3" s="1">
        <v>6</v>
      </c>
    </row>
    <row r="4" spans="1:11" x14ac:dyDescent="0.3">
      <c r="A4" s="40" t="s">
        <v>104</v>
      </c>
      <c r="B4" s="39" t="s">
        <v>191</v>
      </c>
      <c r="C4" s="39" t="s">
        <v>190</v>
      </c>
      <c r="D4" s="1">
        <v>6</v>
      </c>
    </row>
    <row r="5" spans="1:11" x14ac:dyDescent="0.3">
      <c r="A5" s="40" t="s">
        <v>2</v>
      </c>
      <c r="B5" s="39" t="s">
        <v>199</v>
      </c>
      <c r="C5" s="39" t="s">
        <v>153</v>
      </c>
      <c r="D5" s="1">
        <v>5</v>
      </c>
    </row>
    <row r="6" spans="1:11" x14ac:dyDescent="0.3">
      <c r="A6" s="40" t="s">
        <v>165</v>
      </c>
      <c r="B6" s="39" t="s">
        <v>158</v>
      </c>
      <c r="C6" s="39" t="s">
        <v>156</v>
      </c>
      <c r="D6" s="1">
        <v>5</v>
      </c>
      <c r="I6" t="str" cm="1">
        <f t="array" ref="I6:K15">_xlfn.TAKE(_xlfn._xlws.SORT(_xlfn.CHOOSECOLS(_xlfn._xlws.FILTER(득점데이터[], 득점데이터[대회종류]="2부리그"), 3, 2, 4), 3, -1), 10)</f>
        <v>LEV</v>
      </c>
      <c r="J6" t="str">
        <v>차범근</v>
      </c>
      <c r="K6">
        <v>6</v>
      </c>
    </row>
    <row r="7" spans="1:11" x14ac:dyDescent="0.3">
      <c r="A7" s="40" t="s">
        <v>2</v>
      </c>
      <c r="B7" s="39" t="s">
        <v>176</v>
      </c>
      <c r="C7" s="39" t="s">
        <v>155</v>
      </c>
      <c r="D7" s="1">
        <v>4</v>
      </c>
      <c r="I7" t="str">
        <v>ATM</v>
      </c>
      <c r="J7" t="str">
        <v>모라타</v>
      </c>
      <c r="K7">
        <v>6</v>
      </c>
    </row>
    <row r="8" spans="1:11" x14ac:dyDescent="0.3">
      <c r="A8" s="40" t="s">
        <v>165</v>
      </c>
      <c r="B8" s="39" t="s">
        <v>159</v>
      </c>
      <c r="C8" s="39" t="s">
        <v>155</v>
      </c>
      <c r="D8" s="1">
        <v>2</v>
      </c>
      <c r="I8" t="str">
        <v>TOT</v>
      </c>
      <c r="J8" t="str">
        <v>손흥민</v>
      </c>
      <c r="K8">
        <v>2</v>
      </c>
    </row>
    <row r="9" spans="1:11" x14ac:dyDescent="0.3">
      <c r="A9" s="40" t="s">
        <v>165</v>
      </c>
      <c r="B9" s="39" t="s">
        <v>169</v>
      </c>
      <c r="C9" s="39" t="s">
        <v>156</v>
      </c>
      <c r="D9" s="1">
        <v>2</v>
      </c>
      <c r="I9" t="str">
        <v>LEV</v>
      </c>
      <c r="J9" t="str">
        <v>플로리안 비르츠</v>
      </c>
      <c r="K9">
        <v>2</v>
      </c>
    </row>
    <row r="10" spans="1:11" x14ac:dyDescent="0.3">
      <c r="A10" s="40" t="s">
        <v>165</v>
      </c>
      <c r="B10" s="39" t="s">
        <v>168</v>
      </c>
      <c r="C10" s="39" t="s">
        <v>156</v>
      </c>
      <c r="D10" s="1">
        <v>2</v>
      </c>
      <c r="I10" t="str">
        <v>ATM</v>
      </c>
      <c r="J10" t="str">
        <v>앙투안 그리즈만</v>
      </c>
      <c r="K10">
        <v>2</v>
      </c>
    </row>
    <row r="11" spans="1:11" x14ac:dyDescent="0.3">
      <c r="A11" s="40" t="s">
        <v>165</v>
      </c>
      <c r="B11" s="39" t="s">
        <v>167</v>
      </c>
      <c r="C11" s="39" t="s">
        <v>156</v>
      </c>
      <c r="D11" s="1">
        <v>2</v>
      </c>
      <c r="I11" t="str">
        <v>AUG</v>
      </c>
      <c r="J11" t="str">
        <v>필리프 티츠</v>
      </c>
      <c r="K11">
        <v>1</v>
      </c>
    </row>
    <row r="12" spans="1:11" x14ac:dyDescent="0.3">
      <c r="A12" s="40" t="s">
        <v>165</v>
      </c>
      <c r="B12" s="39" t="s">
        <v>204</v>
      </c>
      <c r="C12" s="39" t="s">
        <v>200</v>
      </c>
      <c r="D12" s="1">
        <v>2</v>
      </c>
      <c r="I12" t="str">
        <v>ATM</v>
      </c>
      <c r="J12" t="str">
        <v>차을라르 쇠윈쥐</v>
      </c>
      <c r="K12">
        <v>1</v>
      </c>
    </row>
    <row r="13" spans="1:11" x14ac:dyDescent="0.3">
      <c r="A13" s="40" t="s">
        <v>165</v>
      </c>
      <c r="B13" s="39" t="s">
        <v>161</v>
      </c>
      <c r="C13" s="39" t="s">
        <v>155</v>
      </c>
      <c r="D13" s="1">
        <v>2</v>
      </c>
      <c r="I13" t="str">
        <v>ATM</v>
      </c>
      <c r="J13" t="str">
        <v>마르코스 요렌테</v>
      </c>
      <c r="K13">
        <v>1</v>
      </c>
    </row>
    <row r="14" spans="1:11" x14ac:dyDescent="0.3">
      <c r="A14" s="40" t="s">
        <v>104</v>
      </c>
      <c r="B14" s="39" t="s">
        <v>174</v>
      </c>
      <c r="C14" s="39" t="s">
        <v>121</v>
      </c>
      <c r="D14" s="1">
        <v>2</v>
      </c>
      <c r="I14" t="str">
        <v>TOT</v>
      </c>
      <c r="J14" t="str">
        <v>해리 케인</v>
      </c>
      <c r="K14">
        <v>1</v>
      </c>
    </row>
    <row r="15" spans="1:11" x14ac:dyDescent="0.3">
      <c r="A15" s="40" t="s">
        <v>2</v>
      </c>
      <c r="B15" s="39" t="s">
        <v>160</v>
      </c>
      <c r="C15" s="39" t="s">
        <v>153</v>
      </c>
      <c r="D15" s="1">
        <v>2</v>
      </c>
      <c r="I15" t="str">
        <v>LEV</v>
      </c>
      <c r="J15" t="str">
        <v>율리안 브란트</v>
      </c>
      <c r="K15">
        <v>1</v>
      </c>
    </row>
    <row r="16" spans="1:11" x14ac:dyDescent="0.3">
      <c r="A16" s="40" t="s">
        <v>104</v>
      </c>
      <c r="B16" s="39" t="s">
        <v>175</v>
      </c>
      <c r="C16" s="39" t="s">
        <v>172</v>
      </c>
      <c r="D16" s="1">
        <v>2</v>
      </c>
    </row>
    <row r="17" spans="1:4" x14ac:dyDescent="0.3">
      <c r="A17" s="40" t="s">
        <v>2</v>
      </c>
      <c r="B17" s="39" t="s">
        <v>158</v>
      </c>
      <c r="C17" s="39" t="s">
        <v>156</v>
      </c>
      <c r="D17" s="1">
        <v>2</v>
      </c>
    </row>
    <row r="18" spans="1:4" x14ac:dyDescent="0.3">
      <c r="A18" s="40" t="s">
        <v>104</v>
      </c>
      <c r="B18" s="39" t="s">
        <v>192</v>
      </c>
      <c r="C18" s="39" t="s">
        <v>190</v>
      </c>
      <c r="D18" s="1">
        <v>2</v>
      </c>
    </row>
    <row r="19" spans="1:4" x14ac:dyDescent="0.3">
      <c r="A19" s="40" t="s">
        <v>165</v>
      </c>
      <c r="B19" s="39" t="s">
        <v>198</v>
      </c>
      <c r="C19" s="39" t="s">
        <v>117</v>
      </c>
      <c r="D19" s="1">
        <v>1</v>
      </c>
    </row>
    <row r="20" spans="1:4" x14ac:dyDescent="0.3">
      <c r="A20" s="40" t="s">
        <v>165</v>
      </c>
      <c r="B20" s="39" t="s">
        <v>157</v>
      </c>
      <c r="C20" s="39" t="s">
        <v>121</v>
      </c>
      <c r="D20" s="1">
        <v>1</v>
      </c>
    </row>
    <row r="21" spans="1:4" x14ac:dyDescent="0.3">
      <c r="A21" s="40" t="s">
        <v>165</v>
      </c>
      <c r="B21" s="39" t="s">
        <v>175</v>
      </c>
      <c r="C21" s="39" t="s">
        <v>172</v>
      </c>
      <c r="D21" s="1">
        <v>1</v>
      </c>
    </row>
    <row r="22" spans="1:4" x14ac:dyDescent="0.3">
      <c r="A22" s="40" t="s">
        <v>165</v>
      </c>
      <c r="B22" s="39" t="s">
        <v>199</v>
      </c>
      <c r="C22" s="39" t="s">
        <v>117</v>
      </c>
      <c r="D22" s="1">
        <v>1</v>
      </c>
    </row>
    <row r="23" spans="1:4" x14ac:dyDescent="0.3">
      <c r="A23" s="40" t="s">
        <v>165</v>
      </c>
      <c r="B23" s="39" t="s">
        <v>197</v>
      </c>
      <c r="C23" s="39" t="s">
        <v>117</v>
      </c>
      <c r="D23" s="1">
        <v>1</v>
      </c>
    </row>
    <row r="24" spans="1:4" x14ac:dyDescent="0.3">
      <c r="A24" s="40" t="s">
        <v>165</v>
      </c>
      <c r="B24" s="39" t="s">
        <v>176</v>
      </c>
      <c r="C24" s="39" t="s">
        <v>155</v>
      </c>
      <c r="D24" s="1">
        <v>1</v>
      </c>
    </row>
    <row r="25" spans="1:4" x14ac:dyDescent="0.3">
      <c r="A25" s="40" t="s">
        <v>165</v>
      </c>
      <c r="B25" s="39" t="s">
        <v>170</v>
      </c>
      <c r="C25" s="39" t="s">
        <v>156</v>
      </c>
      <c r="D25" s="1">
        <v>1</v>
      </c>
    </row>
    <row r="26" spans="1:4" x14ac:dyDescent="0.3">
      <c r="A26" s="40" t="s">
        <v>165</v>
      </c>
      <c r="B26" s="39" t="s">
        <v>196</v>
      </c>
      <c r="C26" s="39" t="s">
        <v>117</v>
      </c>
      <c r="D26" s="1">
        <v>1</v>
      </c>
    </row>
    <row r="27" spans="1:4" x14ac:dyDescent="0.3">
      <c r="A27" s="40" t="s">
        <v>165</v>
      </c>
      <c r="B27" s="39" t="s">
        <v>195</v>
      </c>
      <c r="C27" s="39" t="s">
        <v>117</v>
      </c>
      <c r="D27" s="1">
        <v>1</v>
      </c>
    </row>
    <row r="28" spans="1:4" x14ac:dyDescent="0.3">
      <c r="A28" s="40" t="s">
        <v>165</v>
      </c>
      <c r="B28" s="39" t="s">
        <v>162</v>
      </c>
      <c r="C28" s="39" t="s">
        <v>121</v>
      </c>
      <c r="D28" s="1">
        <v>1</v>
      </c>
    </row>
    <row r="29" spans="1:4" x14ac:dyDescent="0.3">
      <c r="A29" s="40" t="s">
        <v>165</v>
      </c>
      <c r="B29" s="39" t="s">
        <v>171</v>
      </c>
      <c r="C29" s="39" t="s">
        <v>156</v>
      </c>
      <c r="D29" s="1">
        <v>1</v>
      </c>
    </row>
    <row r="30" spans="1:4" x14ac:dyDescent="0.3">
      <c r="A30" s="40" t="s">
        <v>165</v>
      </c>
      <c r="B30" s="39" t="s">
        <v>203</v>
      </c>
      <c r="C30" s="39" t="s">
        <v>200</v>
      </c>
      <c r="D30" s="1">
        <v>1</v>
      </c>
    </row>
    <row r="31" spans="1:4" x14ac:dyDescent="0.3">
      <c r="A31" s="40" t="s">
        <v>165</v>
      </c>
      <c r="B31" s="39" t="s">
        <v>173</v>
      </c>
      <c r="C31" s="39" t="s">
        <v>172</v>
      </c>
      <c r="D31" s="1">
        <v>1</v>
      </c>
    </row>
    <row r="32" spans="1:4" x14ac:dyDescent="0.3">
      <c r="A32" s="40" t="s">
        <v>206</v>
      </c>
      <c r="B32" s="39" t="s">
        <v>174</v>
      </c>
      <c r="C32" s="39" t="s">
        <v>121</v>
      </c>
      <c r="D32" s="1">
        <v>1</v>
      </c>
    </row>
    <row r="33" spans="1:4" x14ac:dyDescent="0.3">
      <c r="A33" s="40" t="s">
        <v>165</v>
      </c>
      <c r="B33" s="39" t="s">
        <v>177</v>
      </c>
      <c r="C33" s="39" t="s">
        <v>155</v>
      </c>
      <c r="D33" s="1">
        <v>1</v>
      </c>
    </row>
    <row r="34" spans="1:4" x14ac:dyDescent="0.3">
      <c r="A34" s="40" t="s">
        <v>2</v>
      </c>
      <c r="B34" s="39" t="s">
        <v>154</v>
      </c>
      <c r="C34" s="39" t="s">
        <v>155</v>
      </c>
      <c r="D34" s="1">
        <v>1</v>
      </c>
    </row>
    <row r="35" spans="1:4" x14ac:dyDescent="0.3">
      <c r="A35" s="40" t="s">
        <v>2</v>
      </c>
      <c r="B35" s="39" t="s">
        <v>178</v>
      </c>
      <c r="C35" s="39" t="s">
        <v>155</v>
      </c>
      <c r="D35" s="1">
        <v>1</v>
      </c>
    </row>
    <row r="36" spans="1:4" x14ac:dyDescent="0.3">
      <c r="A36" s="40" t="s">
        <v>2</v>
      </c>
      <c r="B36" s="39" t="s">
        <v>161</v>
      </c>
      <c r="C36" s="39" t="s">
        <v>155</v>
      </c>
      <c r="D36" s="1">
        <v>1</v>
      </c>
    </row>
    <row r="37" spans="1:4" x14ac:dyDescent="0.3">
      <c r="A37" s="40" t="s">
        <v>104</v>
      </c>
      <c r="B37" s="39" t="s">
        <v>202</v>
      </c>
      <c r="C37" s="39" t="s">
        <v>200</v>
      </c>
      <c r="D37" s="1">
        <v>1</v>
      </c>
    </row>
    <row r="38" spans="1:4" x14ac:dyDescent="0.3">
      <c r="A38" s="40" t="s">
        <v>104</v>
      </c>
      <c r="B38" s="39" t="s">
        <v>194</v>
      </c>
      <c r="C38" s="39" t="s">
        <v>190</v>
      </c>
      <c r="D38" s="1">
        <v>1</v>
      </c>
    </row>
    <row r="39" spans="1:4" x14ac:dyDescent="0.3">
      <c r="A39" s="40" t="s">
        <v>104</v>
      </c>
      <c r="B39" s="39" t="s">
        <v>193</v>
      </c>
      <c r="C39" s="39" t="s">
        <v>190</v>
      </c>
      <c r="D39" s="1">
        <v>1</v>
      </c>
    </row>
    <row r="40" spans="1:4" x14ac:dyDescent="0.3">
      <c r="A40" s="40" t="s">
        <v>104</v>
      </c>
      <c r="B40" s="39" t="s">
        <v>157</v>
      </c>
      <c r="C40" s="39" t="s">
        <v>121</v>
      </c>
      <c r="D40" s="1">
        <v>1</v>
      </c>
    </row>
    <row r="41" spans="1:4" x14ac:dyDescent="0.3">
      <c r="A41" s="40" t="s">
        <v>165</v>
      </c>
      <c r="B41" s="39" t="s">
        <v>202</v>
      </c>
      <c r="C41" s="39" t="s">
        <v>200</v>
      </c>
      <c r="D41" s="1">
        <v>1</v>
      </c>
    </row>
    <row r="42" spans="1:4" x14ac:dyDescent="0.3">
      <c r="A42" s="40" t="s">
        <v>104</v>
      </c>
      <c r="B42" s="39" t="s">
        <v>161</v>
      </c>
      <c r="C42" s="39" t="s">
        <v>172</v>
      </c>
      <c r="D42" s="1">
        <v>1</v>
      </c>
    </row>
    <row r="43" spans="1:4" x14ac:dyDescent="0.3">
      <c r="A43" s="40" t="s">
        <v>206</v>
      </c>
      <c r="B43" s="39" t="s">
        <v>173</v>
      </c>
      <c r="C43" s="39" t="s">
        <v>172</v>
      </c>
      <c r="D43" s="1">
        <v>1</v>
      </c>
    </row>
    <row r="44" spans="1:4" x14ac:dyDescent="0.3">
      <c r="A44" s="40" t="s">
        <v>206</v>
      </c>
      <c r="B44" s="39" t="s">
        <v>174</v>
      </c>
      <c r="C44" s="39" t="s">
        <v>172</v>
      </c>
      <c r="D44" s="1">
        <v>1</v>
      </c>
    </row>
    <row r="45" spans="1:4" x14ac:dyDescent="0.3">
      <c r="A45" s="40" t="s">
        <v>206</v>
      </c>
      <c r="B45" s="39" t="s">
        <v>175</v>
      </c>
      <c r="C45" s="39" t="s">
        <v>172</v>
      </c>
      <c r="D45" s="1">
        <v>1</v>
      </c>
    </row>
    <row r="46" spans="1:4" x14ac:dyDescent="0.3">
      <c r="A46" s="40" t="s">
        <v>206</v>
      </c>
      <c r="B46" s="39" t="s">
        <v>203</v>
      </c>
      <c r="C46" s="39" t="s">
        <v>200</v>
      </c>
      <c r="D46" s="1">
        <v>1</v>
      </c>
    </row>
    <row r="47" spans="1:4" x14ac:dyDescent="0.3">
      <c r="A47" s="40" t="s">
        <v>206</v>
      </c>
      <c r="B47" s="39" t="s">
        <v>204</v>
      </c>
      <c r="C47" s="39" t="s">
        <v>200</v>
      </c>
      <c r="D47" s="1">
        <v>1</v>
      </c>
    </row>
    <row r="48" spans="1:4" x14ac:dyDescent="0.3">
      <c r="A48" s="40" t="s">
        <v>206</v>
      </c>
      <c r="B48" s="39" t="s">
        <v>157</v>
      </c>
      <c r="C48" s="39" t="s">
        <v>121</v>
      </c>
      <c r="D48" s="1">
        <v>1</v>
      </c>
    </row>
    <row r="49" spans="1:4" x14ac:dyDescent="0.3">
      <c r="A49" s="40" t="s">
        <v>165</v>
      </c>
      <c r="B49" s="39" t="s">
        <v>174</v>
      </c>
      <c r="C49" s="39" t="s">
        <v>121</v>
      </c>
      <c r="D49" s="1">
        <v>1</v>
      </c>
    </row>
    <row r="50" spans="1:4" x14ac:dyDescent="0.3">
      <c r="A50" s="40" t="s">
        <v>104</v>
      </c>
      <c r="B50" s="39" t="s">
        <v>201</v>
      </c>
      <c r="C50" s="39" t="s">
        <v>200</v>
      </c>
      <c r="D50" s="1">
        <v>1</v>
      </c>
    </row>
    <row r="51" spans="1:4" x14ac:dyDescent="0.3">
      <c r="A51" s="40" t="s">
        <v>165</v>
      </c>
      <c r="B51" s="39" t="s">
        <v>207</v>
      </c>
      <c r="C51" s="39" t="s">
        <v>121</v>
      </c>
      <c r="D51" s="1">
        <v>1</v>
      </c>
    </row>
    <row r="190" spans="6:6" x14ac:dyDescent="0.3">
      <c r="F190" s="2"/>
    </row>
    <row r="191" spans="6:6" x14ac:dyDescent="0.3">
      <c r="F191" s="2"/>
    </row>
    <row r="192" spans="6:6" x14ac:dyDescent="0.3">
      <c r="F192" s="2"/>
    </row>
    <row r="193" spans="6:6" x14ac:dyDescent="0.3">
      <c r="F193" s="2"/>
    </row>
    <row r="194" spans="6:6" x14ac:dyDescent="0.3">
      <c r="F194" s="2"/>
    </row>
    <row r="195" spans="6:6" x14ac:dyDescent="0.3">
      <c r="F195" s="2"/>
    </row>
    <row r="196" spans="6:6" x14ac:dyDescent="0.3">
      <c r="F196" s="2"/>
    </row>
    <row r="197" spans="6:6" x14ac:dyDescent="0.3">
      <c r="F197" s="2"/>
    </row>
    <row r="198" spans="6:6" x14ac:dyDescent="0.3">
      <c r="F198" s="2"/>
    </row>
    <row r="199" spans="6:6" x14ac:dyDescent="0.3">
      <c r="F199" s="2"/>
    </row>
    <row r="200" spans="6:6" x14ac:dyDescent="0.3">
      <c r="F200" s="2"/>
    </row>
    <row r="201" spans="6:6" x14ac:dyDescent="0.3">
      <c r="F201" s="2"/>
    </row>
    <row r="202" spans="6:6" x14ac:dyDescent="0.3">
      <c r="F202" s="2"/>
    </row>
    <row r="203" spans="6:6" x14ac:dyDescent="0.3">
      <c r="F203" s="2"/>
    </row>
    <row r="204" spans="6:6" x14ac:dyDescent="0.3">
      <c r="F204" s="2"/>
    </row>
    <row r="205" spans="6:6" x14ac:dyDescent="0.3">
      <c r="F205" s="2"/>
    </row>
    <row r="206" spans="6:6" x14ac:dyDescent="0.3">
      <c r="F206" s="2"/>
    </row>
    <row r="207" spans="6:6" x14ac:dyDescent="0.3">
      <c r="F207" s="2"/>
    </row>
    <row r="208" spans="6:6" x14ac:dyDescent="0.3">
      <c r="F208" s="2"/>
    </row>
    <row r="209" spans="6:6" x14ac:dyDescent="0.3">
      <c r="F209" s="2"/>
    </row>
    <row r="210" spans="6:6" x14ac:dyDescent="0.3">
      <c r="F210" s="2"/>
    </row>
    <row r="211" spans="6:6" x14ac:dyDescent="0.3">
      <c r="F211" s="2"/>
    </row>
    <row r="212" spans="6:6" x14ac:dyDescent="0.3">
      <c r="F212" s="2"/>
    </row>
    <row r="213" spans="6:6" x14ac:dyDescent="0.3">
      <c r="F213" s="2"/>
    </row>
    <row r="214" spans="6:6" x14ac:dyDescent="0.3">
      <c r="F214" s="2"/>
    </row>
    <row r="215" spans="6:6" x14ac:dyDescent="0.3">
      <c r="F215" s="2"/>
    </row>
    <row r="216" spans="6:6" x14ac:dyDescent="0.3">
      <c r="F216" s="2"/>
    </row>
    <row r="217" spans="6:6" x14ac:dyDescent="0.3">
      <c r="F217" s="2"/>
    </row>
    <row r="218" spans="6:6" x14ac:dyDescent="0.3">
      <c r="F218" s="2"/>
    </row>
    <row r="219" spans="6:6" x14ac:dyDescent="0.3">
      <c r="F219" s="2"/>
    </row>
    <row r="220" spans="6:6" x14ac:dyDescent="0.3">
      <c r="F220" s="2"/>
    </row>
    <row r="221" spans="6:6" x14ac:dyDescent="0.3">
      <c r="F221" s="2"/>
    </row>
    <row r="222" spans="6:6" x14ac:dyDescent="0.3">
      <c r="F222" s="2"/>
    </row>
    <row r="223" spans="6:6" x14ac:dyDescent="0.3">
      <c r="F223" s="2"/>
    </row>
    <row r="224" spans="6:6" x14ac:dyDescent="0.3">
      <c r="F224" s="2"/>
    </row>
    <row r="225" spans="6:6" x14ac:dyDescent="0.3">
      <c r="F225" s="2"/>
    </row>
    <row r="226" spans="6:6" x14ac:dyDescent="0.3">
      <c r="F226" s="2"/>
    </row>
    <row r="227" spans="6:6" x14ac:dyDescent="0.3">
      <c r="F227" s="2"/>
    </row>
    <row r="228" spans="6:6" x14ac:dyDescent="0.3">
      <c r="F228" s="2"/>
    </row>
    <row r="229" spans="6:6" x14ac:dyDescent="0.3">
      <c r="F229" s="2"/>
    </row>
    <row r="230" spans="6:6" x14ac:dyDescent="0.3">
      <c r="F230" s="2"/>
    </row>
    <row r="231" spans="6:6" x14ac:dyDescent="0.3">
      <c r="F231" s="2"/>
    </row>
    <row r="232" spans="6:6" x14ac:dyDescent="0.3">
      <c r="F232" s="2"/>
    </row>
    <row r="233" spans="6:6" x14ac:dyDescent="0.3">
      <c r="F233" s="2"/>
    </row>
    <row r="234" spans="6:6" x14ac:dyDescent="0.3">
      <c r="F234" s="2"/>
    </row>
    <row r="235" spans="6:6" x14ac:dyDescent="0.3">
      <c r="F235" s="2"/>
    </row>
    <row r="236" spans="6:6" x14ac:dyDescent="0.3">
      <c r="F236" s="2"/>
    </row>
    <row r="237" spans="6:6" x14ac:dyDescent="0.3">
      <c r="F237" s="2"/>
    </row>
    <row r="238" spans="6:6" x14ac:dyDescent="0.3">
      <c r="F238" s="2"/>
    </row>
    <row r="239" spans="6:6" x14ac:dyDescent="0.3">
      <c r="F239" s="2"/>
    </row>
    <row r="240" spans="6:6" x14ac:dyDescent="0.3">
      <c r="F240" s="2"/>
    </row>
    <row r="241" spans="6:6" x14ac:dyDescent="0.3">
      <c r="F241" s="2"/>
    </row>
    <row r="242" spans="6:6" x14ac:dyDescent="0.3">
      <c r="F242" s="2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2"/>
    </row>
    <row r="274" spans="6:6" x14ac:dyDescent="0.3">
      <c r="F274" s="2"/>
    </row>
    <row r="275" spans="6:6" x14ac:dyDescent="0.3">
      <c r="F275" s="2"/>
    </row>
    <row r="276" spans="6:6" x14ac:dyDescent="0.3">
      <c r="F276" s="2"/>
    </row>
    <row r="277" spans="6:6" x14ac:dyDescent="0.3">
      <c r="F277" s="2"/>
    </row>
    <row r="278" spans="6:6" x14ac:dyDescent="0.3">
      <c r="F278" s="2"/>
    </row>
    <row r="279" spans="6:6" x14ac:dyDescent="0.3">
      <c r="F279" s="2"/>
    </row>
    <row r="280" spans="6:6" x14ac:dyDescent="0.3">
      <c r="F280" s="2"/>
    </row>
    <row r="281" spans="6:6" x14ac:dyDescent="0.3">
      <c r="F281" s="2"/>
    </row>
    <row r="282" spans="6:6" x14ac:dyDescent="0.3">
      <c r="F282" s="2"/>
    </row>
    <row r="283" spans="6:6" x14ac:dyDescent="0.3">
      <c r="F283" s="2"/>
    </row>
    <row r="284" spans="6:6" x14ac:dyDescent="0.3">
      <c r="F284" s="2"/>
    </row>
    <row r="285" spans="6:6" x14ac:dyDescent="0.3">
      <c r="F285" s="2"/>
    </row>
    <row r="286" spans="6:6" x14ac:dyDescent="0.3">
      <c r="F286" s="2"/>
    </row>
    <row r="287" spans="6:6" x14ac:dyDescent="0.3">
      <c r="F287" s="2"/>
    </row>
    <row r="288" spans="6:6" x14ac:dyDescent="0.3">
      <c r="F288" s="2"/>
    </row>
    <row r="289" spans="6:6" x14ac:dyDescent="0.3">
      <c r="F289" s="2"/>
    </row>
    <row r="290" spans="6:6" x14ac:dyDescent="0.3">
      <c r="F290" s="2"/>
    </row>
    <row r="291" spans="6:6" x14ac:dyDescent="0.3">
      <c r="F291" s="2"/>
    </row>
    <row r="292" spans="6:6" x14ac:dyDescent="0.3">
      <c r="F292" s="2"/>
    </row>
    <row r="293" spans="6:6" x14ac:dyDescent="0.3">
      <c r="F293" s="2"/>
    </row>
    <row r="294" spans="6:6" x14ac:dyDescent="0.3">
      <c r="F294" s="2"/>
    </row>
    <row r="295" spans="6:6" x14ac:dyDescent="0.3">
      <c r="F295" s="2"/>
    </row>
    <row r="296" spans="6:6" x14ac:dyDescent="0.3">
      <c r="F296" s="2"/>
    </row>
    <row r="297" spans="6:6" x14ac:dyDescent="0.3">
      <c r="F297" s="2"/>
    </row>
    <row r="298" spans="6:6" x14ac:dyDescent="0.3">
      <c r="F298" s="2"/>
    </row>
    <row r="299" spans="6:6" x14ac:dyDescent="0.3">
      <c r="F299" s="2"/>
    </row>
    <row r="300" spans="6:6" x14ac:dyDescent="0.3">
      <c r="F300" s="2"/>
    </row>
    <row r="301" spans="6:6" x14ac:dyDescent="0.3">
      <c r="F301" s="2"/>
    </row>
    <row r="302" spans="6:6" x14ac:dyDescent="0.3">
      <c r="F302" s="2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6" x14ac:dyDescent="0.3">
      <c r="F321" s="2"/>
    </row>
    <row r="322" spans="6:6" x14ac:dyDescent="0.3">
      <c r="F322" s="2"/>
    </row>
    <row r="323" spans="6:6" x14ac:dyDescent="0.3">
      <c r="F323" s="2"/>
    </row>
    <row r="324" spans="6:6" x14ac:dyDescent="0.3">
      <c r="F324" s="2"/>
    </row>
    <row r="325" spans="6:6" x14ac:dyDescent="0.3">
      <c r="F325" s="2"/>
    </row>
    <row r="326" spans="6:6" x14ac:dyDescent="0.3">
      <c r="F326" s="2"/>
    </row>
    <row r="327" spans="6:6" x14ac:dyDescent="0.3">
      <c r="F327" s="2"/>
    </row>
    <row r="328" spans="6:6" x14ac:dyDescent="0.3">
      <c r="F328" s="2"/>
    </row>
    <row r="329" spans="6:6" x14ac:dyDescent="0.3">
      <c r="F329" s="2"/>
    </row>
    <row r="330" spans="6:6" x14ac:dyDescent="0.3">
      <c r="F330" s="2"/>
    </row>
    <row r="331" spans="6:6" x14ac:dyDescent="0.3">
      <c r="F331" s="2"/>
    </row>
    <row r="332" spans="6:6" x14ac:dyDescent="0.3">
      <c r="F332" s="2"/>
    </row>
    <row r="333" spans="6:6" x14ac:dyDescent="0.3">
      <c r="F333" s="2"/>
    </row>
    <row r="334" spans="6:6" x14ac:dyDescent="0.3">
      <c r="F334" s="2"/>
    </row>
    <row r="335" spans="6:6" x14ac:dyDescent="0.3">
      <c r="F335" s="2"/>
    </row>
    <row r="336" spans="6:6" x14ac:dyDescent="0.3">
      <c r="F336" s="2"/>
    </row>
    <row r="337" spans="6:6" x14ac:dyDescent="0.3">
      <c r="F337" s="2"/>
    </row>
    <row r="338" spans="6:6" x14ac:dyDescent="0.3">
      <c r="F338" s="2"/>
    </row>
    <row r="339" spans="6:6" x14ac:dyDescent="0.3">
      <c r="F339" s="2"/>
    </row>
    <row r="340" spans="6:6" x14ac:dyDescent="0.3">
      <c r="F340" s="2"/>
    </row>
    <row r="341" spans="6:6" x14ac:dyDescent="0.3">
      <c r="F341" s="2"/>
    </row>
    <row r="342" spans="6:6" x14ac:dyDescent="0.3">
      <c r="F342" s="2"/>
    </row>
    <row r="343" spans="6:6" x14ac:dyDescent="0.3">
      <c r="F343" s="2"/>
    </row>
    <row r="344" spans="6:6" x14ac:dyDescent="0.3">
      <c r="F344" s="2"/>
    </row>
    <row r="345" spans="6:6" x14ac:dyDescent="0.3">
      <c r="F345" s="2"/>
    </row>
    <row r="346" spans="6:6" x14ac:dyDescent="0.3">
      <c r="F346" s="2"/>
    </row>
    <row r="347" spans="6:6" x14ac:dyDescent="0.3">
      <c r="F347" s="2"/>
    </row>
    <row r="348" spans="6:6" x14ac:dyDescent="0.3">
      <c r="F348" s="2"/>
    </row>
    <row r="349" spans="6:6" x14ac:dyDescent="0.3">
      <c r="F349" s="2"/>
    </row>
    <row r="350" spans="6:6" x14ac:dyDescent="0.3">
      <c r="F350" s="2"/>
    </row>
    <row r="351" spans="6:6" x14ac:dyDescent="0.3">
      <c r="F351" s="2"/>
    </row>
    <row r="352" spans="6:6" x14ac:dyDescent="0.3">
      <c r="F352" s="2"/>
    </row>
    <row r="353" spans="6:6" x14ac:dyDescent="0.3">
      <c r="F353" s="2"/>
    </row>
    <row r="354" spans="6:6" x14ac:dyDescent="0.3">
      <c r="F354" s="2"/>
    </row>
    <row r="355" spans="6:6" x14ac:dyDescent="0.3">
      <c r="F355" s="2"/>
    </row>
    <row r="356" spans="6:6" x14ac:dyDescent="0.3">
      <c r="F356" s="2"/>
    </row>
    <row r="357" spans="6:6" x14ac:dyDescent="0.3">
      <c r="F357" s="2"/>
    </row>
    <row r="358" spans="6:6" x14ac:dyDescent="0.3">
      <c r="F358" s="2"/>
    </row>
    <row r="359" spans="6:6" x14ac:dyDescent="0.3">
      <c r="F359" s="2"/>
    </row>
    <row r="360" spans="6:6" x14ac:dyDescent="0.3">
      <c r="F360" s="2"/>
    </row>
    <row r="361" spans="6:6" x14ac:dyDescent="0.3">
      <c r="F361" s="2"/>
    </row>
    <row r="362" spans="6:6" x14ac:dyDescent="0.3">
      <c r="F362" s="2"/>
    </row>
    <row r="363" spans="6:6" x14ac:dyDescent="0.3">
      <c r="F363" s="2"/>
    </row>
    <row r="364" spans="6:6" x14ac:dyDescent="0.3">
      <c r="F364" s="2"/>
    </row>
    <row r="365" spans="6:6" x14ac:dyDescent="0.3">
      <c r="F365" s="2"/>
    </row>
    <row r="366" spans="6:6" x14ac:dyDescent="0.3">
      <c r="F366" s="2"/>
    </row>
    <row r="367" spans="6:6" x14ac:dyDescent="0.3">
      <c r="F367" s="2"/>
    </row>
    <row r="368" spans="6:6" x14ac:dyDescent="0.3">
      <c r="F368" s="2"/>
    </row>
    <row r="369" spans="6:6" x14ac:dyDescent="0.3">
      <c r="F369" s="2"/>
    </row>
    <row r="370" spans="6:6" x14ac:dyDescent="0.3">
      <c r="F370" s="2"/>
    </row>
    <row r="371" spans="6:6" x14ac:dyDescent="0.3">
      <c r="F371" s="2"/>
    </row>
    <row r="372" spans="6:6" x14ac:dyDescent="0.3">
      <c r="F372" s="2"/>
    </row>
    <row r="373" spans="6:6" x14ac:dyDescent="0.3">
      <c r="F373" s="2"/>
    </row>
    <row r="374" spans="6:6" x14ac:dyDescent="0.3">
      <c r="F374" s="2"/>
    </row>
    <row r="375" spans="6:6" x14ac:dyDescent="0.3">
      <c r="F375" s="2"/>
    </row>
    <row r="376" spans="6:6" x14ac:dyDescent="0.3">
      <c r="F376" s="2"/>
    </row>
    <row r="377" spans="6:6" x14ac:dyDescent="0.3">
      <c r="F377" s="2"/>
    </row>
    <row r="378" spans="6:6" x14ac:dyDescent="0.3">
      <c r="F378" s="2"/>
    </row>
    <row r="379" spans="6:6" x14ac:dyDescent="0.3">
      <c r="F379" s="2"/>
    </row>
    <row r="380" spans="6:6" x14ac:dyDescent="0.3">
      <c r="F380" s="2"/>
    </row>
    <row r="381" spans="6:6" x14ac:dyDescent="0.3">
      <c r="F381" s="2"/>
    </row>
    <row r="382" spans="6:6" x14ac:dyDescent="0.3">
      <c r="F382" s="2"/>
    </row>
    <row r="383" spans="6:6" x14ac:dyDescent="0.3">
      <c r="F383" s="2"/>
    </row>
    <row r="384" spans="6:6" x14ac:dyDescent="0.3">
      <c r="F384" s="2"/>
    </row>
    <row r="385" spans="6:6" x14ac:dyDescent="0.3">
      <c r="F385" s="2"/>
    </row>
    <row r="386" spans="6:6" x14ac:dyDescent="0.3">
      <c r="F386" s="2"/>
    </row>
    <row r="387" spans="6:6" x14ac:dyDescent="0.3">
      <c r="F387" s="2"/>
    </row>
    <row r="388" spans="6:6" x14ac:dyDescent="0.3">
      <c r="F388" s="2"/>
    </row>
    <row r="389" spans="6:6" x14ac:dyDescent="0.3">
      <c r="F389" s="2"/>
    </row>
    <row r="390" spans="6:6" x14ac:dyDescent="0.3">
      <c r="F390" s="2"/>
    </row>
    <row r="391" spans="6:6" x14ac:dyDescent="0.3">
      <c r="F391" s="2"/>
    </row>
    <row r="392" spans="6:6" x14ac:dyDescent="0.3">
      <c r="F392" s="2"/>
    </row>
    <row r="393" spans="6:6" x14ac:dyDescent="0.3">
      <c r="F393" s="2"/>
    </row>
    <row r="394" spans="6:6" x14ac:dyDescent="0.3">
      <c r="F394" s="2"/>
    </row>
    <row r="395" spans="6:6" x14ac:dyDescent="0.3">
      <c r="F395" s="2"/>
    </row>
    <row r="396" spans="6:6" x14ac:dyDescent="0.3">
      <c r="F396" s="2"/>
    </row>
    <row r="397" spans="6:6" x14ac:dyDescent="0.3">
      <c r="F397" s="2"/>
    </row>
    <row r="398" spans="6:6" x14ac:dyDescent="0.3">
      <c r="F398" s="2"/>
    </row>
    <row r="399" spans="6:6" x14ac:dyDescent="0.3">
      <c r="F399" s="2"/>
    </row>
    <row r="400" spans="6:6" x14ac:dyDescent="0.3">
      <c r="F400" s="2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6" x14ac:dyDescent="0.3">
      <c r="F417" s="2"/>
    </row>
    <row r="418" spans="6:6" x14ac:dyDescent="0.3">
      <c r="F418" s="2"/>
    </row>
    <row r="419" spans="6:6" x14ac:dyDescent="0.3">
      <c r="F419" s="2"/>
    </row>
    <row r="420" spans="6:6" x14ac:dyDescent="0.3">
      <c r="F420" s="2"/>
    </row>
    <row r="421" spans="6:6" x14ac:dyDescent="0.3">
      <c r="F421" s="2"/>
    </row>
    <row r="422" spans="6:6" x14ac:dyDescent="0.3">
      <c r="F422" s="2"/>
    </row>
    <row r="423" spans="6:6" x14ac:dyDescent="0.3">
      <c r="F423" s="2"/>
    </row>
    <row r="424" spans="6:6" x14ac:dyDescent="0.3">
      <c r="F424" s="2"/>
    </row>
    <row r="425" spans="6:6" x14ac:dyDescent="0.3">
      <c r="F425" s="2"/>
    </row>
    <row r="426" spans="6:6" x14ac:dyDescent="0.3">
      <c r="F426" s="2"/>
    </row>
    <row r="427" spans="6:6" x14ac:dyDescent="0.3">
      <c r="F427" s="2"/>
    </row>
    <row r="428" spans="6:6" x14ac:dyDescent="0.3">
      <c r="F428" s="2"/>
    </row>
    <row r="429" spans="6:6" x14ac:dyDescent="0.3">
      <c r="F429" s="2"/>
    </row>
    <row r="430" spans="6:6" x14ac:dyDescent="0.3">
      <c r="F430" s="2"/>
    </row>
    <row r="431" spans="6:6" x14ac:dyDescent="0.3">
      <c r="F431" s="2"/>
    </row>
    <row r="432" spans="6:6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  <row r="476" spans="6:6" x14ac:dyDescent="0.3">
      <c r="F476" s="2"/>
    </row>
    <row r="477" spans="6:6" x14ac:dyDescent="0.3">
      <c r="F477" s="2"/>
    </row>
    <row r="478" spans="6:6" x14ac:dyDescent="0.3">
      <c r="F478" s="2"/>
    </row>
    <row r="479" spans="6:6" x14ac:dyDescent="0.3">
      <c r="F479" s="2"/>
    </row>
    <row r="480" spans="6:6" x14ac:dyDescent="0.3">
      <c r="F480" s="2"/>
    </row>
    <row r="481" spans="6:6" x14ac:dyDescent="0.3">
      <c r="F481" s="2"/>
    </row>
    <row r="482" spans="6:6" x14ac:dyDescent="0.3">
      <c r="F482" s="2"/>
    </row>
    <row r="483" spans="6:6" x14ac:dyDescent="0.3">
      <c r="F483" s="2"/>
    </row>
    <row r="484" spans="6:6" x14ac:dyDescent="0.3">
      <c r="F484" s="2"/>
    </row>
    <row r="485" spans="6:6" x14ac:dyDescent="0.3">
      <c r="F485" s="2"/>
    </row>
    <row r="486" spans="6:6" x14ac:dyDescent="0.3">
      <c r="F486" s="2"/>
    </row>
    <row r="487" spans="6:6" x14ac:dyDescent="0.3">
      <c r="F487" s="2"/>
    </row>
    <row r="488" spans="6:6" x14ac:dyDescent="0.3">
      <c r="F488" s="2"/>
    </row>
    <row r="489" spans="6:6" x14ac:dyDescent="0.3">
      <c r="F489" s="2"/>
    </row>
    <row r="490" spans="6:6" x14ac:dyDescent="0.3">
      <c r="F490" s="2"/>
    </row>
    <row r="491" spans="6:6" x14ac:dyDescent="0.3">
      <c r="F491" s="2"/>
    </row>
    <row r="492" spans="6:6" x14ac:dyDescent="0.3">
      <c r="F492" s="2"/>
    </row>
    <row r="493" spans="6:6" x14ac:dyDescent="0.3">
      <c r="F493" s="2"/>
    </row>
    <row r="494" spans="6:6" x14ac:dyDescent="0.3">
      <c r="F494" s="2"/>
    </row>
    <row r="495" spans="6:6" x14ac:dyDescent="0.3">
      <c r="F495" s="2"/>
    </row>
    <row r="496" spans="6:6" x14ac:dyDescent="0.3">
      <c r="F496" s="2"/>
    </row>
    <row r="497" spans="6:6" x14ac:dyDescent="0.3">
      <c r="F497" s="2"/>
    </row>
    <row r="498" spans="6:6" x14ac:dyDescent="0.3">
      <c r="F498" s="2"/>
    </row>
    <row r="499" spans="6:6" x14ac:dyDescent="0.3">
      <c r="F499" s="2"/>
    </row>
    <row r="500" spans="6:6" x14ac:dyDescent="0.3">
      <c r="F500" s="2"/>
    </row>
    <row r="501" spans="6:6" x14ac:dyDescent="0.3">
      <c r="F501" s="2"/>
    </row>
    <row r="502" spans="6:6" x14ac:dyDescent="0.3">
      <c r="F502" s="2"/>
    </row>
    <row r="503" spans="6:6" x14ac:dyDescent="0.3">
      <c r="F503" s="2"/>
    </row>
    <row r="504" spans="6:6" x14ac:dyDescent="0.3">
      <c r="F504" s="2"/>
    </row>
    <row r="505" spans="6:6" x14ac:dyDescent="0.3">
      <c r="F505" s="2"/>
    </row>
    <row r="506" spans="6:6" x14ac:dyDescent="0.3">
      <c r="F506" s="2"/>
    </row>
    <row r="507" spans="6:6" x14ac:dyDescent="0.3">
      <c r="F507" s="2"/>
    </row>
    <row r="508" spans="6:6" x14ac:dyDescent="0.3">
      <c r="F508" s="2"/>
    </row>
    <row r="509" spans="6:6" x14ac:dyDescent="0.3">
      <c r="F509" s="2"/>
    </row>
    <row r="510" spans="6:6" x14ac:dyDescent="0.3">
      <c r="F510" s="2"/>
    </row>
    <row r="511" spans="6:6" x14ac:dyDescent="0.3">
      <c r="F511" s="2"/>
    </row>
    <row r="512" spans="6:6" x14ac:dyDescent="0.3">
      <c r="F512" s="2"/>
    </row>
    <row r="513" spans="6:6" x14ac:dyDescent="0.3">
      <c r="F513" s="2"/>
    </row>
    <row r="514" spans="6:6" x14ac:dyDescent="0.3">
      <c r="F514" s="2"/>
    </row>
    <row r="515" spans="6:6" x14ac:dyDescent="0.3">
      <c r="F515" s="2"/>
    </row>
    <row r="516" spans="6:6" x14ac:dyDescent="0.3">
      <c r="F516" s="2"/>
    </row>
    <row r="517" spans="6:6" x14ac:dyDescent="0.3">
      <c r="F517" s="2"/>
    </row>
    <row r="518" spans="6:6" x14ac:dyDescent="0.3">
      <c r="F518" s="2"/>
    </row>
    <row r="519" spans="6:6" x14ac:dyDescent="0.3">
      <c r="F519" s="2"/>
    </row>
    <row r="520" spans="6:6" x14ac:dyDescent="0.3">
      <c r="F520" s="2"/>
    </row>
    <row r="521" spans="6:6" x14ac:dyDescent="0.3">
      <c r="F521" s="2"/>
    </row>
    <row r="522" spans="6:6" x14ac:dyDescent="0.3">
      <c r="F522" s="2"/>
    </row>
    <row r="523" spans="6:6" x14ac:dyDescent="0.3">
      <c r="F523" s="2"/>
    </row>
    <row r="524" spans="6:6" x14ac:dyDescent="0.3">
      <c r="F524" s="2"/>
    </row>
    <row r="525" spans="6:6" x14ac:dyDescent="0.3">
      <c r="F525" s="2"/>
    </row>
    <row r="526" spans="6:6" x14ac:dyDescent="0.3">
      <c r="F526" s="2"/>
    </row>
    <row r="527" spans="6:6" x14ac:dyDescent="0.3">
      <c r="F527" s="2"/>
    </row>
    <row r="528" spans="6:6" x14ac:dyDescent="0.3">
      <c r="F528" s="2"/>
    </row>
    <row r="529" spans="6:6" x14ac:dyDescent="0.3">
      <c r="F529" s="2"/>
    </row>
    <row r="530" spans="6:6" x14ac:dyDescent="0.3">
      <c r="F530" s="2"/>
    </row>
    <row r="531" spans="6:6" x14ac:dyDescent="0.3">
      <c r="F531" s="2"/>
    </row>
    <row r="532" spans="6:6" x14ac:dyDescent="0.3">
      <c r="F532" s="2"/>
    </row>
    <row r="533" spans="6:6" x14ac:dyDescent="0.3">
      <c r="F533" s="2"/>
    </row>
    <row r="534" spans="6:6" x14ac:dyDescent="0.3">
      <c r="F534" s="2"/>
    </row>
    <row r="535" spans="6:6" x14ac:dyDescent="0.3">
      <c r="F535" s="2"/>
    </row>
    <row r="536" spans="6:6" x14ac:dyDescent="0.3">
      <c r="F536" s="2"/>
    </row>
    <row r="537" spans="6:6" x14ac:dyDescent="0.3">
      <c r="F537" s="2"/>
    </row>
    <row r="538" spans="6:6" x14ac:dyDescent="0.3">
      <c r="F538" s="2"/>
    </row>
    <row r="539" spans="6:6" x14ac:dyDescent="0.3">
      <c r="F539" s="2"/>
    </row>
    <row r="540" spans="6:6" x14ac:dyDescent="0.3">
      <c r="F540" s="2"/>
    </row>
    <row r="541" spans="6:6" x14ac:dyDescent="0.3">
      <c r="F541" s="2"/>
    </row>
    <row r="542" spans="6:6" x14ac:dyDescent="0.3">
      <c r="F542" s="2"/>
    </row>
    <row r="543" spans="6:6" x14ac:dyDescent="0.3">
      <c r="F543" s="2"/>
    </row>
    <row r="544" spans="6:6" x14ac:dyDescent="0.3">
      <c r="F544" s="2"/>
    </row>
    <row r="545" spans="6:6" x14ac:dyDescent="0.3">
      <c r="F545" s="2"/>
    </row>
    <row r="546" spans="6:6" x14ac:dyDescent="0.3">
      <c r="F546" s="2"/>
    </row>
    <row r="547" spans="6:6" x14ac:dyDescent="0.3">
      <c r="F547" s="2"/>
    </row>
    <row r="548" spans="6:6" x14ac:dyDescent="0.3">
      <c r="F548" s="2"/>
    </row>
    <row r="549" spans="6:6" x14ac:dyDescent="0.3">
      <c r="F549" s="2"/>
    </row>
    <row r="550" spans="6:6" x14ac:dyDescent="0.3">
      <c r="F550" s="2"/>
    </row>
    <row r="551" spans="6:6" x14ac:dyDescent="0.3">
      <c r="F551" s="2"/>
    </row>
    <row r="552" spans="6:6" x14ac:dyDescent="0.3">
      <c r="F552" s="2"/>
    </row>
    <row r="553" spans="6:6" x14ac:dyDescent="0.3">
      <c r="F553" s="2"/>
    </row>
    <row r="554" spans="6:6" x14ac:dyDescent="0.3">
      <c r="F554" s="2"/>
    </row>
    <row r="555" spans="6:6" x14ac:dyDescent="0.3">
      <c r="F555" s="2"/>
    </row>
    <row r="556" spans="6:6" x14ac:dyDescent="0.3">
      <c r="F556" s="2"/>
    </row>
    <row r="557" spans="6:6" x14ac:dyDescent="0.3">
      <c r="F557" s="2"/>
    </row>
    <row r="558" spans="6:6" x14ac:dyDescent="0.3">
      <c r="F558" s="2"/>
    </row>
    <row r="559" spans="6:6" x14ac:dyDescent="0.3">
      <c r="F559" s="2"/>
    </row>
    <row r="560" spans="6:6" x14ac:dyDescent="0.3">
      <c r="F560" s="2"/>
    </row>
    <row r="561" spans="6:6" x14ac:dyDescent="0.3">
      <c r="F561" s="2"/>
    </row>
    <row r="562" spans="6:6" x14ac:dyDescent="0.3">
      <c r="F562" s="2"/>
    </row>
    <row r="563" spans="6:6" x14ac:dyDescent="0.3">
      <c r="F563" s="2"/>
    </row>
    <row r="564" spans="6:6" x14ac:dyDescent="0.3">
      <c r="F564" s="2"/>
    </row>
    <row r="565" spans="6:6" x14ac:dyDescent="0.3">
      <c r="F565" s="2"/>
    </row>
    <row r="566" spans="6:6" x14ac:dyDescent="0.3">
      <c r="F566" s="2"/>
    </row>
    <row r="567" spans="6:6" x14ac:dyDescent="0.3">
      <c r="F567" s="2"/>
    </row>
    <row r="568" spans="6:6" x14ac:dyDescent="0.3">
      <c r="F568" s="2"/>
    </row>
    <row r="569" spans="6:6" x14ac:dyDescent="0.3">
      <c r="F569" s="2"/>
    </row>
    <row r="570" spans="6:6" x14ac:dyDescent="0.3">
      <c r="F570" s="2"/>
    </row>
    <row r="571" spans="6:6" x14ac:dyDescent="0.3">
      <c r="F571" s="2"/>
    </row>
    <row r="572" spans="6:6" x14ac:dyDescent="0.3">
      <c r="F572" s="2"/>
    </row>
    <row r="573" spans="6:6" x14ac:dyDescent="0.3">
      <c r="F573" s="2"/>
    </row>
    <row r="574" spans="6:6" x14ac:dyDescent="0.3">
      <c r="F574" s="2"/>
    </row>
    <row r="575" spans="6:6" x14ac:dyDescent="0.3">
      <c r="F575" s="2"/>
    </row>
    <row r="576" spans="6:6" x14ac:dyDescent="0.3">
      <c r="F576" s="2"/>
    </row>
    <row r="577" spans="6:6" x14ac:dyDescent="0.3">
      <c r="F577" s="2"/>
    </row>
    <row r="578" spans="6:6" x14ac:dyDescent="0.3">
      <c r="F578" s="2"/>
    </row>
    <row r="579" spans="6:6" x14ac:dyDescent="0.3">
      <c r="F579" s="2"/>
    </row>
    <row r="580" spans="6:6" x14ac:dyDescent="0.3">
      <c r="F580" s="2"/>
    </row>
    <row r="581" spans="6:6" x14ac:dyDescent="0.3">
      <c r="F581" s="2"/>
    </row>
    <row r="582" spans="6:6" x14ac:dyDescent="0.3">
      <c r="F582" s="2"/>
    </row>
    <row r="583" spans="6:6" x14ac:dyDescent="0.3">
      <c r="F583" s="2"/>
    </row>
    <row r="584" spans="6:6" x14ac:dyDescent="0.3">
      <c r="F584" s="2"/>
    </row>
    <row r="585" spans="6:6" x14ac:dyDescent="0.3">
      <c r="F585" s="2"/>
    </row>
    <row r="586" spans="6:6" x14ac:dyDescent="0.3">
      <c r="F586" s="2"/>
    </row>
    <row r="587" spans="6:6" x14ac:dyDescent="0.3">
      <c r="F587" s="2"/>
    </row>
    <row r="588" spans="6:6" x14ac:dyDescent="0.3">
      <c r="F588" s="2"/>
    </row>
    <row r="589" spans="6:6" x14ac:dyDescent="0.3">
      <c r="F589" s="2"/>
    </row>
    <row r="590" spans="6:6" x14ac:dyDescent="0.3">
      <c r="F590" s="2"/>
    </row>
    <row r="591" spans="6:6" x14ac:dyDescent="0.3">
      <c r="F591" s="2"/>
    </row>
    <row r="592" spans="6:6" x14ac:dyDescent="0.3">
      <c r="F592" s="2"/>
    </row>
    <row r="593" spans="6:6" x14ac:dyDescent="0.3">
      <c r="F593" s="2"/>
    </row>
    <row r="594" spans="6:6" x14ac:dyDescent="0.3">
      <c r="F594" s="2"/>
    </row>
    <row r="595" spans="6:6" x14ac:dyDescent="0.3">
      <c r="F595" s="2"/>
    </row>
    <row r="596" spans="6:6" x14ac:dyDescent="0.3">
      <c r="F596" s="2"/>
    </row>
    <row r="597" spans="6:6" x14ac:dyDescent="0.3">
      <c r="F597" s="2"/>
    </row>
    <row r="598" spans="6:6" x14ac:dyDescent="0.3">
      <c r="F598" s="2"/>
    </row>
    <row r="599" spans="6:6" x14ac:dyDescent="0.3">
      <c r="F599" s="2"/>
    </row>
    <row r="600" spans="6:6" x14ac:dyDescent="0.3">
      <c r="F600" s="2"/>
    </row>
    <row r="601" spans="6:6" x14ac:dyDescent="0.3">
      <c r="F601" s="2"/>
    </row>
    <row r="602" spans="6:6" x14ac:dyDescent="0.3">
      <c r="F602" s="2"/>
    </row>
    <row r="603" spans="6:6" x14ac:dyDescent="0.3">
      <c r="F603" s="2"/>
    </row>
    <row r="604" spans="6:6" x14ac:dyDescent="0.3">
      <c r="F604" s="2"/>
    </row>
    <row r="605" spans="6:6" x14ac:dyDescent="0.3">
      <c r="F605" s="2"/>
    </row>
    <row r="606" spans="6:6" x14ac:dyDescent="0.3">
      <c r="F606" s="2"/>
    </row>
    <row r="607" spans="6:6" x14ac:dyDescent="0.3">
      <c r="F607" s="2"/>
    </row>
    <row r="608" spans="6:6" x14ac:dyDescent="0.3">
      <c r="F608" s="2"/>
    </row>
    <row r="609" spans="6:6" x14ac:dyDescent="0.3">
      <c r="F609" s="2"/>
    </row>
    <row r="610" spans="6:6" x14ac:dyDescent="0.3">
      <c r="F610" s="2"/>
    </row>
    <row r="611" spans="6:6" x14ac:dyDescent="0.3">
      <c r="F611" s="2"/>
    </row>
    <row r="612" spans="6:6" x14ac:dyDescent="0.3">
      <c r="F612" s="2"/>
    </row>
    <row r="613" spans="6:6" x14ac:dyDescent="0.3">
      <c r="F613" s="2"/>
    </row>
    <row r="614" spans="6:6" x14ac:dyDescent="0.3">
      <c r="F614" s="2"/>
    </row>
    <row r="615" spans="6:6" x14ac:dyDescent="0.3">
      <c r="F615" s="2"/>
    </row>
    <row r="616" spans="6:6" x14ac:dyDescent="0.3">
      <c r="F616" s="2"/>
    </row>
    <row r="617" spans="6:6" x14ac:dyDescent="0.3">
      <c r="F617" s="2"/>
    </row>
    <row r="618" spans="6:6" x14ac:dyDescent="0.3">
      <c r="F618" s="2"/>
    </row>
    <row r="619" spans="6:6" x14ac:dyDescent="0.3">
      <c r="F619" s="2"/>
    </row>
    <row r="620" spans="6:6" x14ac:dyDescent="0.3">
      <c r="F620" s="2"/>
    </row>
    <row r="621" spans="6:6" x14ac:dyDescent="0.3">
      <c r="F621" s="2"/>
    </row>
    <row r="622" spans="6:6" x14ac:dyDescent="0.3">
      <c r="F622" s="2"/>
    </row>
    <row r="623" spans="6:6" x14ac:dyDescent="0.3">
      <c r="F623" s="2"/>
    </row>
    <row r="624" spans="6:6" x14ac:dyDescent="0.3">
      <c r="F624" s="2"/>
    </row>
    <row r="625" spans="6:6" x14ac:dyDescent="0.3">
      <c r="F625" s="2"/>
    </row>
    <row r="626" spans="6:6" x14ac:dyDescent="0.3">
      <c r="F626" s="2"/>
    </row>
    <row r="627" spans="6:6" x14ac:dyDescent="0.3">
      <c r="F627" s="2"/>
    </row>
    <row r="628" spans="6:6" x14ac:dyDescent="0.3">
      <c r="F628" s="2"/>
    </row>
    <row r="629" spans="6:6" x14ac:dyDescent="0.3">
      <c r="F629" s="2"/>
    </row>
    <row r="630" spans="6:6" x14ac:dyDescent="0.3">
      <c r="F630" s="2"/>
    </row>
    <row r="631" spans="6:6" x14ac:dyDescent="0.3">
      <c r="F631" s="2"/>
    </row>
    <row r="632" spans="6:6" x14ac:dyDescent="0.3">
      <c r="F632" s="2"/>
    </row>
    <row r="633" spans="6:6" x14ac:dyDescent="0.3">
      <c r="F633" s="2"/>
    </row>
    <row r="634" spans="6:6" x14ac:dyDescent="0.3">
      <c r="F634" s="2"/>
    </row>
    <row r="635" spans="6:6" x14ac:dyDescent="0.3">
      <c r="F635" s="2"/>
    </row>
    <row r="636" spans="6:6" x14ac:dyDescent="0.3">
      <c r="F636" s="2"/>
    </row>
    <row r="637" spans="6:6" x14ac:dyDescent="0.3">
      <c r="F637" s="2"/>
    </row>
    <row r="638" spans="6:6" x14ac:dyDescent="0.3">
      <c r="F638" s="2"/>
    </row>
    <row r="639" spans="6:6" x14ac:dyDescent="0.3">
      <c r="F639" s="2"/>
    </row>
    <row r="640" spans="6:6" x14ac:dyDescent="0.3">
      <c r="F640" s="2"/>
    </row>
    <row r="641" spans="6:6" x14ac:dyDescent="0.3">
      <c r="F641" s="2"/>
    </row>
    <row r="642" spans="6:6" x14ac:dyDescent="0.3">
      <c r="F642" s="2"/>
    </row>
    <row r="643" spans="6:6" x14ac:dyDescent="0.3">
      <c r="F643" s="2"/>
    </row>
    <row r="644" spans="6:6" x14ac:dyDescent="0.3">
      <c r="F644" s="2"/>
    </row>
    <row r="645" spans="6:6" x14ac:dyDescent="0.3">
      <c r="F645" s="2"/>
    </row>
    <row r="646" spans="6:6" x14ac:dyDescent="0.3">
      <c r="F646" s="2"/>
    </row>
    <row r="647" spans="6:6" x14ac:dyDescent="0.3">
      <c r="F647" s="2"/>
    </row>
    <row r="648" spans="6:6" x14ac:dyDescent="0.3">
      <c r="F648" s="2"/>
    </row>
    <row r="649" spans="6:6" x14ac:dyDescent="0.3">
      <c r="F649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0C3F-C647-43B5-8A9B-36ADF8A34C7A}">
  <dimension ref="A1:R97"/>
  <sheetViews>
    <sheetView zoomScaleNormal="100" workbookViewId="0">
      <selection activeCell="C1" sqref="C1"/>
    </sheetView>
  </sheetViews>
  <sheetFormatPr defaultRowHeight="32.799999999999997" customHeight="1" x14ac:dyDescent="0.3"/>
  <cols>
    <col min="1" max="1" width="22.375" style="3" customWidth="1"/>
    <col min="2" max="2" width="42.125" style="3" customWidth="1"/>
    <col min="3" max="3" width="77.375" style="3" customWidth="1"/>
    <col min="4" max="4" width="15.5" style="3" bestFit="1" customWidth="1"/>
    <col min="5" max="5" width="20.25" style="3" bestFit="1" customWidth="1"/>
    <col min="6" max="6" width="25.75" style="3" bestFit="1" customWidth="1"/>
    <col min="7" max="8" width="9.125" style="3" customWidth="1"/>
    <col min="9" max="15" width="9" style="3"/>
    <col min="16" max="18" width="0" style="3" hidden="1" customWidth="1"/>
    <col min="19" max="16384" width="9" style="3"/>
  </cols>
  <sheetData>
    <row r="1" spans="1:18" ht="32.799999999999997" customHeight="1" x14ac:dyDescent="0.3">
      <c r="A1" s="13" t="s">
        <v>0</v>
      </c>
      <c r="B1" s="9" t="s">
        <v>53</v>
      </c>
      <c r="C1" s="10" t="s">
        <v>54</v>
      </c>
      <c r="D1" s="11" t="s">
        <v>163</v>
      </c>
      <c r="E1" s="17" t="s">
        <v>164</v>
      </c>
      <c r="F1" s="12" t="s">
        <v>55</v>
      </c>
    </row>
    <row r="2" spans="1:18" ht="32.799999999999997" customHeight="1" x14ac:dyDescent="0.3">
      <c r="A2" s="28" t="s">
        <v>149</v>
      </c>
      <c r="B2" s="3" t="str">
        <f>MID(시즌이미지12[[#This Row],[열1]],33,33)</f>
        <v>1M9fxr8vIra3-wxudAp0eIxc_vbVavLTI</v>
      </c>
      <c r="C2" s="3" t="str">
        <f>"https://lh3.googleusercontent.com/d/" &amp; 시즌이미지12[[#This Row],[파일ID]]</f>
        <v>https://lh3.googleusercontent.com/d/1M9fxr8vIra3-wxudAp0eIxc_vbVavLTI</v>
      </c>
      <c r="D2" s="4" t="s">
        <v>56</v>
      </c>
      <c r="E2" s="18" t="s">
        <v>4</v>
      </c>
      <c r="F2" s="5" t="e" vm="11">
        <f>_xlfn.IMAGE(시즌이미지12[[#This Row],[함수용주소를 DIRECT주소로 변경]],시즌이미지12[[#This Row],[팀약자]],3,30,30)</f>
        <v>#VALUE!</v>
      </c>
    </row>
    <row r="3" spans="1:18" ht="32.799999999999997" customHeight="1" x14ac:dyDescent="0.3">
      <c r="A3" s="8" t="s">
        <v>57</v>
      </c>
      <c r="B3" s="3" t="str">
        <f>MID(시즌이미지12[[#This Row],[열1]],33,33)</f>
        <v>1Oe0BhCDjicyhK-IVGrtw6-ZPssH0P_fL</v>
      </c>
      <c r="C3" s="3" t="str">
        <f>"https://lh3.googleusercontent.com/d/" &amp; 시즌이미지12[[#This Row],[파일ID]]</f>
        <v>https://lh3.googleusercontent.com/d/1Oe0BhCDjicyhK-IVGrtw6-ZPssH0P_fL</v>
      </c>
      <c r="D3" s="4" t="s">
        <v>58</v>
      </c>
      <c r="E3" s="18" t="s">
        <v>81</v>
      </c>
      <c r="F3" s="5" t="e" vm="12">
        <f>_xlfn.IMAGE(시즌이미지12[[#This Row],[함수용주소를 DIRECT주소로 변경]],시즌이미지12[[#This Row],[팀약자]],3,30,30)</f>
        <v>#VALUE!</v>
      </c>
      <c r="Q3" s="6">
        <v>1</v>
      </c>
      <c r="R3" s="7">
        <f>Q3*37.8</f>
        <v>37.799999999999997</v>
      </c>
    </row>
    <row r="4" spans="1:18" ht="32.799999999999997" customHeight="1" x14ac:dyDescent="0.3">
      <c r="A4" s="8" t="s">
        <v>60</v>
      </c>
      <c r="B4" s="3" t="str">
        <f>MID(시즌이미지12[[#This Row],[열1]],33,33)</f>
        <v>1ge87Wvv_Pnf5ZYWaeXGWOYysw8FtjQ7u</v>
      </c>
      <c r="C4" s="3" t="str">
        <f>"https://lh3.googleusercontent.com/d/" &amp; 시즌이미지12[[#This Row],[파일ID]]</f>
        <v>https://lh3.googleusercontent.com/d/1ge87Wvv_Pnf5ZYWaeXGWOYysw8FtjQ7u</v>
      </c>
      <c r="D4" s="4" t="s">
        <v>61</v>
      </c>
      <c r="E4" s="18" t="s">
        <v>82</v>
      </c>
      <c r="F4" s="5" t="e" vm="13">
        <f>_xlfn.IMAGE(시즌이미지12[[#This Row],[함수용주소를 DIRECT주소로 변경]],시즌이미지12[[#This Row],[팀약자]],3,30,30)</f>
        <v>#VALUE!</v>
      </c>
      <c r="P4" s="3" t="s">
        <v>59</v>
      </c>
      <c r="Q4" s="6">
        <v>0.89</v>
      </c>
      <c r="R4" s="7">
        <f>Q4*37.8</f>
        <v>33.641999999999996</v>
      </c>
    </row>
    <row r="5" spans="1:18" ht="32.799999999999997" customHeight="1" x14ac:dyDescent="0.3">
      <c r="A5" s="8" t="s">
        <v>63</v>
      </c>
      <c r="B5" s="3" t="str">
        <f>MID(시즌이미지12[[#This Row],[열1]],33,33)</f>
        <v>1HwPb8ze_CzGsa3OAt7rTCJvx3M1XEcXy</v>
      </c>
      <c r="C5" s="3" t="str">
        <f>"https://lh3.googleusercontent.com/d/" &amp; 시즌이미지12[[#This Row],[파일ID]]</f>
        <v>https://lh3.googleusercontent.com/d/1HwPb8ze_CzGsa3OAt7rTCJvx3M1XEcXy</v>
      </c>
      <c r="D5" s="4" t="s">
        <v>64</v>
      </c>
      <c r="E5" s="18" t="s">
        <v>5</v>
      </c>
      <c r="F5" s="5" t="e" vm="14">
        <f>_xlfn.IMAGE(시즌이미지12[[#This Row],[함수용주소를 DIRECT주소로 변경]],시즌이미지12[[#This Row],[팀약자]],3,30,30)</f>
        <v>#VALUE!</v>
      </c>
      <c r="P5" s="3" t="s">
        <v>62</v>
      </c>
      <c r="Q5" s="6">
        <v>1.1100000000000001</v>
      </c>
      <c r="R5" s="7">
        <f>Q5*37.8</f>
        <v>41.957999999999998</v>
      </c>
    </row>
    <row r="6" spans="1:18" ht="32.799999999999997" customHeight="1" x14ac:dyDescent="0.3">
      <c r="A6" s="8" t="s">
        <v>65</v>
      </c>
      <c r="B6" s="3" t="str">
        <f>MID(시즌이미지12[[#This Row],[열1]],33,33)</f>
        <v>1519utytmvRS4xl2zaPa2g8Q1QmuqB8-6</v>
      </c>
      <c r="C6" s="3" t="str">
        <f>"https://lh3.googleusercontent.com/d/" &amp; 시즌이미지12[[#This Row],[파일ID]]</f>
        <v>https://lh3.googleusercontent.com/d/1519utytmvRS4xl2zaPa2g8Q1QmuqB8-6</v>
      </c>
      <c r="D6" s="4" t="s">
        <v>66</v>
      </c>
      <c r="E6" s="18" t="s">
        <v>83</v>
      </c>
      <c r="F6" s="5" t="e" vm="15">
        <f>_xlfn.IMAGE(시즌이미지12[[#This Row],[함수용주소를 DIRECT주소로 변경]],시즌이미지12[[#This Row],[팀약자]],3,30,30)</f>
        <v>#VALUE!</v>
      </c>
      <c r="Q6" s="6"/>
      <c r="R6" s="7"/>
    </row>
    <row r="7" spans="1:18" ht="32.799999999999997" customHeight="1" x14ac:dyDescent="0.3">
      <c r="A7" s="8" t="s">
        <v>67</v>
      </c>
      <c r="B7" s="3" t="str">
        <f>MID(시즌이미지12[[#This Row],[열1]],33,33)</f>
        <v>1iFd6qnPGwIhKzVqy65GosRyat5ly6Sh7</v>
      </c>
      <c r="C7" s="3" t="str">
        <f>"https://lh3.googleusercontent.com/d/" &amp; 시즌이미지12[[#This Row],[파일ID]]</f>
        <v>https://lh3.googleusercontent.com/d/1iFd6qnPGwIhKzVqy65GosRyat5ly6Sh7</v>
      </c>
      <c r="D7" s="4" t="s">
        <v>68</v>
      </c>
      <c r="E7" s="18" t="s">
        <v>3</v>
      </c>
      <c r="F7" s="5" t="e" vm="16">
        <f>_xlfn.IMAGE(시즌이미지12[[#This Row],[함수용주소를 DIRECT주소로 변경]],시즌이미지12[[#This Row],[팀약자]],3,30,30)</f>
        <v>#VALUE!</v>
      </c>
      <c r="P7" s="3" t="s">
        <v>59</v>
      </c>
      <c r="Q7" s="6">
        <v>0.81</v>
      </c>
      <c r="R7" s="7">
        <f>Q7*37.8</f>
        <v>30.617999999999999</v>
      </c>
    </row>
    <row r="8" spans="1:18" ht="32.799999999999997" customHeight="1" x14ac:dyDescent="0.3">
      <c r="A8" s="28" t="s">
        <v>98</v>
      </c>
      <c r="B8" s="3" t="str">
        <f>MID(시즌이미지12[[#This Row],[열1]],33,33)</f>
        <v>1L7R-AGwnnP2FAQTYR8p5FhP8Q2LEuOii</v>
      </c>
      <c r="C8" s="3" t="str">
        <f>"https://lh3.googleusercontent.com/d/" &amp; 시즌이미지12[[#This Row],[파일ID]]</f>
        <v>https://lh3.googleusercontent.com/d/1L7R-AGwnnP2FAQTYR8p5FhP8Q2LEuOii</v>
      </c>
      <c r="D8" s="4" t="s">
        <v>89</v>
      </c>
      <c r="E8" s="18" t="s">
        <v>84</v>
      </c>
      <c r="F8" s="5" t="e" vm="17">
        <f>_xlfn.IMAGE(시즌이미지12[[#This Row],[함수용주소를 DIRECT주소로 변경]],시즌이미지12[[#This Row],[팀약자]],3,30,30)</f>
        <v>#VALUE!</v>
      </c>
      <c r="P8" s="3" t="s">
        <v>62</v>
      </c>
      <c r="Q8" s="6">
        <v>1.31</v>
      </c>
      <c r="R8" s="7">
        <f>Q8*37.8</f>
        <v>49.518000000000001</v>
      </c>
    </row>
    <row r="9" spans="1:18" ht="32.799999999999997" customHeight="1" x14ac:dyDescent="0.3">
      <c r="A9" s="28" t="s">
        <v>95</v>
      </c>
      <c r="B9" s="3" t="str">
        <f>MID(시즌이미지12[[#This Row],[열1]],33,33)</f>
        <v>11c6WyuJLUdxz7mxUlQhrs7DgvFSWT0qP</v>
      </c>
      <c r="C9" s="3" t="str">
        <f>"https://lh3.googleusercontent.com/d/" &amp; 시즌이미지12[[#This Row],[파일ID]]</f>
        <v>https://lh3.googleusercontent.com/d/11c6WyuJLUdxz7mxUlQhrs7DgvFSWT0qP</v>
      </c>
      <c r="D9" s="4" t="s">
        <v>90</v>
      </c>
      <c r="E9" s="18" t="s">
        <v>85</v>
      </c>
      <c r="F9" s="5" t="e" vm="18">
        <f>_xlfn.IMAGE(시즌이미지12[[#This Row],[함수용주소를 DIRECT주소로 변경]],시즌이미지12[[#This Row],[팀약자]],3,30,30)</f>
        <v>#VALUE!</v>
      </c>
    </row>
    <row r="10" spans="1:18" ht="32.799999999999997" customHeight="1" x14ac:dyDescent="0.3">
      <c r="A10" s="28" t="s">
        <v>94</v>
      </c>
      <c r="B10" s="3" t="str">
        <f>MID(시즌이미지12[[#This Row],[열1]],33,33)</f>
        <v>1SKe5OyMGBddKNxXQwIfpEz-m5Sugr9Wf</v>
      </c>
      <c r="C10" s="3" t="str">
        <f>"https://lh3.googleusercontent.com/d/" &amp; 시즌이미지12[[#This Row],[파일ID]]</f>
        <v>https://lh3.googleusercontent.com/d/1SKe5OyMGBddKNxXQwIfpEz-m5Sugr9Wf</v>
      </c>
      <c r="D10" s="4" t="s">
        <v>91</v>
      </c>
      <c r="E10" s="18" t="s">
        <v>86</v>
      </c>
      <c r="F10" s="5" t="e" vm="19">
        <f>_xlfn.IMAGE(시즌이미지12[[#This Row],[함수용주소를 DIRECT주소로 변경]],시즌이미지12[[#This Row],[팀약자]],3,30,30)</f>
        <v>#VALUE!</v>
      </c>
      <c r="I10" s="7"/>
    </row>
    <row r="11" spans="1:18" ht="32.799999999999997" customHeight="1" x14ac:dyDescent="0.3">
      <c r="A11" s="28" t="s">
        <v>96</v>
      </c>
      <c r="B11" s="3" t="str">
        <f>MID(시즌이미지12[[#This Row],[열1]],33,33)</f>
        <v>16Igzwna8V9A1zCIj2LH_SVzn_zyXUNou</v>
      </c>
      <c r="C11" s="3" t="str">
        <f>"https://lh3.googleusercontent.com/d/" &amp; 시즌이미지12[[#This Row],[파일ID]]</f>
        <v>https://lh3.googleusercontent.com/d/16Igzwna8V9A1zCIj2LH_SVzn_zyXUNou</v>
      </c>
      <c r="D11" s="4" t="s">
        <v>92</v>
      </c>
      <c r="E11" s="18" t="s">
        <v>87</v>
      </c>
      <c r="F11" s="5" t="e" vm="20">
        <f>_xlfn.IMAGE(시즌이미지12[[#This Row],[함수용주소를 DIRECT주소로 변경]],시즌이미지12[[#This Row],[팀약자]],3,30,30)</f>
        <v>#VALUE!</v>
      </c>
      <c r="I11" s="7"/>
    </row>
    <row r="12" spans="1:18" ht="32.799999999999997" customHeight="1" x14ac:dyDescent="0.3">
      <c r="A12" s="28" t="s">
        <v>97</v>
      </c>
      <c r="B12" s="3" t="str">
        <f>MID(시즌이미지12[[#This Row],[열1]],33,33)</f>
        <v>1-xM88c12LfhN6A_Kx3bVzMUA12_zaPIB</v>
      </c>
      <c r="C12" s="3" t="str">
        <f>"https://lh3.googleusercontent.com/d/" &amp; 시즌이미지12[[#This Row],[파일ID]]</f>
        <v>https://lh3.googleusercontent.com/d/1-xM88c12LfhN6A_Kx3bVzMUA12_zaPIB</v>
      </c>
      <c r="D12" s="4" t="s">
        <v>93</v>
      </c>
      <c r="E12" s="18" t="s">
        <v>88</v>
      </c>
      <c r="F12" s="5" t="e" vm="21">
        <f>_xlfn.IMAGE(시즌이미지12[[#This Row],[함수용주소를 DIRECT주소로 변경]],시즌이미지12[[#This Row],[팀약자]],3,30,30)</f>
        <v>#VALUE!</v>
      </c>
      <c r="I12" s="7"/>
    </row>
    <row r="13" spans="1:18" ht="32.799999999999997" customHeight="1" x14ac:dyDescent="0.3">
      <c r="A13" s="28" t="s">
        <v>123</v>
      </c>
      <c r="B13" s="3" t="str">
        <f>MID(시즌이미지12[[#This Row],[열1]],33,33)</f>
        <v>1IUr8XVjhXjb8iRVpKQP5gbsU2h9bWVo-</v>
      </c>
      <c r="C13" s="3" t="str">
        <f>"https://lh3.googleusercontent.com/d/" &amp; 시즌이미지12[[#This Row],[파일ID]]</f>
        <v>https://lh3.googleusercontent.com/d/1IUr8XVjhXjb8iRVpKQP5gbsU2h9bWVo-</v>
      </c>
      <c r="D13" s="4" t="s">
        <v>114</v>
      </c>
      <c r="E13" s="18" t="s">
        <v>108</v>
      </c>
      <c r="F13" s="5" t="e" vm="22">
        <f>_xlfn.IMAGE(시즌이미지12[[#This Row],[함수용주소를 DIRECT주소로 변경]],시즌이미지12[[#This Row],[팀약자]],3,30,30)</f>
        <v>#VALUE!</v>
      </c>
      <c r="I13" s="7"/>
    </row>
    <row r="14" spans="1:18" ht="32.799999999999997" customHeight="1" x14ac:dyDescent="0.3">
      <c r="A14" s="28" t="s">
        <v>124</v>
      </c>
      <c r="B14" s="3" t="str">
        <f>MID(시즌이미지12[[#This Row],[열1]],33,33)</f>
        <v>1U2lyqdhQ8teY7GxDVjB4UxcoP8PlKZyL</v>
      </c>
      <c r="C14" s="3" t="str">
        <f>"https://lh3.googleusercontent.com/d/" &amp; 시즌이미지12[[#This Row],[파일ID]]</f>
        <v>https://lh3.googleusercontent.com/d/1U2lyqdhQ8teY7GxDVjB4UxcoP8PlKZyL</v>
      </c>
      <c r="D14" s="4" t="s">
        <v>115</v>
      </c>
      <c r="E14" s="18" t="s">
        <v>111</v>
      </c>
      <c r="F14" s="5" t="e" vm="23">
        <f>_xlfn.IMAGE(시즌이미지12[[#This Row],[함수용주소를 DIRECT주소로 변경]],시즌이미지12[[#This Row],[팀약자]],3,30,30)</f>
        <v>#VALUE!</v>
      </c>
      <c r="I14" s="7"/>
      <c r="K14" s="3" t="s">
        <v>131</v>
      </c>
    </row>
    <row r="15" spans="1:18" ht="32.799999999999997" customHeight="1" x14ac:dyDescent="0.3">
      <c r="A15" s="28" t="s">
        <v>129</v>
      </c>
      <c r="B15" s="3" t="str">
        <f>MID(시즌이미지12[[#This Row],[열1]],33,33)</f>
        <v>1U2lyqdhQ8teY7GxDVjB4UxcoP8PlKZyL</v>
      </c>
      <c r="C15" s="3" t="str">
        <f>"https://lh3.googleusercontent.com/d/" &amp; 시즌이미지12[[#This Row],[파일ID]]</f>
        <v>https://lh3.googleusercontent.com/d/1U2lyqdhQ8teY7GxDVjB4UxcoP8PlKZyL</v>
      </c>
      <c r="D15" s="4" t="s">
        <v>116</v>
      </c>
      <c r="E15" s="18" t="s">
        <v>105</v>
      </c>
      <c r="F15" s="5" t="e" vm="24">
        <f>_xlfn.IMAGE(시즌이미지12[[#This Row],[함수용주소를 DIRECT주소로 변경]],시즌이미지12[[#This Row],[팀약자]],3,30,30)</f>
        <v>#VALUE!</v>
      </c>
      <c r="K15" s="3" t="s">
        <v>132</v>
      </c>
    </row>
    <row r="16" spans="1:18" ht="32.799999999999997" customHeight="1" x14ac:dyDescent="0.3">
      <c r="A16" s="28" t="s">
        <v>128</v>
      </c>
      <c r="B16" s="3" t="str">
        <f>MID(시즌이미지12[[#This Row],[열1]],33,33)</f>
        <v>15Jk32I9lJNP8cC4KdRw58yytaI76oZE8</v>
      </c>
      <c r="C16" s="3" t="str">
        <f>"https://lh3.googleusercontent.com/d/" &amp; 시즌이미지12[[#This Row],[파일ID]]</f>
        <v>https://lh3.googleusercontent.com/d/15Jk32I9lJNP8cC4KdRw58yytaI76oZE8</v>
      </c>
      <c r="D16" s="4" t="s">
        <v>118</v>
      </c>
      <c r="E16" s="18" t="s">
        <v>109</v>
      </c>
      <c r="F16" s="5" t="e" vm="25">
        <f>_xlfn.IMAGE(시즌이미지12[[#This Row],[함수용주소를 DIRECT주소로 변경]],시즌이미지12[[#This Row],[팀약자]],3,30,30)</f>
        <v>#VALUE!</v>
      </c>
      <c r="K16" s="3" t="s">
        <v>133</v>
      </c>
    </row>
    <row r="17" spans="1:11" ht="32.799999999999997" customHeight="1" x14ac:dyDescent="0.3">
      <c r="A17" s="28" t="s">
        <v>127</v>
      </c>
      <c r="B17" s="3" t="str">
        <f>MID(시즌이미지12[[#This Row],[열1]],33,33)</f>
        <v>1bi38oQzJZmM_zgV9xrx2IhY2jEEggOfr</v>
      </c>
      <c r="C17" s="3" t="str">
        <f>"https://lh3.googleusercontent.com/d/" &amp; 시즌이미지12[[#This Row],[파일ID]]</f>
        <v>https://lh3.googleusercontent.com/d/1bi38oQzJZmM_zgV9xrx2IhY2jEEggOfr</v>
      </c>
      <c r="D17" s="4" t="s">
        <v>119</v>
      </c>
      <c r="E17" s="18" t="s">
        <v>107</v>
      </c>
      <c r="F17" s="5" t="e" vm="26">
        <f>_xlfn.IMAGE(시즌이미지12[[#This Row],[함수용주소를 DIRECT주소로 변경]],시즌이미지12[[#This Row],[팀약자]],3,30,30)</f>
        <v>#VALUE!</v>
      </c>
      <c r="K17" s="3" t="s">
        <v>134</v>
      </c>
    </row>
    <row r="18" spans="1:11" ht="32.799999999999997" customHeight="1" x14ac:dyDescent="0.3">
      <c r="A18" s="28" t="s">
        <v>126</v>
      </c>
      <c r="B18" s="3" t="str">
        <f>MID(시즌이미지12[[#This Row],[열1]],33,33)</f>
        <v>1AhfPLy_ylqn97PSBCvL9iCvaX24fE7-9</v>
      </c>
      <c r="C18" s="3" t="str">
        <f>"https://lh3.googleusercontent.com/d/" &amp; 시즌이미지12[[#This Row],[파일ID]]</f>
        <v>https://lh3.googleusercontent.com/d/1AhfPLy_ylqn97PSBCvL9iCvaX24fE7-9</v>
      </c>
      <c r="D18" s="4" t="s">
        <v>120</v>
      </c>
      <c r="E18" s="18" t="s">
        <v>106</v>
      </c>
      <c r="F18" s="5" t="e" vm="27">
        <f>_xlfn.IMAGE(시즌이미지12[[#This Row],[함수용주소를 DIRECT주소로 변경]],시즌이미지12[[#This Row],[팀약자]],3,30,30)</f>
        <v>#VALUE!</v>
      </c>
      <c r="K18" s="3" t="s">
        <v>135</v>
      </c>
    </row>
    <row r="19" spans="1:11" ht="32.799999999999997" customHeight="1" x14ac:dyDescent="0.3">
      <c r="A19" s="3" t="s">
        <v>125</v>
      </c>
      <c r="B19" s="3" t="str">
        <f>MID(시즌이미지12[[#This Row],[열1]],33,33)</f>
        <v>1p7TESxzO9TenjDKWF0FyntQCIjhlXDqq</v>
      </c>
      <c r="C19" s="3" t="str">
        <f>"https://lh3.googleusercontent.com/d/" &amp; 시즌이미지12[[#This Row],[파일ID]]</f>
        <v>https://lh3.googleusercontent.com/d/1p7TESxzO9TenjDKWF0FyntQCIjhlXDqq</v>
      </c>
      <c r="D19" s="4" t="s">
        <v>122</v>
      </c>
      <c r="E19" s="18" t="s">
        <v>130</v>
      </c>
      <c r="F19" s="5" t="e" vm="28">
        <f>_xlfn.IMAGE(시즌이미지12[[#This Row],[함수용주소를 DIRECT주소로 변경]],시즌이미지12[[#This Row],[팀약자]],3,30,30)</f>
        <v>#VALUE!</v>
      </c>
      <c r="K19" s="3" t="s">
        <v>136</v>
      </c>
    </row>
    <row r="20" spans="1:11" ht="32.799999999999997" customHeight="1" x14ac:dyDescent="0.3">
      <c r="A20" s="28" t="s">
        <v>143</v>
      </c>
      <c r="B20" s="3" t="str">
        <f>MID(시즌이미지12[[#This Row],[열1]],33,33)</f>
        <v>1l0Z5EmFT0dhYHqxr4i7onuYaYidbPYQ5</v>
      </c>
      <c r="C20" s="3" t="str">
        <f>"https://lh3.googleusercontent.com/d/" &amp; 시즌이미지12[[#This Row],[파일ID]]</f>
        <v>https://lh3.googleusercontent.com/d/1l0Z5EmFT0dhYHqxr4i7onuYaYidbPYQ5</v>
      </c>
      <c r="D20" s="4" t="s">
        <v>137</v>
      </c>
      <c r="E20" s="18" t="s">
        <v>131</v>
      </c>
      <c r="F20" s="5" t="e" vm="29">
        <f>_xlfn.IMAGE(시즌이미지12[[#This Row],[함수용주소를 DIRECT주소로 변경]],시즌이미지12[[#This Row],[팀약자]],3,30,30)</f>
        <v>#VALUE!</v>
      </c>
    </row>
    <row r="21" spans="1:11" ht="32.799999999999997" customHeight="1" x14ac:dyDescent="0.3">
      <c r="A21" s="28" t="s">
        <v>145</v>
      </c>
      <c r="B21" s="3" t="str">
        <f>MID(시즌이미지12[[#This Row],[열1]],33,33)</f>
        <v>10nTzFsuuqP45hsk7Ru7EbXAGkwx1dWYV</v>
      </c>
      <c r="C21" s="3" t="str">
        <f>"https://lh3.googleusercontent.com/d/" &amp; 시즌이미지12[[#This Row],[파일ID]]</f>
        <v>https://lh3.googleusercontent.com/d/10nTzFsuuqP45hsk7Ru7EbXAGkwx1dWYV</v>
      </c>
      <c r="D21" s="4" t="s">
        <v>138</v>
      </c>
      <c r="E21" s="18" t="s">
        <v>132</v>
      </c>
      <c r="F21" s="5" t="e" vm="30">
        <f>_xlfn.IMAGE(시즌이미지12[[#This Row],[함수용주소를 DIRECT주소로 변경]],시즌이미지12[[#This Row],[팀약자]],3,30,30)</f>
        <v>#VALUE!</v>
      </c>
    </row>
    <row r="22" spans="1:11" ht="32.799999999999997" customHeight="1" x14ac:dyDescent="0.3">
      <c r="A22" s="28" t="s">
        <v>144</v>
      </c>
      <c r="B22" s="3" t="str">
        <f>MID(시즌이미지12[[#This Row],[열1]],33,33)</f>
        <v>1jaLYu2wYSxHrioIdJfhNpJhC3NHxooDD</v>
      </c>
      <c r="C22" s="3" t="str">
        <f>"https://lh3.googleusercontent.com/d/" &amp; 시즌이미지12[[#This Row],[파일ID]]</f>
        <v>https://lh3.googleusercontent.com/d/1jaLYu2wYSxHrioIdJfhNpJhC3NHxooDD</v>
      </c>
      <c r="D22" s="4" t="s">
        <v>139</v>
      </c>
      <c r="E22" s="18" t="s">
        <v>133</v>
      </c>
      <c r="F22" s="5" t="e" vm="31">
        <f>_xlfn.IMAGE(시즌이미지12[[#This Row],[함수용주소를 DIRECT주소로 변경]],시즌이미지12[[#This Row],[팀약자]],3,30,30)</f>
        <v>#VALUE!</v>
      </c>
    </row>
    <row r="23" spans="1:11" ht="32.799999999999997" customHeight="1" x14ac:dyDescent="0.3">
      <c r="A23" s="28" t="s">
        <v>146</v>
      </c>
      <c r="B23" s="3" t="str">
        <f>MID(시즌이미지12[[#This Row],[열1]],33,33)</f>
        <v>1SEQ-3xjDpyLjOCq14OvHaqkkehIcEIXQ</v>
      </c>
      <c r="C23" s="3" t="str">
        <f>"https://lh3.googleusercontent.com/d/" &amp; 시즌이미지12[[#This Row],[파일ID]]</f>
        <v>https://lh3.googleusercontent.com/d/1SEQ-3xjDpyLjOCq14OvHaqkkehIcEIXQ</v>
      </c>
      <c r="D23" s="4" t="s">
        <v>140</v>
      </c>
      <c r="E23" s="18" t="s">
        <v>134</v>
      </c>
      <c r="F23" s="5" t="e" vm="32">
        <f>_xlfn.IMAGE(시즌이미지12[[#This Row],[함수용주소를 DIRECT주소로 변경]],시즌이미지12[[#This Row],[팀약자]],3,30,30)</f>
        <v>#VALUE!</v>
      </c>
    </row>
    <row r="24" spans="1:11" ht="32.799999999999997" customHeight="1" x14ac:dyDescent="0.3">
      <c r="A24" s="28" t="s">
        <v>147</v>
      </c>
      <c r="B24" s="3" t="str">
        <f>MID(시즌이미지12[[#This Row],[열1]],33,33)</f>
        <v>1bvJGNIpwFr3OMgDX_ofijNsyhqsSff9T</v>
      </c>
      <c r="C24" s="3" t="str">
        <f>"https://lh3.googleusercontent.com/d/" &amp; 시즌이미지12[[#This Row],[파일ID]]</f>
        <v>https://lh3.googleusercontent.com/d/1bvJGNIpwFr3OMgDX_ofijNsyhqsSff9T</v>
      </c>
      <c r="D24" s="4" t="s">
        <v>141</v>
      </c>
      <c r="E24" s="18" t="s">
        <v>135</v>
      </c>
      <c r="F24" s="5" t="e" vm="33">
        <f>_xlfn.IMAGE(시즌이미지12[[#This Row],[함수용주소를 DIRECT주소로 변경]],시즌이미지12[[#This Row],[팀약자]],3,30,30)</f>
        <v>#VALUE!</v>
      </c>
    </row>
    <row r="25" spans="1:11" ht="32.799999999999997" customHeight="1" x14ac:dyDescent="0.3">
      <c r="A25" s="28" t="s">
        <v>148</v>
      </c>
      <c r="B25" s="3" t="str">
        <f>MID(시즌이미지12[[#This Row],[열1]],33,33)</f>
        <v>1wrCMhbnPK2EPBliqfhhsRcXBGpSnyqE7</v>
      </c>
      <c r="C25" s="3" t="str">
        <f>"https://lh3.googleusercontent.com/d/" &amp; 시즌이미지12[[#This Row],[파일ID]]</f>
        <v>https://lh3.googleusercontent.com/d/1wrCMhbnPK2EPBliqfhhsRcXBGpSnyqE7</v>
      </c>
      <c r="D25" s="4" t="s">
        <v>142</v>
      </c>
      <c r="E25" s="18" t="s">
        <v>136</v>
      </c>
      <c r="F25" s="5" t="e" vm="34">
        <f>_xlfn.IMAGE(시즌이미지12[[#This Row],[함수용주소를 DIRECT주소로 변경]],시즌이미지12[[#This Row],[팀약자]],3,30,30)</f>
        <v>#VALUE!</v>
      </c>
    </row>
    <row r="26" spans="1:11" ht="32.799999999999997" customHeight="1" x14ac:dyDescent="0.3">
      <c r="B26" s="3" t="str">
        <f>MID(시즌이미지12[[#This Row],[열1]],33,33)</f>
        <v/>
      </c>
      <c r="C26" s="3" t="str">
        <f>"https://lh3.googleusercontent.com/d/" &amp; 시즌이미지12[[#This Row],[파일ID]]</f>
        <v>https://lh3.googleusercontent.com/d/</v>
      </c>
      <c r="D26" s="4"/>
      <c r="E26" s="18"/>
      <c r="F26" s="5" t="e" vm="35">
        <f ca="1">_xlfn.IMAGE(시즌이미지12[[#This Row],[함수용주소를 DIRECT주소로 변경]],시즌이미지12[[#This Row],[팀약자]],3,30,30)</f>
        <v>#VALUE!</v>
      </c>
    </row>
    <row r="27" spans="1:11" ht="32.799999999999997" customHeight="1" x14ac:dyDescent="0.3">
      <c r="B27" s="3" t="str">
        <f>MID(시즌이미지12[[#This Row],[열1]],33,33)</f>
        <v/>
      </c>
      <c r="C27" s="3" t="str">
        <f>"https://lh3.googleusercontent.com/d/" &amp; 시즌이미지12[[#This Row],[파일ID]]</f>
        <v>https://lh3.googleusercontent.com/d/</v>
      </c>
      <c r="D27" s="4"/>
      <c r="E27" s="18"/>
      <c r="F27" s="5" t="e" vm="35">
        <f ca="1">_xlfn.IMAGE(시즌이미지12[[#This Row],[함수용주소를 DIRECT주소로 변경]],시즌이미지12[[#This Row],[팀약자]],3,30,30)</f>
        <v>#VALUE!</v>
      </c>
    </row>
    <row r="28" spans="1:11" ht="32.799999999999997" customHeight="1" x14ac:dyDescent="0.3">
      <c r="B28" s="3" t="str">
        <f>MID(시즌이미지12[[#This Row],[열1]],33,33)</f>
        <v/>
      </c>
      <c r="C28" s="3" t="str">
        <f>"https://lh3.googleusercontent.com/d/" &amp; 시즌이미지12[[#This Row],[파일ID]]</f>
        <v>https://lh3.googleusercontent.com/d/</v>
      </c>
      <c r="D28" s="4"/>
      <c r="E28" s="18"/>
      <c r="F28" s="5" t="e" vm="35">
        <f ca="1">_xlfn.IMAGE(시즌이미지12[[#This Row],[함수용주소를 DIRECT주소로 변경]],시즌이미지12[[#This Row],[팀약자]],3,30,30)</f>
        <v>#VALUE!</v>
      </c>
    </row>
    <row r="29" spans="1:11" ht="32.799999999999997" customHeight="1" x14ac:dyDescent="0.3">
      <c r="B29" s="3" t="str">
        <f>MID(시즌이미지12[[#This Row],[열1]],33,33)</f>
        <v/>
      </c>
      <c r="C29" s="3" t="str">
        <f>"https://lh3.googleusercontent.com/d/" &amp; 시즌이미지12[[#This Row],[파일ID]]</f>
        <v>https://lh3.googleusercontent.com/d/</v>
      </c>
      <c r="D29" s="4"/>
      <c r="E29" s="18"/>
      <c r="F29" s="5" t="e" vm="35">
        <f ca="1">_xlfn.IMAGE(시즌이미지12[[#This Row],[함수용주소를 DIRECT주소로 변경]],시즌이미지12[[#This Row],[팀약자]],3,30,30)</f>
        <v>#VALUE!</v>
      </c>
    </row>
    <row r="30" spans="1:11" ht="32.799999999999997" customHeight="1" x14ac:dyDescent="0.3">
      <c r="B30" s="3" t="str">
        <f>MID(시즌이미지12[[#This Row],[열1]],33,33)</f>
        <v/>
      </c>
      <c r="C30" s="3" t="str">
        <f>"https://lh3.googleusercontent.com/d/" &amp; 시즌이미지12[[#This Row],[파일ID]]</f>
        <v>https://lh3.googleusercontent.com/d/</v>
      </c>
      <c r="D30" s="4"/>
      <c r="E30" s="18"/>
      <c r="F30" s="5" t="e" vm="35">
        <f ca="1">_xlfn.IMAGE(시즌이미지12[[#This Row],[함수용주소를 DIRECT주소로 변경]],시즌이미지12[[#This Row],[팀약자]],3,30,30)</f>
        <v>#VALUE!</v>
      </c>
    </row>
    <row r="31" spans="1:11" ht="32.799999999999997" customHeight="1" x14ac:dyDescent="0.3">
      <c r="B31" s="3" t="str">
        <f>MID(시즌이미지12[[#This Row],[열1]],33,33)</f>
        <v/>
      </c>
      <c r="C31" s="3" t="str">
        <f>"https://lh3.googleusercontent.com/d/" &amp; 시즌이미지12[[#This Row],[파일ID]]</f>
        <v>https://lh3.googleusercontent.com/d/</v>
      </c>
      <c r="D31" s="4"/>
      <c r="E31" s="18"/>
      <c r="F31" s="5" t="e" vm="35">
        <f ca="1">_xlfn.IMAGE(시즌이미지12[[#This Row],[함수용주소를 DIRECT주소로 변경]],시즌이미지12[[#This Row],[팀약자]],3,30,30)</f>
        <v>#VALUE!</v>
      </c>
    </row>
    <row r="32" spans="1:11" ht="32.799999999999997" customHeight="1" x14ac:dyDescent="0.3">
      <c r="B32" s="3" t="str">
        <f>MID(시즌이미지12[[#This Row],[열1]],33,33)</f>
        <v/>
      </c>
      <c r="C32" s="3" t="str">
        <f>"https://lh3.googleusercontent.com/d/" &amp; 시즌이미지12[[#This Row],[파일ID]]</f>
        <v>https://lh3.googleusercontent.com/d/</v>
      </c>
      <c r="D32" s="4"/>
      <c r="E32" s="18"/>
      <c r="F32" s="5" t="e" vm="35">
        <f ca="1">_xlfn.IMAGE(시즌이미지12[[#This Row],[함수용주소를 DIRECT주소로 변경]],시즌이미지12[[#This Row],[팀약자]],3,30,30)</f>
        <v>#VALUE!</v>
      </c>
    </row>
    <row r="33" spans="2:6" ht="32.799999999999997" customHeight="1" x14ac:dyDescent="0.3">
      <c r="B33" s="3" t="str">
        <f>MID(시즌이미지12[[#This Row],[열1]],33,33)</f>
        <v/>
      </c>
      <c r="C33" s="3" t="str">
        <f>"https://lh3.googleusercontent.com/d/" &amp; 시즌이미지12[[#This Row],[파일ID]]</f>
        <v>https://lh3.googleusercontent.com/d/</v>
      </c>
      <c r="D33" s="4"/>
      <c r="E33" s="18"/>
      <c r="F33" s="5" t="e" vm="35">
        <f ca="1">_xlfn.IMAGE(시즌이미지12[[#This Row],[함수용주소를 DIRECT주소로 변경]],시즌이미지12[[#This Row],[팀약자]],3,30,30)</f>
        <v>#VALUE!</v>
      </c>
    </row>
    <row r="34" spans="2:6" ht="32.799999999999997" customHeight="1" x14ac:dyDescent="0.3">
      <c r="B34" s="3" t="str">
        <f>MID(시즌이미지12[[#This Row],[열1]],33,33)</f>
        <v/>
      </c>
      <c r="C34" s="3" t="str">
        <f>"https://lh3.googleusercontent.com/d/" &amp; 시즌이미지12[[#This Row],[파일ID]]</f>
        <v>https://lh3.googleusercontent.com/d/</v>
      </c>
      <c r="D34" s="4"/>
      <c r="E34" s="18"/>
      <c r="F34" s="5" t="e" vm="35">
        <f ca="1">_xlfn.IMAGE(시즌이미지12[[#This Row],[함수용주소를 DIRECT주소로 변경]],시즌이미지12[[#This Row],[팀약자]],3,30,30)</f>
        <v>#VALUE!</v>
      </c>
    </row>
    <row r="35" spans="2:6" ht="32.799999999999997" customHeight="1" x14ac:dyDescent="0.3">
      <c r="B35" s="3" t="str">
        <f>MID(시즌이미지12[[#This Row],[열1]],33,33)</f>
        <v/>
      </c>
      <c r="C35" s="3" t="str">
        <f>"https://lh3.googleusercontent.com/d/" &amp; 시즌이미지12[[#This Row],[파일ID]]</f>
        <v>https://lh3.googleusercontent.com/d/</v>
      </c>
      <c r="D35" s="4"/>
      <c r="E35" s="18"/>
      <c r="F35" s="5" t="e" vm="35">
        <f ca="1">_xlfn.IMAGE(시즌이미지12[[#This Row],[함수용주소를 DIRECT주소로 변경]],시즌이미지12[[#This Row],[팀약자]],3,30,30)</f>
        <v>#VALUE!</v>
      </c>
    </row>
    <row r="36" spans="2:6" ht="32.799999999999997" customHeight="1" x14ac:dyDescent="0.3">
      <c r="B36" s="3" t="str">
        <f>MID(시즌이미지12[[#This Row],[열1]],33,33)</f>
        <v/>
      </c>
      <c r="C36" s="3" t="str">
        <f>"https://lh3.googleusercontent.com/d/" &amp; 시즌이미지12[[#This Row],[파일ID]]</f>
        <v>https://lh3.googleusercontent.com/d/</v>
      </c>
      <c r="D36" s="4"/>
      <c r="E36" s="18"/>
      <c r="F36" s="5" t="e" vm="35">
        <f ca="1">_xlfn.IMAGE(시즌이미지12[[#This Row],[함수용주소를 DIRECT주소로 변경]],시즌이미지12[[#This Row],[팀약자]],3,30,30)</f>
        <v>#VALUE!</v>
      </c>
    </row>
    <row r="37" spans="2:6" ht="32.799999999999997" customHeight="1" x14ac:dyDescent="0.3">
      <c r="B37" s="3" t="str">
        <f>MID(시즌이미지12[[#This Row],[열1]],33,33)</f>
        <v/>
      </c>
      <c r="C37" s="3" t="str">
        <f>"https://lh3.googleusercontent.com/d/" &amp; 시즌이미지12[[#This Row],[파일ID]]</f>
        <v>https://lh3.googleusercontent.com/d/</v>
      </c>
      <c r="D37" s="4"/>
      <c r="E37" s="18"/>
      <c r="F37" s="5" t="e" vm="35">
        <f ca="1">_xlfn.IMAGE(시즌이미지12[[#This Row],[함수용주소를 DIRECT주소로 변경]],시즌이미지12[[#This Row],[팀약자]],3,30,30)</f>
        <v>#VALUE!</v>
      </c>
    </row>
    <row r="38" spans="2:6" ht="32.799999999999997" customHeight="1" x14ac:dyDescent="0.3">
      <c r="B38" s="3" t="str">
        <f>MID(시즌이미지12[[#This Row],[열1]],33,33)</f>
        <v/>
      </c>
      <c r="C38" s="3" t="str">
        <f>"https://lh3.googleusercontent.com/d/" &amp; 시즌이미지12[[#This Row],[파일ID]]</f>
        <v>https://lh3.googleusercontent.com/d/</v>
      </c>
      <c r="D38" s="4"/>
      <c r="E38" s="18"/>
      <c r="F38" s="5" t="e" vm="35">
        <f ca="1">_xlfn.IMAGE(시즌이미지12[[#This Row],[함수용주소를 DIRECT주소로 변경]],시즌이미지12[[#This Row],[팀약자]],3,30,30)</f>
        <v>#VALUE!</v>
      </c>
    </row>
    <row r="39" spans="2:6" ht="32.799999999999997" customHeight="1" x14ac:dyDescent="0.3">
      <c r="B39" s="3" t="str">
        <f>MID(시즌이미지12[[#This Row],[열1]],33,33)</f>
        <v/>
      </c>
      <c r="C39" s="3" t="str">
        <f>"https://lh3.googleusercontent.com/d/" &amp; 시즌이미지12[[#This Row],[파일ID]]</f>
        <v>https://lh3.googleusercontent.com/d/</v>
      </c>
      <c r="D39" s="4"/>
      <c r="E39" s="18"/>
      <c r="F39" s="5" t="e" vm="35">
        <f ca="1">_xlfn.IMAGE(시즌이미지12[[#This Row],[함수용주소를 DIRECT주소로 변경]],시즌이미지12[[#This Row],[팀약자]],3,30,30)</f>
        <v>#VALUE!</v>
      </c>
    </row>
    <row r="40" spans="2:6" ht="32.799999999999997" customHeight="1" x14ac:dyDescent="0.3">
      <c r="B40" s="3" t="str">
        <f>MID(시즌이미지12[[#This Row],[열1]],33,33)</f>
        <v/>
      </c>
      <c r="C40" s="3" t="str">
        <f>"https://lh3.googleusercontent.com/d/" &amp; 시즌이미지12[[#This Row],[파일ID]]</f>
        <v>https://lh3.googleusercontent.com/d/</v>
      </c>
      <c r="D40" s="4"/>
      <c r="E40" s="18"/>
      <c r="F40" s="5" t="e" vm="35">
        <f ca="1">_xlfn.IMAGE(시즌이미지12[[#This Row],[함수용주소를 DIRECT주소로 변경]],시즌이미지12[[#This Row],[팀약자]],3,30,30)</f>
        <v>#VALUE!</v>
      </c>
    </row>
    <row r="41" spans="2:6" ht="32.799999999999997" customHeight="1" x14ac:dyDescent="0.3">
      <c r="B41" s="3" t="str">
        <f>MID(시즌이미지12[[#This Row],[열1]],33,33)</f>
        <v/>
      </c>
      <c r="C41" s="3" t="str">
        <f>"https://lh3.googleusercontent.com/d/" &amp; 시즌이미지12[[#This Row],[파일ID]]</f>
        <v>https://lh3.googleusercontent.com/d/</v>
      </c>
      <c r="D41" s="4"/>
      <c r="E41" s="18"/>
      <c r="F41" s="5" t="e" vm="35">
        <f ca="1">_xlfn.IMAGE(시즌이미지12[[#This Row],[함수용주소를 DIRECT주소로 변경]],시즌이미지12[[#This Row],[팀약자]],3,30,30)</f>
        <v>#VALUE!</v>
      </c>
    </row>
    <row r="42" spans="2:6" ht="32.799999999999997" customHeight="1" x14ac:dyDescent="0.3">
      <c r="B42" s="3" t="str">
        <f>MID(시즌이미지12[[#This Row],[열1]],33,33)</f>
        <v/>
      </c>
      <c r="C42" s="3" t="str">
        <f>"https://lh3.googleusercontent.com/d/" &amp; 시즌이미지12[[#This Row],[파일ID]]</f>
        <v>https://lh3.googleusercontent.com/d/</v>
      </c>
      <c r="D42" s="4"/>
      <c r="E42" s="18"/>
      <c r="F42" s="5" t="e" vm="35">
        <f ca="1">_xlfn.IMAGE(시즌이미지12[[#This Row],[함수용주소를 DIRECT주소로 변경]],시즌이미지12[[#This Row],[팀약자]],3,30,30)</f>
        <v>#VALUE!</v>
      </c>
    </row>
    <row r="43" spans="2:6" ht="32.799999999999997" customHeight="1" x14ac:dyDescent="0.3">
      <c r="B43" s="3" t="str">
        <f>MID(시즌이미지12[[#This Row],[열1]],33,33)</f>
        <v/>
      </c>
      <c r="C43" s="3" t="str">
        <f>"https://lh3.googleusercontent.com/d/" &amp; 시즌이미지12[[#This Row],[파일ID]]</f>
        <v>https://lh3.googleusercontent.com/d/</v>
      </c>
      <c r="D43" s="4"/>
      <c r="E43" s="18"/>
      <c r="F43" s="5" t="e" vm="35">
        <f ca="1">_xlfn.IMAGE(시즌이미지12[[#This Row],[함수용주소를 DIRECT주소로 변경]],시즌이미지12[[#This Row],[팀약자]],3,30,30)</f>
        <v>#VALUE!</v>
      </c>
    </row>
    <row r="44" spans="2:6" ht="32.799999999999997" customHeight="1" x14ac:dyDescent="0.3">
      <c r="B44" s="3" t="str">
        <f>MID(시즌이미지12[[#This Row],[열1]],33,33)</f>
        <v/>
      </c>
      <c r="C44" s="3" t="str">
        <f>"https://lh3.googleusercontent.com/d/" &amp; 시즌이미지12[[#This Row],[파일ID]]</f>
        <v>https://lh3.googleusercontent.com/d/</v>
      </c>
      <c r="D44" s="4"/>
      <c r="E44" s="18"/>
      <c r="F44" s="5" t="e" vm="35">
        <f ca="1">_xlfn.IMAGE(시즌이미지12[[#This Row],[함수용주소를 DIRECT주소로 변경]],시즌이미지12[[#This Row],[팀약자]],3,30,30)</f>
        <v>#VALUE!</v>
      </c>
    </row>
    <row r="45" spans="2:6" ht="32.799999999999997" customHeight="1" x14ac:dyDescent="0.3">
      <c r="B45" s="3" t="str">
        <f>MID(시즌이미지12[[#This Row],[열1]],33,33)</f>
        <v/>
      </c>
      <c r="C45" s="3" t="str">
        <f>"https://lh3.googleusercontent.com/d/" &amp; 시즌이미지12[[#This Row],[파일ID]]</f>
        <v>https://lh3.googleusercontent.com/d/</v>
      </c>
      <c r="D45" s="4"/>
      <c r="E45" s="18"/>
      <c r="F45" s="5" t="e" vm="35">
        <f ca="1">_xlfn.IMAGE(시즌이미지12[[#This Row],[함수용주소를 DIRECT주소로 변경]],시즌이미지12[[#This Row],[팀약자]],3,30,30)</f>
        <v>#VALUE!</v>
      </c>
    </row>
    <row r="46" spans="2:6" ht="32.799999999999997" customHeight="1" x14ac:dyDescent="0.3">
      <c r="B46" s="3" t="str">
        <f>MID(시즌이미지12[[#This Row],[열1]],33,33)</f>
        <v/>
      </c>
      <c r="C46" s="3" t="str">
        <f>"https://lh3.googleusercontent.com/d/" &amp; 시즌이미지12[[#This Row],[파일ID]]</f>
        <v>https://lh3.googleusercontent.com/d/</v>
      </c>
      <c r="D46" s="4"/>
      <c r="E46" s="18"/>
      <c r="F46" s="5" t="e" vm="35">
        <f ca="1">_xlfn.IMAGE(시즌이미지12[[#This Row],[함수용주소를 DIRECT주소로 변경]],시즌이미지12[[#This Row],[팀약자]],3,30,30)</f>
        <v>#VALUE!</v>
      </c>
    </row>
    <row r="47" spans="2:6" ht="32.799999999999997" customHeight="1" x14ac:dyDescent="0.3">
      <c r="B47" s="3" t="str">
        <f>MID(시즌이미지12[[#This Row],[열1]],33,33)</f>
        <v/>
      </c>
      <c r="C47" s="3" t="str">
        <f>"https://lh3.googleusercontent.com/d/" &amp; 시즌이미지12[[#This Row],[파일ID]]</f>
        <v>https://lh3.googleusercontent.com/d/</v>
      </c>
      <c r="D47" s="4"/>
      <c r="E47" s="18"/>
      <c r="F47" s="5" t="e" vm="35">
        <f ca="1">_xlfn.IMAGE(시즌이미지12[[#This Row],[함수용주소를 DIRECT주소로 변경]],시즌이미지12[[#This Row],[팀약자]],3,30,30)</f>
        <v>#VALUE!</v>
      </c>
    </row>
    <row r="48" spans="2:6" ht="32.799999999999997" customHeight="1" x14ac:dyDescent="0.3">
      <c r="B48" s="3" t="str">
        <f>MID(시즌이미지12[[#This Row],[열1]],33,33)</f>
        <v/>
      </c>
      <c r="C48" s="3" t="str">
        <f>"https://lh3.googleusercontent.com/d/" &amp; 시즌이미지12[[#This Row],[파일ID]]</f>
        <v>https://lh3.googleusercontent.com/d/</v>
      </c>
      <c r="D48" s="4"/>
      <c r="E48" s="18"/>
      <c r="F48" s="5" t="e" vm="35">
        <f ca="1">_xlfn.IMAGE(시즌이미지12[[#This Row],[함수용주소를 DIRECT주소로 변경]],시즌이미지12[[#This Row],[팀약자]],3,30,30)</f>
        <v>#VALUE!</v>
      </c>
    </row>
    <row r="49" spans="2:6" ht="32.799999999999997" customHeight="1" x14ac:dyDescent="0.3">
      <c r="B49" s="3" t="str">
        <f>MID(시즌이미지12[[#This Row],[열1]],33,33)</f>
        <v/>
      </c>
      <c r="C49" s="3" t="str">
        <f>"https://lh3.googleusercontent.com/d/" &amp; 시즌이미지12[[#This Row],[파일ID]]</f>
        <v>https://lh3.googleusercontent.com/d/</v>
      </c>
      <c r="D49" s="4"/>
      <c r="E49" s="18"/>
      <c r="F49" s="5" t="e" vm="35">
        <f ca="1">_xlfn.IMAGE(시즌이미지12[[#This Row],[함수용주소를 DIRECT주소로 변경]],시즌이미지12[[#This Row],[팀약자]],3,30,30)</f>
        <v>#VALUE!</v>
      </c>
    </row>
    <row r="50" spans="2:6" ht="32.799999999999997" customHeight="1" x14ac:dyDescent="0.3">
      <c r="B50" s="3" t="str">
        <f>MID(시즌이미지12[[#This Row],[열1]],33,33)</f>
        <v/>
      </c>
      <c r="C50" s="3" t="str">
        <f>"https://lh3.googleusercontent.com/d/" &amp; 시즌이미지12[[#This Row],[파일ID]]</f>
        <v>https://lh3.googleusercontent.com/d/</v>
      </c>
      <c r="D50" s="4"/>
      <c r="E50" s="18"/>
      <c r="F50" s="5" t="e" vm="35">
        <f ca="1">_xlfn.IMAGE(시즌이미지12[[#This Row],[함수용주소를 DIRECT주소로 변경]],시즌이미지12[[#This Row],[팀약자]],3,30,30)</f>
        <v>#VALUE!</v>
      </c>
    </row>
    <row r="51" spans="2:6" ht="32.799999999999997" customHeight="1" x14ac:dyDescent="0.3">
      <c r="B51" s="3" t="str">
        <f>MID(시즌이미지12[[#This Row],[열1]],33,33)</f>
        <v/>
      </c>
      <c r="C51" s="3" t="str">
        <f>"https://lh3.googleusercontent.com/d/" &amp; 시즌이미지12[[#This Row],[파일ID]]</f>
        <v>https://lh3.googleusercontent.com/d/</v>
      </c>
      <c r="D51" s="4"/>
      <c r="E51" s="18"/>
      <c r="F51" s="5" t="e" vm="35">
        <f ca="1">_xlfn.IMAGE(시즌이미지12[[#This Row],[함수용주소를 DIRECT주소로 변경]],시즌이미지12[[#This Row],[팀약자]],3,30,30)</f>
        <v>#VALUE!</v>
      </c>
    </row>
    <row r="52" spans="2:6" ht="32.799999999999997" customHeight="1" x14ac:dyDescent="0.3">
      <c r="B52" s="3" t="str">
        <f>MID(시즌이미지12[[#This Row],[열1]],33,33)</f>
        <v/>
      </c>
      <c r="C52" s="3" t="str">
        <f>"https://lh3.googleusercontent.com/d/" &amp; 시즌이미지12[[#This Row],[파일ID]]</f>
        <v>https://lh3.googleusercontent.com/d/</v>
      </c>
      <c r="D52" s="4"/>
      <c r="E52" s="18"/>
      <c r="F52" s="5" t="e" vm="35">
        <f ca="1">_xlfn.IMAGE(시즌이미지12[[#This Row],[함수용주소를 DIRECT주소로 변경]],시즌이미지12[[#This Row],[팀약자]],3,30,30)</f>
        <v>#VALUE!</v>
      </c>
    </row>
    <row r="53" spans="2:6" ht="32.799999999999997" customHeight="1" x14ac:dyDescent="0.3">
      <c r="B53" s="3" t="str">
        <f>MID(시즌이미지12[[#This Row],[열1]],33,33)</f>
        <v/>
      </c>
      <c r="C53" s="3" t="str">
        <f>"https://lh3.googleusercontent.com/d/" &amp; 시즌이미지12[[#This Row],[파일ID]]</f>
        <v>https://lh3.googleusercontent.com/d/</v>
      </c>
      <c r="D53" s="4"/>
      <c r="E53" s="18"/>
      <c r="F53" s="5" t="e" vm="35">
        <f ca="1">_xlfn.IMAGE(시즌이미지12[[#This Row],[함수용주소를 DIRECT주소로 변경]],시즌이미지12[[#This Row],[팀약자]],3,30,30)</f>
        <v>#VALUE!</v>
      </c>
    </row>
    <row r="54" spans="2:6" ht="32.799999999999997" customHeight="1" x14ac:dyDescent="0.3">
      <c r="B54" s="3" t="str">
        <f>MID(시즌이미지12[[#This Row],[열1]],33,33)</f>
        <v/>
      </c>
      <c r="C54" s="3" t="str">
        <f>"https://lh3.googleusercontent.com/d/" &amp; 시즌이미지12[[#This Row],[파일ID]]</f>
        <v>https://lh3.googleusercontent.com/d/</v>
      </c>
      <c r="D54" s="4"/>
      <c r="E54" s="18"/>
      <c r="F54" s="5" t="e" vm="35">
        <f ca="1">_xlfn.IMAGE(시즌이미지12[[#This Row],[함수용주소를 DIRECT주소로 변경]],시즌이미지12[[#This Row],[팀약자]],3,30,30)</f>
        <v>#VALUE!</v>
      </c>
    </row>
    <row r="55" spans="2:6" ht="32.799999999999997" customHeight="1" x14ac:dyDescent="0.3">
      <c r="B55" s="3" t="str">
        <f>MID(시즌이미지12[[#This Row],[열1]],33,33)</f>
        <v/>
      </c>
      <c r="C55" s="3" t="str">
        <f>"https://lh3.googleusercontent.com/d/" &amp; 시즌이미지12[[#This Row],[파일ID]]</f>
        <v>https://lh3.googleusercontent.com/d/</v>
      </c>
      <c r="D55" s="4"/>
      <c r="E55" s="18"/>
      <c r="F55" s="5" t="e" vm="35">
        <f ca="1">_xlfn.IMAGE(시즌이미지12[[#This Row],[함수용주소를 DIRECT주소로 변경]],시즌이미지12[[#This Row],[팀약자]],3,30,30)</f>
        <v>#VALUE!</v>
      </c>
    </row>
    <row r="56" spans="2:6" ht="32.799999999999997" customHeight="1" x14ac:dyDescent="0.3">
      <c r="B56" s="3" t="str">
        <f>MID(시즌이미지12[[#This Row],[열1]],33,33)</f>
        <v/>
      </c>
      <c r="C56" s="3" t="str">
        <f>"https://lh3.googleusercontent.com/d/" &amp; 시즌이미지12[[#This Row],[파일ID]]</f>
        <v>https://lh3.googleusercontent.com/d/</v>
      </c>
      <c r="D56" s="4"/>
      <c r="E56" s="18"/>
      <c r="F56" s="5" t="e" vm="35">
        <f ca="1">_xlfn.IMAGE(시즌이미지12[[#This Row],[함수용주소를 DIRECT주소로 변경]],시즌이미지12[[#This Row],[팀약자]],3,30,30)</f>
        <v>#VALUE!</v>
      </c>
    </row>
    <row r="57" spans="2:6" ht="32.799999999999997" customHeight="1" x14ac:dyDescent="0.3">
      <c r="B57" s="3" t="str">
        <f>MID(시즌이미지12[[#This Row],[열1]],33,33)</f>
        <v/>
      </c>
      <c r="C57" s="3" t="str">
        <f>"https://lh3.googleusercontent.com/d/" &amp; 시즌이미지12[[#This Row],[파일ID]]</f>
        <v>https://lh3.googleusercontent.com/d/</v>
      </c>
      <c r="D57" s="4"/>
      <c r="E57" s="18"/>
      <c r="F57" s="5" t="e" vm="35">
        <f ca="1">_xlfn.IMAGE(시즌이미지12[[#This Row],[함수용주소를 DIRECT주소로 변경]],시즌이미지12[[#This Row],[팀약자]],3,30,30)</f>
        <v>#VALUE!</v>
      </c>
    </row>
    <row r="58" spans="2:6" ht="32.799999999999997" customHeight="1" x14ac:dyDescent="0.3">
      <c r="B58" s="3" t="str">
        <f>MID(시즌이미지12[[#This Row],[열1]],33,33)</f>
        <v/>
      </c>
      <c r="C58" s="3" t="str">
        <f>"https://lh3.googleusercontent.com/d/" &amp; 시즌이미지12[[#This Row],[파일ID]]</f>
        <v>https://lh3.googleusercontent.com/d/</v>
      </c>
      <c r="D58" s="4"/>
      <c r="E58" s="18"/>
      <c r="F58" s="5" t="e" vm="35">
        <f ca="1">_xlfn.IMAGE(시즌이미지12[[#This Row],[함수용주소를 DIRECT주소로 변경]],시즌이미지12[[#This Row],[팀약자]],3,30,30)</f>
        <v>#VALUE!</v>
      </c>
    </row>
    <row r="59" spans="2:6" ht="32.799999999999997" customHeight="1" x14ac:dyDescent="0.3">
      <c r="B59" s="3" t="str">
        <f>MID(시즌이미지12[[#This Row],[열1]],33,33)</f>
        <v/>
      </c>
      <c r="C59" s="3" t="str">
        <f>"https://lh3.googleusercontent.com/d/" &amp; 시즌이미지12[[#This Row],[파일ID]]</f>
        <v>https://lh3.googleusercontent.com/d/</v>
      </c>
      <c r="D59" s="4"/>
      <c r="E59" s="18"/>
      <c r="F59" s="5" t="e" vm="35">
        <f ca="1">_xlfn.IMAGE(시즌이미지12[[#This Row],[함수용주소를 DIRECT주소로 변경]],시즌이미지12[[#This Row],[팀약자]],3,30,30)</f>
        <v>#VALUE!</v>
      </c>
    </row>
    <row r="60" spans="2:6" ht="32.799999999999997" customHeight="1" x14ac:dyDescent="0.3">
      <c r="B60" s="3" t="str">
        <f>MID(시즌이미지12[[#This Row],[열1]],33,33)</f>
        <v/>
      </c>
      <c r="C60" s="3" t="str">
        <f>"https://lh3.googleusercontent.com/d/" &amp; 시즌이미지12[[#This Row],[파일ID]]</f>
        <v>https://lh3.googleusercontent.com/d/</v>
      </c>
      <c r="D60" s="4"/>
      <c r="E60" s="18"/>
      <c r="F60" s="5" t="e" vm="35">
        <f ca="1">_xlfn.IMAGE(시즌이미지12[[#This Row],[함수용주소를 DIRECT주소로 변경]],시즌이미지12[[#This Row],[팀약자]],3,30,30)</f>
        <v>#VALUE!</v>
      </c>
    </row>
    <row r="61" spans="2:6" ht="32.799999999999997" customHeight="1" x14ac:dyDescent="0.3">
      <c r="B61" s="3" t="str">
        <f>MID(시즌이미지12[[#This Row],[열1]],33,33)</f>
        <v/>
      </c>
      <c r="C61" s="3" t="str">
        <f>"https://lh3.googleusercontent.com/d/" &amp; 시즌이미지12[[#This Row],[파일ID]]</f>
        <v>https://lh3.googleusercontent.com/d/</v>
      </c>
      <c r="D61" s="4"/>
      <c r="E61" s="18"/>
      <c r="F61" s="5" t="e" vm="35">
        <f ca="1">_xlfn.IMAGE(시즌이미지12[[#This Row],[함수용주소를 DIRECT주소로 변경]],시즌이미지12[[#This Row],[팀약자]],3,30,30)</f>
        <v>#VALUE!</v>
      </c>
    </row>
    <row r="62" spans="2:6" ht="32.799999999999997" customHeight="1" x14ac:dyDescent="0.3">
      <c r="B62" s="3" t="str">
        <f>MID(시즌이미지12[[#This Row],[열1]],33,33)</f>
        <v/>
      </c>
      <c r="C62" s="3" t="str">
        <f>"https://lh3.googleusercontent.com/d/" &amp; 시즌이미지12[[#This Row],[파일ID]]</f>
        <v>https://lh3.googleusercontent.com/d/</v>
      </c>
      <c r="D62" s="4"/>
      <c r="E62" s="18"/>
      <c r="F62" s="5" t="e" vm="35">
        <f ca="1">_xlfn.IMAGE(시즌이미지12[[#This Row],[함수용주소를 DIRECT주소로 변경]],시즌이미지12[[#This Row],[팀약자]],3,30,30)</f>
        <v>#VALUE!</v>
      </c>
    </row>
    <row r="63" spans="2:6" ht="32.799999999999997" customHeight="1" x14ac:dyDescent="0.3">
      <c r="B63" s="3" t="str">
        <f>MID(시즌이미지12[[#This Row],[열1]],33,33)</f>
        <v/>
      </c>
      <c r="C63" s="3" t="str">
        <f>"https://lh3.googleusercontent.com/d/" &amp; 시즌이미지12[[#This Row],[파일ID]]</f>
        <v>https://lh3.googleusercontent.com/d/</v>
      </c>
      <c r="D63" s="4"/>
      <c r="E63" s="18"/>
      <c r="F63" s="5" t="e" vm="35">
        <f ca="1">_xlfn.IMAGE(시즌이미지12[[#This Row],[함수용주소를 DIRECT주소로 변경]],시즌이미지12[[#This Row],[팀약자]],3,30,30)</f>
        <v>#VALUE!</v>
      </c>
    </row>
    <row r="64" spans="2:6" ht="32.799999999999997" customHeight="1" x14ac:dyDescent="0.3">
      <c r="B64" s="3" t="str">
        <f>MID(시즌이미지12[[#This Row],[열1]],33,33)</f>
        <v/>
      </c>
      <c r="C64" s="3" t="str">
        <f>"https://lh3.googleusercontent.com/d/" &amp; 시즌이미지12[[#This Row],[파일ID]]</f>
        <v>https://lh3.googleusercontent.com/d/</v>
      </c>
      <c r="D64" s="4"/>
      <c r="E64" s="18"/>
      <c r="F64" s="5" t="e" vm="35">
        <f ca="1">_xlfn.IMAGE(시즌이미지12[[#This Row],[함수용주소를 DIRECT주소로 변경]],시즌이미지12[[#This Row],[팀약자]],3,30,30)</f>
        <v>#VALUE!</v>
      </c>
    </row>
    <row r="65" spans="2:6" ht="32.799999999999997" customHeight="1" x14ac:dyDescent="0.3">
      <c r="B65" s="3" t="str">
        <f>MID(시즌이미지12[[#This Row],[열1]],33,33)</f>
        <v/>
      </c>
      <c r="C65" s="3" t="str">
        <f>"https://lh3.googleusercontent.com/d/" &amp; 시즌이미지12[[#This Row],[파일ID]]</f>
        <v>https://lh3.googleusercontent.com/d/</v>
      </c>
      <c r="D65" s="4"/>
      <c r="E65" s="18"/>
      <c r="F65" s="5" t="e" vm="35">
        <f ca="1">_xlfn.IMAGE(시즌이미지12[[#This Row],[함수용주소를 DIRECT주소로 변경]],시즌이미지12[[#This Row],[팀약자]],3,30,30)</f>
        <v>#VALUE!</v>
      </c>
    </row>
    <row r="66" spans="2:6" ht="32.799999999999997" customHeight="1" x14ac:dyDescent="0.3">
      <c r="B66" s="3" t="str">
        <f>MID(시즌이미지12[[#This Row],[열1]],33,33)</f>
        <v/>
      </c>
      <c r="C66" s="3" t="str">
        <f>"https://lh3.googleusercontent.com/d/" &amp; 시즌이미지12[[#This Row],[파일ID]]</f>
        <v>https://lh3.googleusercontent.com/d/</v>
      </c>
      <c r="D66" s="4"/>
      <c r="E66" s="18"/>
      <c r="F66" s="5" t="e" vm="35">
        <f ca="1">_xlfn.IMAGE(시즌이미지12[[#This Row],[함수용주소를 DIRECT주소로 변경]],시즌이미지12[[#This Row],[팀약자]],3,30,30)</f>
        <v>#VALUE!</v>
      </c>
    </row>
    <row r="67" spans="2:6" ht="32.799999999999997" customHeight="1" x14ac:dyDescent="0.3">
      <c r="B67" s="3" t="str">
        <f>MID(시즌이미지12[[#This Row],[열1]],33,33)</f>
        <v/>
      </c>
      <c r="C67" s="3" t="str">
        <f>"https://lh3.googleusercontent.com/d/" &amp; 시즌이미지12[[#This Row],[파일ID]]</f>
        <v>https://lh3.googleusercontent.com/d/</v>
      </c>
      <c r="D67" s="4"/>
      <c r="E67" s="18"/>
      <c r="F67" s="5" t="e" vm="35">
        <f ca="1">_xlfn.IMAGE(시즌이미지12[[#This Row],[함수용주소를 DIRECT주소로 변경]],시즌이미지12[[#This Row],[팀약자]],3,30,30)</f>
        <v>#VALUE!</v>
      </c>
    </row>
    <row r="68" spans="2:6" ht="32.799999999999997" customHeight="1" x14ac:dyDescent="0.3">
      <c r="B68" s="3" t="str">
        <f>MID(시즌이미지12[[#This Row],[열1]],33,33)</f>
        <v/>
      </c>
      <c r="C68" s="3" t="str">
        <f>"https://lh3.googleusercontent.com/d/" &amp; 시즌이미지12[[#This Row],[파일ID]]</f>
        <v>https://lh3.googleusercontent.com/d/</v>
      </c>
      <c r="D68" s="4"/>
      <c r="E68" s="18"/>
      <c r="F68" s="5" t="e" vm="35">
        <f ca="1">_xlfn.IMAGE(시즌이미지12[[#This Row],[함수용주소를 DIRECT주소로 변경]],시즌이미지12[[#This Row],[팀약자]],3,30,30)</f>
        <v>#VALUE!</v>
      </c>
    </row>
    <row r="69" spans="2:6" ht="32.799999999999997" customHeight="1" x14ac:dyDescent="0.3">
      <c r="B69" s="3" t="str">
        <f>MID(시즌이미지12[[#This Row],[열1]],33,33)</f>
        <v/>
      </c>
      <c r="C69" s="3" t="str">
        <f>"https://lh3.googleusercontent.com/d/" &amp; 시즌이미지12[[#This Row],[파일ID]]</f>
        <v>https://lh3.googleusercontent.com/d/</v>
      </c>
      <c r="D69" s="4"/>
      <c r="E69" s="18"/>
      <c r="F69" s="5" t="e" vm="35">
        <f ca="1">_xlfn.IMAGE(시즌이미지12[[#This Row],[함수용주소를 DIRECT주소로 변경]],시즌이미지12[[#This Row],[팀약자]],3,30,30)</f>
        <v>#VALUE!</v>
      </c>
    </row>
    <row r="70" spans="2:6" ht="32.799999999999997" customHeight="1" x14ac:dyDescent="0.3">
      <c r="B70" s="3" t="str">
        <f>MID(시즌이미지12[[#This Row],[열1]],33,33)</f>
        <v/>
      </c>
      <c r="C70" s="3" t="str">
        <f>"https://lh3.googleusercontent.com/d/" &amp; 시즌이미지12[[#This Row],[파일ID]]</f>
        <v>https://lh3.googleusercontent.com/d/</v>
      </c>
      <c r="D70" s="4"/>
      <c r="E70" s="18"/>
      <c r="F70" s="5" t="e" vm="35">
        <f ca="1">_xlfn.IMAGE(시즌이미지12[[#This Row],[함수용주소를 DIRECT주소로 변경]],시즌이미지12[[#This Row],[팀약자]],3,30,30)</f>
        <v>#VALUE!</v>
      </c>
    </row>
    <row r="71" spans="2:6" ht="32.799999999999997" customHeight="1" x14ac:dyDescent="0.3">
      <c r="B71" s="3" t="str">
        <f>MID(시즌이미지12[[#This Row],[열1]],33,33)</f>
        <v/>
      </c>
      <c r="C71" s="3" t="str">
        <f>"https://lh3.googleusercontent.com/d/" &amp; 시즌이미지12[[#This Row],[파일ID]]</f>
        <v>https://lh3.googleusercontent.com/d/</v>
      </c>
      <c r="D71" s="4"/>
      <c r="E71" s="18"/>
      <c r="F71" s="5" t="e" vm="35">
        <f ca="1">_xlfn.IMAGE(시즌이미지12[[#This Row],[함수용주소를 DIRECT주소로 변경]],시즌이미지12[[#This Row],[팀약자]],3,30,30)</f>
        <v>#VALUE!</v>
      </c>
    </row>
    <row r="72" spans="2:6" ht="32.799999999999997" customHeight="1" x14ac:dyDescent="0.3">
      <c r="B72" s="3" t="str">
        <f>MID(시즌이미지12[[#This Row],[열1]],33,33)</f>
        <v/>
      </c>
      <c r="C72" s="3" t="str">
        <f>"https://lh3.googleusercontent.com/d/" &amp; 시즌이미지12[[#This Row],[파일ID]]</f>
        <v>https://lh3.googleusercontent.com/d/</v>
      </c>
      <c r="D72" s="4"/>
      <c r="E72" s="18"/>
      <c r="F72" s="5" t="e" vm="35">
        <f ca="1">_xlfn.IMAGE(시즌이미지12[[#This Row],[함수용주소를 DIRECT주소로 변경]],시즌이미지12[[#This Row],[팀약자]],3,30,30)</f>
        <v>#VALUE!</v>
      </c>
    </row>
    <row r="73" spans="2:6" ht="32.799999999999997" customHeight="1" x14ac:dyDescent="0.3">
      <c r="B73" s="3" t="str">
        <f>MID(시즌이미지12[[#This Row],[열1]],33,33)</f>
        <v/>
      </c>
      <c r="C73" s="3" t="str">
        <f>"https://lh3.googleusercontent.com/d/" &amp; 시즌이미지12[[#This Row],[파일ID]]</f>
        <v>https://lh3.googleusercontent.com/d/</v>
      </c>
      <c r="D73" s="4"/>
      <c r="E73" s="18"/>
      <c r="F73" s="5" t="e" vm="35">
        <f ca="1">_xlfn.IMAGE(시즌이미지12[[#This Row],[함수용주소를 DIRECT주소로 변경]],시즌이미지12[[#This Row],[팀약자]],3,30,30)</f>
        <v>#VALUE!</v>
      </c>
    </row>
    <row r="74" spans="2:6" ht="32.799999999999997" customHeight="1" x14ac:dyDescent="0.3">
      <c r="B74" s="3" t="str">
        <f>MID(시즌이미지12[[#This Row],[열1]],33,33)</f>
        <v/>
      </c>
      <c r="C74" s="3" t="str">
        <f>"https://lh3.googleusercontent.com/d/" &amp; 시즌이미지12[[#This Row],[파일ID]]</f>
        <v>https://lh3.googleusercontent.com/d/</v>
      </c>
      <c r="D74" s="4"/>
      <c r="E74" s="18"/>
      <c r="F74" s="5" t="e" vm="35">
        <f ca="1">_xlfn.IMAGE(시즌이미지12[[#This Row],[함수용주소를 DIRECT주소로 변경]],시즌이미지12[[#This Row],[팀약자]],3,30,30)</f>
        <v>#VALUE!</v>
      </c>
    </row>
    <row r="75" spans="2:6" ht="32.799999999999997" customHeight="1" x14ac:dyDescent="0.3">
      <c r="B75" s="3" t="str">
        <f>MID(시즌이미지12[[#This Row],[열1]],33,33)</f>
        <v/>
      </c>
      <c r="C75" s="3" t="str">
        <f>"https://lh3.googleusercontent.com/d/" &amp; 시즌이미지12[[#This Row],[파일ID]]</f>
        <v>https://lh3.googleusercontent.com/d/</v>
      </c>
      <c r="D75" s="4"/>
      <c r="E75" s="18"/>
      <c r="F75" s="5" t="e" vm="35">
        <f ca="1">_xlfn.IMAGE(시즌이미지12[[#This Row],[함수용주소를 DIRECT주소로 변경]],시즌이미지12[[#This Row],[팀약자]],3,30,30)</f>
        <v>#VALUE!</v>
      </c>
    </row>
    <row r="76" spans="2:6" ht="32.799999999999997" customHeight="1" x14ac:dyDescent="0.3">
      <c r="B76" s="3" t="str">
        <f>MID(시즌이미지12[[#This Row],[열1]],33,33)</f>
        <v/>
      </c>
      <c r="C76" s="3" t="str">
        <f>"https://lh3.googleusercontent.com/d/" &amp; 시즌이미지12[[#This Row],[파일ID]]</f>
        <v>https://lh3.googleusercontent.com/d/</v>
      </c>
      <c r="D76" s="4"/>
      <c r="E76" s="18"/>
      <c r="F76" s="5" t="e" vm="35">
        <f ca="1">_xlfn.IMAGE(시즌이미지12[[#This Row],[함수용주소를 DIRECT주소로 변경]],시즌이미지12[[#This Row],[팀약자]],3,30,30)</f>
        <v>#VALUE!</v>
      </c>
    </row>
    <row r="77" spans="2:6" ht="32.799999999999997" customHeight="1" x14ac:dyDescent="0.3">
      <c r="B77" s="3" t="str">
        <f>MID(시즌이미지12[[#This Row],[열1]],33,33)</f>
        <v/>
      </c>
      <c r="C77" s="3" t="str">
        <f>"https://lh3.googleusercontent.com/d/" &amp; 시즌이미지12[[#This Row],[파일ID]]</f>
        <v>https://lh3.googleusercontent.com/d/</v>
      </c>
      <c r="D77" s="4"/>
      <c r="E77" s="18"/>
      <c r="F77" s="5" t="e" vm="35">
        <f ca="1">_xlfn.IMAGE(시즌이미지12[[#This Row],[함수용주소를 DIRECT주소로 변경]],시즌이미지12[[#This Row],[팀약자]],3,30,30)</f>
        <v>#VALUE!</v>
      </c>
    </row>
    <row r="78" spans="2:6" ht="32.799999999999997" customHeight="1" x14ac:dyDescent="0.3">
      <c r="B78" s="3" t="str">
        <f>MID(시즌이미지12[[#This Row],[열1]],33,33)</f>
        <v/>
      </c>
      <c r="C78" s="3" t="str">
        <f>"https://lh3.googleusercontent.com/d/" &amp; 시즌이미지12[[#This Row],[파일ID]]</f>
        <v>https://lh3.googleusercontent.com/d/</v>
      </c>
      <c r="D78" s="4"/>
      <c r="E78" s="18"/>
      <c r="F78" s="5" t="e" vm="35">
        <f ca="1">_xlfn.IMAGE(시즌이미지12[[#This Row],[함수용주소를 DIRECT주소로 변경]],시즌이미지12[[#This Row],[팀약자]],3,30,30)</f>
        <v>#VALUE!</v>
      </c>
    </row>
    <row r="79" spans="2:6" ht="32.799999999999997" customHeight="1" x14ac:dyDescent="0.3">
      <c r="B79" s="3" t="str">
        <f>MID(시즌이미지12[[#This Row],[열1]],33,33)</f>
        <v/>
      </c>
      <c r="C79" s="3" t="str">
        <f>"https://lh3.googleusercontent.com/d/" &amp; 시즌이미지12[[#This Row],[파일ID]]</f>
        <v>https://lh3.googleusercontent.com/d/</v>
      </c>
      <c r="D79" s="4"/>
      <c r="E79" s="18"/>
      <c r="F79" s="5" t="e" vm="35">
        <f ca="1">_xlfn.IMAGE(시즌이미지12[[#This Row],[함수용주소를 DIRECT주소로 변경]],시즌이미지12[[#This Row],[팀약자]],3,30,30)</f>
        <v>#VALUE!</v>
      </c>
    </row>
    <row r="80" spans="2:6" ht="32.799999999999997" customHeight="1" x14ac:dyDescent="0.3">
      <c r="B80" s="3" t="str">
        <f>MID(시즌이미지12[[#This Row],[열1]],33,33)</f>
        <v/>
      </c>
      <c r="C80" s="3" t="str">
        <f>"https://lh3.googleusercontent.com/d/" &amp; 시즌이미지12[[#This Row],[파일ID]]</f>
        <v>https://lh3.googleusercontent.com/d/</v>
      </c>
      <c r="D80" s="4"/>
      <c r="E80" s="18"/>
      <c r="F80" s="5" t="e" vm="35">
        <f ca="1">_xlfn.IMAGE(시즌이미지12[[#This Row],[함수용주소를 DIRECT주소로 변경]],시즌이미지12[[#This Row],[팀약자]],3,30,30)</f>
        <v>#VALUE!</v>
      </c>
    </row>
    <row r="81" spans="2:6" ht="32.799999999999997" customHeight="1" x14ac:dyDescent="0.3">
      <c r="B81" s="3" t="str">
        <f>MID(시즌이미지12[[#This Row],[열1]],33,33)</f>
        <v/>
      </c>
      <c r="C81" s="3" t="str">
        <f>"https://lh3.googleusercontent.com/d/" &amp; 시즌이미지12[[#This Row],[파일ID]]</f>
        <v>https://lh3.googleusercontent.com/d/</v>
      </c>
      <c r="D81" s="4"/>
      <c r="E81" s="18"/>
      <c r="F81" s="5" t="e" vm="35">
        <f ca="1">_xlfn.IMAGE(시즌이미지12[[#This Row],[함수용주소를 DIRECT주소로 변경]],시즌이미지12[[#This Row],[팀약자]],3,30,30)</f>
        <v>#VALUE!</v>
      </c>
    </row>
    <row r="82" spans="2:6" ht="32.799999999999997" customHeight="1" x14ac:dyDescent="0.3">
      <c r="B82" s="3" t="str">
        <f>MID(시즌이미지12[[#This Row],[열1]],33,33)</f>
        <v/>
      </c>
      <c r="C82" s="3" t="str">
        <f>"https://lh3.googleusercontent.com/d/" &amp; 시즌이미지12[[#This Row],[파일ID]]</f>
        <v>https://lh3.googleusercontent.com/d/</v>
      </c>
      <c r="D82" s="4"/>
      <c r="E82" s="18"/>
      <c r="F82" s="5" t="e" vm="35">
        <f ca="1">_xlfn.IMAGE(시즌이미지12[[#This Row],[함수용주소를 DIRECT주소로 변경]],시즌이미지12[[#This Row],[팀약자]],3,30,30)</f>
        <v>#VALUE!</v>
      </c>
    </row>
    <row r="83" spans="2:6" ht="32.799999999999997" customHeight="1" x14ac:dyDescent="0.3">
      <c r="B83" s="3" t="str">
        <f>MID(시즌이미지12[[#This Row],[열1]],33,33)</f>
        <v/>
      </c>
      <c r="C83" s="3" t="str">
        <f>"https://lh3.googleusercontent.com/d/" &amp; 시즌이미지12[[#This Row],[파일ID]]</f>
        <v>https://lh3.googleusercontent.com/d/</v>
      </c>
      <c r="D83" s="4"/>
      <c r="E83" s="18"/>
      <c r="F83" s="5" t="e" vm="35">
        <f ca="1">_xlfn.IMAGE(시즌이미지12[[#This Row],[함수용주소를 DIRECT주소로 변경]],시즌이미지12[[#This Row],[팀약자]],3,30,30)</f>
        <v>#VALUE!</v>
      </c>
    </row>
    <row r="84" spans="2:6" ht="32.799999999999997" customHeight="1" x14ac:dyDescent="0.3">
      <c r="B84" s="3" t="str">
        <f>MID(시즌이미지12[[#This Row],[열1]],33,33)</f>
        <v/>
      </c>
      <c r="C84" s="3" t="str">
        <f>"https://lh3.googleusercontent.com/d/" &amp; 시즌이미지12[[#This Row],[파일ID]]</f>
        <v>https://lh3.googleusercontent.com/d/</v>
      </c>
      <c r="D84" s="4"/>
      <c r="E84" s="18"/>
      <c r="F84" s="5" t="e" vm="35">
        <f ca="1">_xlfn.IMAGE(시즌이미지12[[#This Row],[함수용주소를 DIRECT주소로 변경]],시즌이미지12[[#This Row],[팀약자]],3,30,30)</f>
        <v>#VALUE!</v>
      </c>
    </row>
    <row r="85" spans="2:6" ht="32.799999999999997" customHeight="1" x14ac:dyDescent="0.3">
      <c r="B85" s="3" t="str">
        <f>MID(시즌이미지12[[#This Row],[열1]],33,33)</f>
        <v/>
      </c>
      <c r="C85" s="3" t="str">
        <f>"https://lh3.googleusercontent.com/d/" &amp; 시즌이미지12[[#This Row],[파일ID]]</f>
        <v>https://lh3.googleusercontent.com/d/</v>
      </c>
      <c r="D85" s="4"/>
      <c r="E85" s="18"/>
      <c r="F85" s="5" t="e" vm="35">
        <f ca="1">_xlfn.IMAGE(시즌이미지12[[#This Row],[함수용주소를 DIRECT주소로 변경]],시즌이미지12[[#This Row],[팀약자]],3,30,30)</f>
        <v>#VALUE!</v>
      </c>
    </row>
    <row r="86" spans="2:6" ht="32.799999999999997" customHeight="1" x14ac:dyDescent="0.3">
      <c r="B86" s="3" t="str">
        <f>MID(시즌이미지12[[#This Row],[열1]],33,33)</f>
        <v/>
      </c>
      <c r="C86" s="3" t="str">
        <f>"https://lh3.googleusercontent.com/d/" &amp; 시즌이미지12[[#This Row],[파일ID]]</f>
        <v>https://lh3.googleusercontent.com/d/</v>
      </c>
      <c r="D86" s="4"/>
      <c r="E86" s="18"/>
      <c r="F86" s="5" t="e" vm="35">
        <f ca="1">_xlfn.IMAGE(시즌이미지12[[#This Row],[함수용주소를 DIRECT주소로 변경]],시즌이미지12[[#This Row],[팀약자]],3,30,30)</f>
        <v>#VALUE!</v>
      </c>
    </row>
    <row r="87" spans="2:6" ht="32.799999999999997" customHeight="1" x14ac:dyDescent="0.3">
      <c r="B87" s="3" t="str">
        <f>MID(시즌이미지12[[#This Row],[열1]],33,33)</f>
        <v/>
      </c>
      <c r="C87" s="3" t="str">
        <f>"https://lh3.googleusercontent.com/d/" &amp; 시즌이미지12[[#This Row],[파일ID]]</f>
        <v>https://lh3.googleusercontent.com/d/</v>
      </c>
      <c r="D87" s="4"/>
      <c r="E87" s="18"/>
      <c r="F87" s="5" t="e" vm="35">
        <f ca="1">_xlfn.IMAGE(시즌이미지12[[#This Row],[함수용주소를 DIRECT주소로 변경]],시즌이미지12[[#This Row],[팀약자]],3,30,30)</f>
        <v>#VALUE!</v>
      </c>
    </row>
    <row r="88" spans="2:6" ht="32.799999999999997" customHeight="1" x14ac:dyDescent="0.3">
      <c r="B88" s="3" t="str">
        <f>MID(시즌이미지12[[#This Row],[열1]],33,33)</f>
        <v/>
      </c>
      <c r="C88" s="3" t="str">
        <f>"https://lh3.googleusercontent.com/d/" &amp; 시즌이미지12[[#This Row],[파일ID]]</f>
        <v>https://lh3.googleusercontent.com/d/</v>
      </c>
      <c r="D88" s="4"/>
      <c r="E88" s="18"/>
      <c r="F88" s="5" t="e" vm="35">
        <f ca="1">_xlfn.IMAGE(시즌이미지12[[#This Row],[함수용주소를 DIRECT주소로 변경]],시즌이미지12[[#This Row],[팀약자]],3,30,30)</f>
        <v>#VALUE!</v>
      </c>
    </row>
    <row r="89" spans="2:6" ht="32.799999999999997" customHeight="1" x14ac:dyDescent="0.3">
      <c r="B89" s="3" t="str">
        <f>MID(시즌이미지12[[#This Row],[열1]],33,33)</f>
        <v/>
      </c>
      <c r="C89" s="3" t="str">
        <f>"https://lh3.googleusercontent.com/d/" &amp; 시즌이미지12[[#This Row],[파일ID]]</f>
        <v>https://lh3.googleusercontent.com/d/</v>
      </c>
      <c r="D89" s="4"/>
      <c r="E89" s="18"/>
      <c r="F89" s="5" t="e" vm="35">
        <f ca="1">_xlfn.IMAGE(시즌이미지12[[#This Row],[함수용주소를 DIRECT주소로 변경]],시즌이미지12[[#This Row],[팀약자]],3,30,30)</f>
        <v>#VALUE!</v>
      </c>
    </row>
    <row r="90" spans="2:6" ht="32.799999999999997" customHeight="1" x14ac:dyDescent="0.3">
      <c r="B90" s="3" t="str">
        <f>MID(시즌이미지12[[#This Row],[열1]],33,33)</f>
        <v/>
      </c>
      <c r="C90" s="3" t="str">
        <f>"https://lh3.googleusercontent.com/d/" &amp; 시즌이미지12[[#This Row],[파일ID]]</f>
        <v>https://lh3.googleusercontent.com/d/</v>
      </c>
      <c r="D90" s="4"/>
      <c r="E90" s="18"/>
      <c r="F90" s="5" t="e" vm="35">
        <f ca="1">_xlfn.IMAGE(시즌이미지12[[#This Row],[함수용주소를 DIRECT주소로 변경]],시즌이미지12[[#This Row],[팀약자]],3,30,30)</f>
        <v>#VALUE!</v>
      </c>
    </row>
    <row r="91" spans="2:6" ht="32.799999999999997" customHeight="1" x14ac:dyDescent="0.3">
      <c r="B91" s="3" t="str">
        <f>MID(시즌이미지12[[#This Row],[열1]],33,33)</f>
        <v/>
      </c>
      <c r="C91" s="3" t="str">
        <f>"https://lh3.googleusercontent.com/d/" &amp; 시즌이미지12[[#This Row],[파일ID]]</f>
        <v>https://lh3.googleusercontent.com/d/</v>
      </c>
      <c r="D91" s="4"/>
      <c r="E91" s="18"/>
      <c r="F91" s="5" t="e" vm="35">
        <f ca="1">_xlfn.IMAGE(시즌이미지12[[#This Row],[함수용주소를 DIRECT주소로 변경]],시즌이미지12[[#This Row],[팀약자]],3,30,30)</f>
        <v>#VALUE!</v>
      </c>
    </row>
    <row r="92" spans="2:6" ht="32.799999999999997" customHeight="1" x14ac:dyDescent="0.3">
      <c r="B92" s="3" t="str">
        <f>MID(시즌이미지12[[#This Row],[열1]],33,33)</f>
        <v/>
      </c>
      <c r="C92" s="3" t="str">
        <f>"https://lh3.googleusercontent.com/d/" &amp; 시즌이미지12[[#This Row],[파일ID]]</f>
        <v>https://lh3.googleusercontent.com/d/</v>
      </c>
      <c r="D92" s="4"/>
      <c r="E92" s="18"/>
      <c r="F92" s="5" t="e" vm="35">
        <f ca="1">_xlfn.IMAGE(시즌이미지12[[#This Row],[함수용주소를 DIRECT주소로 변경]],시즌이미지12[[#This Row],[팀약자]],3,30,30)</f>
        <v>#VALUE!</v>
      </c>
    </row>
    <row r="93" spans="2:6" ht="32.799999999999997" customHeight="1" x14ac:dyDescent="0.3">
      <c r="B93" s="3" t="str">
        <f>MID(시즌이미지12[[#This Row],[열1]],33,33)</f>
        <v/>
      </c>
      <c r="C93" s="3" t="str">
        <f>"https://lh3.googleusercontent.com/d/" &amp; 시즌이미지12[[#This Row],[파일ID]]</f>
        <v>https://lh3.googleusercontent.com/d/</v>
      </c>
      <c r="D93" s="4"/>
      <c r="E93" s="18"/>
      <c r="F93" s="5" t="e" vm="35">
        <f ca="1">_xlfn.IMAGE(시즌이미지12[[#This Row],[함수용주소를 DIRECT주소로 변경]],시즌이미지12[[#This Row],[팀약자]],3,30,30)</f>
        <v>#VALUE!</v>
      </c>
    </row>
    <row r="94" spans="2:6" ht="32.799999999999997" customHeight="1" x14ac:dyDescent="0.3">
      <c r="B94" s="3" t="str">
        <f>MID(시즌이미지12[[#This Row],[열1]],33,33)</f>
        <v/>
      </c>
      <c r="C94" s="3" t="str">
        <f>"https://lh3.googleusercontent.com/d/" &amp; 시즌이미지12[[#This Row],[파일ID]]</f>
        <v>https://lh3.googleusercontent.com/d/</v>
      </c>
      <c r="D94" s="4"/>
      <c r="E94" s="18"/>
      <c r="F94" s="5" t="e" vm="35">
        <f ca="1">_xlfn.IMAGE(시즌이미지12[[#This Row],[함수용주소를 DIRECT주소로 변경]],시즌이미지12[[#This Row],[팀약자]],3,30,30)</f>
        <v>#VALUE!</v>
      </c>
    </row>
    <row r="95" spans="2:6" ht="32.799999999999997" customHeight="1" x14ac:dyDescent="0.3">
      <c r="B95" s="3" t="str">
        <f>MID(시즌이미지12[[#This Row],[열1]],33,33)</f>
        <v/>
      </c>
      <c r="C95" s="3" t="str">
        <f>"https://lh3.googleusercontent.com/d/" &amp; 시즌이미지12[[#This Row],[파일ID]]</f>
        <v>https://lh3.googleusercontent.com/d/</v>
      </c>
      <c r="D95" s="4"/>
      <c r="E95" s="18"/>
      <c r="F95" s="5" t="e" vm="35">
        <f ca="1">_xlfn.IMAGE(시즌이미지12[[#This Row],[함수용주소를 DIRECT주소로 변경]],시즌이미지12[[#This Row],[팀약자]],3,30,30)</f>
        <v>#VALUE!</v>
      </c>
    </row>
    <row r="96" spans="2:6" ht="32.799999999999997" customHeight="1" x14ac:dyDescent="0.3">
      <c r="B96" s="3" t="str">
        <f>MID(시즌이미지12[[#This Row],[열1]],33,33)</f>
        <v/>
      </c>
      <c r="C96" s="3" t="str">
        <f>"https://lh3.googleusercontent.com/d/" &amp; 시즌이미지12[[#This Row],[파일ID]]</f>
        <v>https://lh3.googleusercontent.com/d/</v>
      </c>
      <c r="D96" s="4"/>
      <c r="E96" s="18"/>
      <c r="F96" s="5" t="e" vm="35">
        <f ca="1">_xlfn.IMAGE(시즌이미지12[[#This Row],[함수용주소를 DIRECT주소로 변경]],시즌이미지12[[#This Row],[팀약자]],3,30,30)</f>
        <v>#VALUE!</v>
      </c>
    </row>
    <row r="97" spans="2:6" ht="32.799999999999997" customHeight="1" x14ac:dyDescent="0.3">
      <c r="B97" s="3" t="str">
        <f>MID(시즌이미지12[[#This Row],[열1]],33,33)</f>
        <v/>
      </c>
      <c r="C97" s="3" t="str">
        <f>"https://lh3.googleusercontent.com/d/" &amp; 시즌이미지12[[#This Row],[파일ID]]</f>
        <v>https://lh3.googleusercontent.com/d/</v>
      </c>
      <c r="D97" s="4"/>
      <c r="E97" s="18"/>
      <c r="F97" s="5" t="e" vm="35">
        <f ca="1">_xlfn.IMAGE(시즌이미지12[[#This Row],[함수용주소를 DIRECT주소로 변경]],시즌이미지12[[#This Row],[팀약자]],3,30,30)</f>
        <v>#VALUE!</v>
      </c>
    </row>
  </sheetData>
  <phoneticPr fontId="1" type="noConversion"/>
  <conditionalFormatting sqref="E2:E97">
    <cfRule type="duplicateValues" dxfId="4" priority="1"/>
  </conditionalFormatting>
  <hyperlinks>
    <hyperlink ref="A3" r:id="rId1" xr:uid="{81586DAA-A51F-4081-A998-23F8BC1B6953}"/>
    <hyperlink ref="A4" r:id="rId2" xr:uid="{9DCD290E-3A96-4F00-B468-0003A194B96C}"/>
    <hyperlink ref="A5" r:id="rId3" xr:uid="{C0D43D92-03B1-4827-9972-A8F9FFA03962}"/>
    <hyperlink ref="A6" r:id="rId4" xr:uid="{85015AD9-1245-4D06-AB56-94A70F7BBC4D}"/>
    <hyperlink ref="A7" r:id="rId5" xr:uid="{4533E49C-DA6C-481F-8CFA-63E629682755}"/>
    <hyperlink ref="A8" r:id="rId6" xr:uid="{99C26C01-6D60-4F63-A738-8C44A37F1996}"/>
    <hyperlink ref="A9" r:id="rId7" xr:uid="{34644E4A-FA08-4D85-838D-6CA27EF25D90}"/>
    <hyperlink ref="A10" r:id="rId8" xr:uid="{5B40E9D4-BD2B-4BCC-A4AE-2CEF04FB7002}"/>
    <hyperlink ref="A11" r:id="rId9" xr:uid="{FC17778C-71FE-4748-8CB3-76CE705D5C0E}"/>
    <hyperlink ref="A12" r:id="rId10" xr:uid="{14024B9F-ADBD-4376-A8C0-13CE6AEBC2A1}"/>
    <hyperlink ref="A13" r:id="rId11" xr:uid="{B268A5CA-E4A8-4B7E-9C86-5AA1B787D80C}"/>
    <hyperlink ref="A14" r:id="rId12" xr:uid="{472FE6A3-2B2F-4E8B-8F74-6907FC8F05A9}"/>
    <hyperlink ref="A18" r:id="rId13" xr:uid="{F68AB701-B7BD-46B3-B8BF-869F570ABDBC}"/>
    <hyperlink ref="A17" r:id="rId14" xr:uid="{60993898-568F-4893-9E68-827ECCC3E86D}"/>
    <hyperlink ref="A16" r:id="rId15" xr:uid="{CA9EE713-F53B-4DAA-91F8-78EF61F9F0AA}"/>
    <hyperlink ref="A15" r:id="rId16" xr:uid="{BA7C3DE4-8E71-4313-85AD-CF49A73D43C5}"/>
    <hyperlink ref="A20" r:id="rId17" xr:uid="{2ED43880-3BDC-4A11-BF13-788F6CD370E1}"/>
    <hyperlink ref="A22" r:id="rId18" xr:uid="{72C8F9D7-1A2E-49A7-B2CB-77619692CDEA}"/>
    <hyperlink ref="A21" r:id="rId19" xr:uid="{9951839E-A072-49A1-9110-FE4E3A5538D8}"/>
    <hyperlink ref="A23" r:id="rId20" xr:uid="{B4C26BBA-FBE8-4C2C-A441-67A56FC70FC1}"/>
    <hyperlink ref="A24" r:id="rId21" xr:uid="{A21AF2F9-0691-4312-9DD5-A167F1CD4C67}"/>
    <hyperlink ref="A25" r:id="rId22" xr:uid="{F55DEA2C-8ECF-417C-B366-F7C17340E145}"/>
    <hyperlink ref="A2" r:id="rId23" xr:uid="{AA4F7427-AEBB-4B14-A66A-10D0E7E8F9BC}"/>
  </hyperlinks>
  <pageMargins left="0.7" right="0.7" top="0.75" bottom="0.75" header="0.3" footer="0.3"/>
  <pageSetup paperSize="9" orientation="portrait" r:id="rId24"/>
  <tableParts count="1"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3437-216E-4B64-B61E-5E03FC97752A}">
  <dimension ref="D2:D489"/>
  <sheetViews>
    <sheetView topLeftCell="A123" workbookViewId="0">
      <selection activeCell="B172" sqref="B172"/>
    </sheetView>
  </sheetViews>
  <sheetFormatPr defaultRowHeight="15.7" x14ac:dyDescent="0.3"/>
  <cols>
    <col min="4" max="4" width="30.5" bestFit="1" customWidth="1"/>
  </cols>
  <sheetData>
    <row r="2" spans="4:4" x14ac:dyDescent="0.3">
      <c r="D2" t="s">
        <v>38</v>
      </c>
    </row>
    <row r="3" spans="4:4" x14ac:dyDescent="0.3">
      <c r="D3" t="s">
        <v>220</v>
      </c>
    </row>
    <row r="4" spans="4:4" x14ac:dyDescent="0.3">
      <c r="D4" t="s">
        <v>221</v>
      </c>
    </row>
    <row r="5" spans="4:4" x14ac:dyDescent="0.3">
      <c r="D5" t="s">
        <v>222</v>
      </c>
    </row>
    <row r="6" spans="4:4" x14ac:dyDescent="0.3">
      <c r="D6" t="s">
        <v>223</v>
      </c>
    </row>
    <row r="7" spans="4:4" x14ac:dyDescent="0.3">
      <c r="D7" t="s">
        <v>23</v>
      </c>
    </row>
    <row r="8" spans="4:4" x14ac:dyDescent="0.3">
      <c r="D8" t="s">
        <v>224</v>
      </c>
    </row>
    <row r="9" spans="4:4" x14ac:dyDescent="0.3">
      <c r="D9" t="s">
        <v>225</v>
      </c>
    </row>
    <row r="10" spans="4:4" x14ac:dyDescent="0.3">
      <c r="D10" t="s">
        <v>226</v>
      </c>
    </row>
    <row r="11" spans="4:4" x14ac:dyDescent="0.3">
      <c r="D11" t="s">
        <v>227</v>
      </c>
    </row>
    <row r="12" spans="4:4" x14ac:dyDescent="0.3">
      <c r="D12" t="s">
        <v>228</v>
      </c>
    </row>
    <row r="13" spans="4:4" x14ac:dyDescent="0.3">
      <c r="D13" t="s">
        <v>229</v>
      </c>
    </row>
    <row r="14" spans="4:4" x14ac:dyDescent="0.3">
      <c r="D14" t="s">
        <v>230</v>
      </c>
    </row>
    <row r="15" spans="4:4" x14ac:dyDescent="0.3">
      <c r="D15" t="s">
        <v>22</v>
      </c>
    </row>
    <row r="16" spans="4:4" x14ac:dyDescent="0.3">
      <c r="D16" t="s">
        <v>231</v>
      </c>
    </row>
    <row r="17" spans="4:4" x14ac:dyDescent="0.3">
      <c r="D17" t="s">
        <v>232</v>
      </c>
    </row>
    <row r="18" spans="4:4" x14ac:dyDescent="0.3">
      <c r="D18" t="s">
        <v>233</v>
      </c>
    </row>
    <row r="19" spans="4:4" x14ac:dyDescent="0.3">
      <c r="D19" t="s">
        <v>234</v>
      </c>
    </row>
    <row r="20" spans="4:4" x14ac:dyDescent="0.3">
      <c r="D20" t="s">
        <v>235</v>
      </c>
    </row>
    <row r="21" spans="4:4" x14ac:dyDescent="0.3">
      <c r="D21" t="s">
        <v>236</v>
      </c>
    </row>
    <row r="22" spans="4:4" x14ac:dyDescent="0.3">
      <c r="D22" t="s">
        <v>237</v>
      </c>
    </row>
    <row r="23" spans="4:4" x14ac:dyDescent="0.3">
      <c r="D23" t="s">
        <v>238</v>
      </c>
    </row>
    <row r="24" spans="4:4" x14ac:dyDescent="0.3">
      <c r="D24" t="s">
        <v>239</v>
      </c>
    </row>
    <row r="25" spans="4:4" x14ac:dyDescent="0.3">
      <c r="D25" t="s">
        <v>240</v>
      </c>
    </row>
    <row r="26" spans="4:4" x14ac:dyDescent="0.3">
      <c r="D26" t="s">
        <v>241</v>
      </c>
    </row>
    <row r="27" spans="4:4" x14ac:dyDescent="0.3">
      <c r="D27" t="s">
        <v>242</v>
      </c>
    </row>
    <row r="28" spans="4:4" x14ac:dyDescent="0.3">
      <c r="D28" t="s">
        <v>243</v>
      </c>
    </row>
    <row r="29" spans="4:4" x14ac:dyDescent="0.3">
      <c r="D29" t="s">
        <v>244</v>
      </c>
    </row>
    <row r="30" spans="4:4" x14ac:dyDescent="0.3">
      <c r="D30" t="s">
        <v>245</v>
      </c>
    </row>
    <row r="31" spans="4:4" x14ac:dyDescent="0.3">
      <c r="D31" t="s">
        <v>246</v>
      </c>
    </row>
    <row r="32" spans="4:4" x14ac:dyDescent="0.3">
      <c r="D32" t="s">
        <v>247</v>
      </c>
    </row>
    <row r="33" spans="4:4" x14ac:dyDescent="0.3">
      <c r="D33" t="s">
        <v>248</v>
      </c>
    </row>
    <row r="34" spans="4:4" x14ac:dyDescent="0.3">
      <c r="D34" t="s">
        <v>249</v>
      </c>
    </row>
    <row r="35" spans="4:4" x14ac:dyDescent="0.3">
      <c r="D35" t="s">
        <v>250</v>
      </c>
    </row>
    <row r="36" spans="4:4" x14ac:dyDescent="0.3">
      <c r="D36" t="s">
        <v>251</v>
      </c>
    </row>
    <row r="37" spans="4:4" x14ac:dyDescent="0.3">
      <c r="D37" t="s">
        <v>252</v>
      </c>
    </row>
    <row r="38" spans="4:4" x14ac:dyDescent="0.3">
      <c r="D38" t="s">
        <v>657</v>
      </c>
    </row>
    <row r="39" spans="4:4" x14ac:dyDescent="0.3">
      <c r="D39" t="s">
        <v>253</v>
      </c>
    </row>
    <row r="40" spans="4:4" x14ac:dyDescent="0.3">
      <c r="D40" t="s">
        <v>30</v>
      </c>
    </row>
    <row r="41" spans="4:4" x14ac:dyDescent="0.3">
      <c r="D41" t="s">
        <v>42</v>
      </c>
    </row>
    <row r="42" spans="4:4" x14ac:dyDescent="0.3">
      <c r="D42" t="s">
        <v>51</v>
      </c>
    </row>
    <row r="43" spans="4:4" x14ac:dyDescent="0.3">
      <c r="D43" t="s">
        <v>49</v>
      </c>
    </row>
    <row r="44" spans="4:4" x14ac:dyDescent="0.3">
      <c r="D44" t="s">
        <v>29</v>
      </c>
    </row>
    <row r="45" spans="4:4" x14ac:dyDescent="0.3">
      <c r="D45" t="s">
        <v>254</v>
      </c>
    </row>
    <row r="46" spans="4:4" x14ac:dyDescent="0.3">
      <c r="D46" t="s">
        <v>255</v>
      </c>
    </row>
    <row r="47" spans="4:4" x14ac:dyDescent="0.3">
      <c r="D47" t="s">
        <v>46</v>
      </c>
    </row>
    <row r="48" spans="4:4" x14ac:dyDescent="0.3">
      <c r="D48" t="s">
        <v>256</v>
      </c>
    </row>
    <row r="49" spans="4:4" x14ac:dyDescent="0.3">
      <c r="D49" t="s">
        <v>257</v>
      </c>
    </row>
    <row r="50" spans="4:4" x14ac:dyDescent="0.3">
      <c r="D50" t="s">
        <v>258</v>
      </c>
    </row>
    <row r="51" spans="4:4" x14ac:dyDescent="0.3">
      <c r="D51" t="s">
        <v>259</v>
      </c>
    </row>
    <row r="52" spans="4:4" x14ac:dyDescent="0.3">
      <c r="D52" t="s">
        <v>260</v>
      </c>
    </row>
    <row r="53" spans="4:4" x14ac:dyDescent="0.3">
      <c r="D53" t="s">
        <v>261</v>
      </c>
    </row>
    <row r="54" spans="4:4" x14ac:dyDescent="0.3">
      <c r="D54" t="s">
        <v>262</v>
      </c>
    </row>
    <row r="55" spans="4:4" x14ac:dyDescent="0.3">
      <c r="D55" t="s">
        <v>263</v>
      </c>
    </row>
    <row r="56" spans="4:4" x14ac:dyDescent="0.3">
      <c r="D56" t="s">
        <v>32</v>
      </c>
    </row>
    <row r="57" spans="4:4" x14ac:dyDescent="0.3">
      <c r="D57" t="s">
        <v>34</v>
      </c>
    </row>
    <row r="58" spans="4:4" x14ac:dyDescent="0.3">
      <c r="D58" t="s">
        <v>35</v>
      </c>
    </row>
    <row r="59" spans="4:4" x14ac:dyDescent="0.3">
      <c r="D59" t="s">
        <v>47</v>
      </c>
    </row>
    <row r="60" spans="4:4" x14ac:dyDescent="0.3">
      <c r="D60" t="s">
        <v>52</v>
      </c>
    </row>
    <row r="61" spans="4:4" x14ac:dyDescent="0.3">
      <c r="D61" t="s">
        <v>39</v>
      </c>
    </row>
    <row r="62" spans="4:4" x14ac:dyDescent="0.3">
      <c r="D62" t="s">
        <v>264</v>
      </c>
    </row>
    <row r="63" spans="4:4" x14ac:dyDescent="0.3">
      <c r="D63" t="s">
        <v>265</v>
      </c>
    </row>
    <row r="64" spans="4:4" x14ac:dyDescent="0.3">
      <c r="D64" t="s">
        <v>266</v>
      </c>
    </row>
    <row r="65" spans="4:4" x14ac:dyDescent="0.3">
      <c r="D65" t="s">
        <v>267</v>
      </c>
    </row>
    <row r="66" spans="4:4" x14ac:dyDescent="0.3">
      <c r="D66" t="s">
        <v>268</v>
      </c>
    </row>
    <row r="67" spans="4:4" x14ac:dyDescent="0.3">
      <c r="D67" t="s">
        <v>269</v>
      </c>
    </row>
    <row r="68" spans="4:4" x14ac:dyDescent="0.3">
      <c r="D68" t="s">
        <v>270</v>
      </c>
    </row>
    <row r="69" spans="4:4" x14ac:dyDescent="0.3">
      <c r="D69" t="s">
        <v>271</v>
      </c>
    </row>
    <row r="70" spans="4:4" x14ac:dyDescent="0.3">
      <c r="D70" t="s">
        <v>272</v>
      </c>
    </row>
    <row r="71" spans="4:4" x14ac:dyDescent="0.3">
      <c r="D71" t="s">
        <v>273</v>
      </c>
    </row>
    <row r="72" spans="4:4" x14ac:dyDescent="0.3">
      <c r="D72" t="s">
        <v>48</v>
      </c>
    </row>
    <row r="73" spans="4:4" x14ac:dyDescent="0.3">
      <c r="D73" t="s">
        <v>37</v>
      </c>
    </row>
    <row r="74" spans="4:4" x14ac:dyDescent="0.3">
      <c r="D74" t="s">
        <v>25</v>
      </c>
    </row>
    <row r="75" spans="4:4" x14ac:dyDescent="0.3">
      <c r="D75" t="s">
        <v>274</v>
      </c>
    </row>
    <row r="76" spans="4:4" x14ac:dyDescent="0.3">
      <c r="D76" t="s">
        <v>41</v>
      </c>
    </row>
    <row r="77" spans="4:4" x14ac:dyDescent="0.3">
      <c r="D77" t="s">
        <v>275</v>
      </c>
    </row>
    <row r="78" spans="4:4" x14ac:dyDescent="0.3">
      <c r="D78" t="s">
        <v>276</v>
      </c>
    </row>
    <row r="79" spans="4:4" x14ac:dyDescent="0.3">
      <c r="D79" t="s">
        <v>277</v>
      </c>
    </row>
    <row r="80" spans="4:4" x14ac:dyDescent="0.3">
      <c r="D80" t="s">
        <v>278</v>
      </c>
    </row>
    <row r="81" spans="4:4" x14ac:dyDescent="0.3">
      <c r="D81" t="s">
        <v>279</v>
      </c>
    </row>
    <row r="82" spans="4:4" x14ac:dyDescent="0.3">
      <c r="D82" t="s">
        <v>280</v>
      </c>
    </row>
    <row r="83" spans="4:4" x14ac:dyDescent="0.3">
      <c r="D83" t="s">
        <v>281</v>
      </c>
    </row>
    <row r="84" spans="4:4" x14ac:dyDescent="0.3">
      <c r="D84" t="s">
        <v>282</v>
      </c>
    </row>
    <row r="85" spans="4:4" x14ac:dyDescent="0.3">
      <c r="D85" t="s">
        <v>283</v>
      </c>
    </row>
    <row r="86" spans="4:4" x14ac:dyDescent="0.3">
      <c r="D86" t="s">
        <v>284</v>
      </c>
    </row>
    <row r="87" spans="4:4" x14ac:dyDescent="0.3">
      <c r="D87" t="s">
        <v>285</v>
      </c>
    </row>
    <row r="88" spans="4:4" x14ac:dyDescent="0.3">
      <c r="D88" t="s">
        <v>286</v>
      </c>
    </row>
    <row r="89" spans="4:4" x14ac:dyDescent="0.3">
      <c r="D89" t="s">
        <v>287</v>
      </c>
    </row>
    <row r="90" spans="4:4" x14ac:dyDescent="0.3">
      <c r="D90" t="s">
        <v>179</v>
      </c>
    </row>
    <row r="91" spans="4:4" x14ac:dyDescent="0.3">
      <c r="D91" t="s">
        <v>181</v>
      </c>
    </row>
    <row r="92" spans="4:4" x14ac:dyDescent="0.3">
      <c r="D92" t="s">
        <v>180</v>
      </c>
    </row>
    <row r="93" spans="4:4" x14ac:dyDescent="0.3">
      <c r="D93" t="s">
        <v>182</v>
      </c>
    </row>
    <row r="94" spans="4:4" x14ac:dyDescent="0.3">
      <c r="D94" t="s">
        <v>288</v>
      </c>
    </row>
    <row r="95" spans="4:4" x14ac:dyDescent="0.3">
      <c r="D95" t="s">
        <v>289</v>
      </c>
    </row>
    <row r="96" spans="4:4" x14ac:dyDescent="0.3">
      <c r="D96" t="s">
        <v>184</v>
      </c>
    </row>
    <row r="97" spans="4:4" x14ac:dyDescent="0.3">
      <c r="D97" t="s">
        <v>183</v>
      </c>
    </row>
    <row r="98" spans="4:4" x14ac:dyDescent="0.3">
      <c r="D98" t="s">
        <v>290</v>
      </c>
    </row>
    <row r="99" spans="4:4" x14ac:dyDescent="0.3">
      <c r="D99" t="s">
        <v>291</v>
      </c>
    </row>
    <row r="100" spans="4:4" x14ac:dyDescent="0.3">
      <c r="D100" t="s">
        <v>292</v>
      </c>
    </row>
    <row r="101" spans="4:4" x14ac:dyDescent="0.3">
      <c r="D101" t="s">
        <v>186</v>
      </c>
    </row>
    <row r="102" spans="4:4" x14ac:dyDescent="0.3">
      <c r="D102" t="s">
        <v>187</v>
      </c>
    </row>
    <row r="103" spans="4:4" x14ac:dyDescent="0.3">
      <c r="D103" t="s">
        <v>189</v>
      </c>
    </row>
    <row r="104" spans="4:4" x14ac:dyDescent="0.3">
      <c r="D104" t="s">
        <v>185</v>
      </c>
    </row>
    <row r="105" spans="4:4" x14ac:dyDescent="0.3">
      <c r="D105" t="s">
        <v>188</v>
      </c>
    </row>
    <row r="106" spans="4:4" x14ac:dyDescent="0.3">
      <c r="D106" t="s">
        <v>293</v>
      </c>
    </row>
    <row r="107" spans="4:4" x14ac:dyDescent="0.3">
      <c r="D107" t="s">
        <v>294</v>
      </c>
    </row>
    <row r="108" spans="4:4" x14ac:dyDescent="0.3">
      <c r="D108" t="s">
        <v>295</v>
      </c>
    </row>
    <row r="109" spans="4:4" x14ac:dyDescent="0.3">
      <c r="D109" t="s">
        <v>296</v>
      </c>
    </row>
    <row r="110" spans="4:4" x14ac:dyDescent="0.3">
      <c r="D110" t="s">
        <v>297</v>
      </c>
    </row>
    <row r="111" spans="4:4" x14ac:dyDescent="0.3">
      <c r="D111" t="s">
        <v>298</v>
      </c>
    </row>
    <row r="112" spans="4:4" x14ac:dyDescent="0.3">
      <c r="D112" t="s">
        <v>299</v>
      </c>
    </row>
    <row r="113" spans="4:4" x14ac:dyDescent="0.3">
      <c r="D113" t="s">
        <v>300</v>
      </c>
    </row>
    <row r="114" spans="4:4" x14ac:dyDescent="0.3">
      <c r="D114" t="s">
        <v>301</v>
      </c>
    </row>
    <row r="115" spans="4:4" x14ac:dyDescent="0.3">
      <c r="D115" t="s">
        <v>302</v>
      </c>
    </row>
    <row r="116" spans="4:4" x14ac:dyDescent="0.3">
      <c r="D116" t="s">
        <v>303</v>
      </c>
    </row>
    <row r="117" spans="4:4" x14ac:dyDescent="0.3">
      <c r="D117" t="s">
        <v>304</v>
      </c>
    </row>
    <row r="118" spans="4:4" x14ac:dyDescent="0.3">
      <c r="D118" t="s">
        <v>305</v>
      </c>
    </row>
    <row r="119" spans="4:4" x14ac:dyDescent="0.3">
      <c r="D119" t="s">
        <v>306</v>
      </c>
    </row>
    <row r="120" spans="4:4" x14ac:dyDescent="0.3">
      <c r="D120" t="s">
        <v>307</v>
      </c>
    </row>
    <row r="121" spans="4:4" x14ac:dyDescent="0.3">
      <c r="D121" t="s">
        <v>308</v>
      </c>
    </row>
    <row r="122" spans="4:4" x14ac:dyDescent="0.3">
      <c r="D122" t="s">
        <v>309</v>
      </c>
    </row>
    <row r="123" spans="4:4" x14ac:dyDescent="0.3">
      <c r="D123" t="s">
        <v>310</v>
      </c>
    </row>
    <row r="124" spans="4:4" x14ac:dyDescent="0.3">
      <c r="D124" t="s">
        <v>311</v>
      </c>
    </row>
    <row r="125" spans="4:4" x14ac:dyDescent="0.3">
      <c r="D125" t="s">
        <v>28</v>
      </c>
    </row>
    <row r="126" spans="4:4" x14ac:dyDescent="0.3">
      <c r="D126" t="s">
        <v>26</v>
      </c>
    </row>
    <row r="127" spans="4:4" x14ac:dyDescent="0.3">
      <c r="D127" t="s">
        <v>312</v>
      </c>
    </row>
    <row r="128" spans="4:4" x14ac:dyDescent="0.3">
      <c r="D128" t="s">
        <v>102</v>
      </c>
    </row>
    <row r="129" spans="4:4" x14ac:dyDescent="0.3">
      <c r="D129" t="s">
        <v>24</v>
      </c>
    </row>
    <row r="130" spans="4:4" x14ac:dyDescent="0.3">
      <c r="D130" t="s">
        <v>313</v>
      </c>
    </row>
    <row r="131" spans="4:4" x14ac:dyDescent="0.3">
      <c r="D131" t="s">
        <v>314</v>
      </c>
    </row>
    <row r="132" spans="4:4" x14ac:dyDescent="0.3">
      <c r="D132" t="s">
        <v>315</v>
      </c>
    </row>
    <row r="133" spans="4:4" x14ac:dyDescent="0.3">
      <c r="D133" t="s">
        <v>316</v>
      </c>
    </row>
    <row r="134" spans="4:4" x14ac:dyDescent="0.3">
      <c r="D134" t="s">
        <v>317</v>
      </c>
    </row>
    <row r="135" spans="4:4" x14ac:dyDescent="0.3">
      <c r="D135" t="s">
        <v>318</v>
      </c>
    </row>
    <row r="136" spans="4:4" x14ac:dyDescent="0.3">
      <c r="D136" t="s">
        <v>319</v>
      </c>
    </row>
    <row r="137" spans="4:4" x14ac:dyDescent="0.3">
      <c r="D137" t="s">
        <v>320</v>
      </c>
    </row>
    <row r="138" spans="4:4" x14ac:dyDescent="0.3">
      <c r="D138" t="s">
        <v>321</v>
      </c>
    </row>
    <row r="139" spans="4:4" x14ac:dyDescent="0.3">
      <c r="D139" t="s">
        <v>33</v>
      </c>
    </row>
    <row r="140" spans="4:4" x14ac:dyDescent="0.3">
      <c r="D140" t="s">
        <v>322</v>
      </c>
    </row>
    <row r="141" spans="4:4" x14ac:dyDescent="0.3">
      <c r="D141" t="s">
        <v>27</v>
      </c>
    </row>
    <row r="142" spans="4:4" x14ac:dyDescent="0.3">
      <c r="D142" t="s">
        <v>323</v>
      </c>
    </row>
    <row r="143" spans="4:4" x14ac:dyDescent="0.3">
      <c r="D143" t="s">
        <v>324</v>
      </c>
    </row>
    <row r="144" spans="4:4" x14ac:dyDescent="0.3">
      <c r="D144" t="s">
        <v>325</v>
      </c>
    </row>
    <row r="145" spans="4:4" x14ac:dyDescent="0.3">
      <c r="D145" t="s">
        <v>326</v>
      </c>
    </row>
    <row r="146" spans="4:4" x14ac:dyDescent="0.3">
      <c r="D146" t="s">
        <v>327</v>
      </c>
    </row>
    <row r="147" spans="4:4" x14ac:dyDescent="0.3">
      <c r="D147" t="s">
        <v>328</v>
      </c>
    </row>
    <row r="148" spans="4:4" x14ac:dyDescent="0.3">
      <c r="D148" t="s">
        <v>329</v>
      </c>
    </row>
    <row r="149" spans="4:4" x14ac:dyDescent="0.3">
      <c r="D149" t="s">
        <v>330</v>
      </c>
    </row>
    <row r="150" spans="4:4" x14ac:dyDescent="0.3">
      <c r="D150" t="s">
        <v>331</v>
      </c>
    </row>
    <row r="151" spans="4:4" x14ac:dyDescent="0.3">
      <c r="D151" t="s">
        <v>332</v>
      </c>
    </row>
    <row r="152" spans="4:4" x14ac:dyDescent="0.3">
      <c r="D152" t="s">
        <v>333</v>
      </c>
    </row>
    <row r="153" spans="4:4" x14ac:dyDescent="0.3">
      <c r="D153" t="s">
        <v>334</v>
      </c>
    </row>
    <row r="154" spans="4:4" x14ac:dyDescent="0.3">
      <c r="D154" t="s">
        <v>335</v>
      </c>
    </row>
    <row r="155" spans="4:4" x14ac:dyDescent="0.3">
      <c r="D155" t="s">
        <v>336</v>
      </c>
    </row>
    <row r="156" spans="4:4" x14ac:dyDescent="0.3">
      <c r="D156" t="s">
        <v>337</v>
      </c>
    </row>
    <row r="157" spans="4:4" x14ac:dyDescent="0.3">
      <c r="D157" t="s">
        <v>338</v>
      </c>
    </row>
    <row r="158" spans="4:4" x14ac:dyDescent="0.3">
      <c r="D158" t="s">
        <v>339</v>
      </c>
    </row>
    <row r="159" spans="4:4" x14ac:dyDescent="0.3">
      <c r="D159" t="s">
        <v>340</v>
      </c>
    </row>
    <row r="160" spans="4:4" x14ac:dyDescent="0.3">
      <c r="D160" t="s">
        <v>341</v>
      </c>
    </row>
    <row r="161" spans="4:4" x14ac:dyDescent="0.3">
      <c r="D161" t="s">
        <v>342</v>
      </c>
    </row>
    <row r="162" spans="4:4" x14ac:dyDescent="0.3">
      <c r="D162" t="s">
        <v>343</v>
      </c>
    </row>
    <row r="163" spans="4:4" x14ac:dyDescent="0.3">
      <c r="D163" t="s">
        <v>344</v>
      </c>
    </row>
    <row r="164" spans="4:4" x14ac:dyDescent="0.3">
      <c r="D164" t="s">
        <v>345</v>
      </c>
    </row>
    <row r="165" spans="4:4" x14ac:dyDescent="0.3">
      <c r="D165" t="s">
        <v>346</v>
      </c>
    </row>
    <row r="166" spans="4:4" x14ac:dyDescent="0.3">
      <c r="D166" t="s">
        <v>347</v>
      </c>
    </row>
    <row r="167" spans="4:4" x14ac:dyDescent="0.3">
      <c r="D167" t="s">
        <v>348</v>
      </c>
    </row>
    <row r="168" spans="4:4" x14ac:dyDescent="0.3">
      <c r="D168" t="s">
        <v>349</v>
      </c>
    </row>
    <row r="169" spans="4:4" x14ac:dyDescent="0.3">
      <c r="D169" t="s">
        <v>350</v>
      </c>
    </row>
    <row r="170" spans="4:4" x14ac:dyDescent="0.3">
      <c r="D170" t="s">
        <v>351</v>
      </c>
    </row>
    <row r="171" spans="4:4" x14ac:dyDescent="0.3">
      <c r="D171" t="s">
        <v>352</v>
      </c>
    </row>
    <row r="172" spans="4:4" x14ac:dyDescent="0.3">
      <c r="D172" t="s">
        <v>353</v>
      </c>
    </row>
    <row r="173" spans="4:4" x14ac:dyDescent="0.3">
      <c r="D173" t="s">
        <v>354</v>
      </c>
    </row>
    <row r="174" spans="4:4" x14ac:dyDescent="0.3">
      <c r="D174" t="s">
        <v>43</v>
      </c>
    </row>
    <row r="175" spans="4:4" x14ac:dyDescent="0.3">
      <c r="D175" t="s">
        <v>44</v>
      </c>
    </row>
    <row r="176" spans="4:4" x14ac:dyDescent="0.3">
      <c r="D176" t="s">
        <v>36</v>
      </c>
    </row>
    <row r="177" spans="4:4" x14ac:dyDescent="0.3">
      <c r="D177" t="s">
        <v>40</v>
      </c>
    </row>
    <row r="178" spans="4:4" x14ac:dyDescent="0.3">
      <c r="D178" t="s">
        <v>50</v>
      </c>
    </row>
    <row r="179" spans="4:4" x14ac:dyDescent="0.3">
      <c r="D179" t="s">
        <v>355</v>
      </c>
    </row>
    <row r="180" spans="4:4" x14ac:dyDescent="0.3">
      <c r="D180" t="s">
        <v>356</v>
      </c>
    </row>
    <row r="181" spans="4:4" x14ac:dyDescent="0.3">
      <c r="D181" t="s">
        <v>357</v>
      </c>
    </row>
    <row r="182" spans="4:4" x14ac:dyDescent="0.3">
      <c r="D182" t="s">
        <v>45</v>
      </c>
    </row>
    <row r="183" spans="4:4" x14ac:dyDescent="0.3">
      <c r="D183" t="s">
        <v>358</v>
      </c>
    </row>
    <row r="184" spans="4:4" x14ac:dyDescent="0.3">
      <c r="D184" t="s">
        <v>359</v>
      </c>
    </row>
    <row r="185" spans="4:4" x14ac:dyDescent="0.3">
      <c r="D185" t="s">
        <v>360</v>
      </c>
    </row>
    <row r="186" spans="4:4" x14ac:dyDescent="0.3">
      <c r="D186" t="s">
        <v>31</v>
      </c>
    </row>
    <row r="187" spans="4:4" x14ac:dyDescent="0.3">
      <c r="D187" t="s">
        <v>361</v>
      </c>
    </row>
    <row r="188" spans="4:4" x14ac:dyDescent="0.3">
      <c r="D188" t="s">
        <v>362</v>
      </c>
    </row>
    <row r="189" spans="4:4" x14ac:dyDescent="0.3">
      <c r="D189" t="s">
        <v>363</v>
      </c>
    </row>
    <row r="190" spans="4:4" x14ac:dyDescent="0.3">
      <c r="D190" t="s">
        <v>364</v>
      </c>
    </row>
    <row r="191" spans="4:4" x14ac:dyDescent="0.3">
      <c r="D191" t="s">
        <v>365</v>
      </c>
    </row>
    <row r="192" spans="4:4" x14ac:dyDescent="0.3">
      <c r="D192" t="s">
        <v>101</v>
      </c>
    </row>
    <row r="193" spans="4:4" x14ac:dyDescent="0.3">
      <c r="D193" t="s">
        <v>366</v>
      </c>
    </row>
    <row r="194" spans="4:4" x14ac:dyDescent="0.3">
      <c r="D194" t="s">
        <v>367</v>
      </c>
    </row>
    <row r="195" spans="4:4" x14ac:dyDescent="0.3">
      <c r="D195" t="s">
        <v>368</v>
      </c>
    </row>
    <row r="196" spans="4:4" x14ac:dyDescent="0.3">
      <c r="D196" t="s">
        <v>369</v>
      </c>
    </row>
    <row r="197" spans="4:4" x14ac:dyDescent="0.3">
      <c r="D197" t="s">
        <v>370</v>
      </c>
    </row>
    <row r="198" spans="4:4" x14ac:dyDescent="0.3">
      <c r="D198" t="s">
        <v>371</v>
      </c>
    </row>
    <row r="199" spans="4:4" x14ac:dyDescent="0.3">
      <c r="D199" t="s">
        <v>372</v>
      </c>
    </row>
    <row r="200" spans="4:4" x14ac:dyDescent="0.3">
      <c r="D200" t="s">
        <v>373</v>
      </c>
    </row>
    <row r="201" spans="4:4" x14ac:dyDescent="0.3">
      <c r="D201" t="s">
        <v>374</v>
      </c>
    </row>
    <row r="202" spans="4:4" x14ac:dyDescent="0.3">
      <c r="D202" t="s">
        <v>375</v>
      </c>
    </row>
    <row r="203" spans="4:4" x14ac:dyDescent="0.3">
      <c r="D203" t="s">
        <v>376</v>
      </c>
    </row>
    <row r="204" spans="4:4" x14ac:dyDescent="0.3">
      <c r="D204" t="s">
        <v>377</v>
      </c>
    </row>
    <row r="205" spans="4:4" x14ac:dyDescent="0.3">
      <c r="D205" t="s">
        <v>378</v>
      </c>
    </row>
    <row r="206" spans="4:4" x14ac:dyDescent="0.3">
      <c r="D206" t="s">
        <v>379</v>
      </c>
    </row>
    <row r="207" spans="4:4" x14ac:dyDescent="0.3">
      <c r="D207" t="s">
        <v>380</v>
      </c>
    </row>
    <row r="208" spans="4:4" x14ac:dyDescent="0.3">
      <c r="D208" t="s">
        <v>381</v>
      </c>
    </row>
    <row r="209" spans="4:4" x14ac:dyDescent="0.3">
      <c r="D209" t="s">
        <v>382</v>
      </c>
    </row>
    <row r="210" spans="4:4" x14ac:dyDescent="0.3">
      <c r="D210" t="s">
        <v>383</v>
      </c>
    </row>
    <row r="211" spans="4:4" x14ac:dyDescent="0.3">
      <c r="D211" t="s">
        <v>384</v>
      </c>
    </row>
    <row r="212" spans="4:4" x14ac:dyDescent="0.3">
      <c r="D212" t="s">
        <v>385</v>
      </c>
    </row>
    <row r="213" spans="4:4" x14ac:dyDescent="0.3">
      <c r="D213" t="s">
        <v>386</v>
      </c>
    </row>
    <row r="214" spans="4:4" x14ac:dyDescent="0.3">
      <c r="D214" t="s">
        <v>387</v>
      </c>
    </row>
    <row r="215" spans="4:4" x14ac:dyDescent="0.3">
      <c r="D215" t="s">
        <v>388</v>
      </c>
    </row>
    <row r="216" spans="4:4" x14ac:dyDescent="0.3">
      <c r="D216" t="s">
        <v>389</v>
      </c>
    </row>
    <row r="217" spans="4:4" x14ac:dyDescent="0.3">
      <c r="D217" t="s">
        <v>390</v>
      </c>
    </row>
    <row r="218" spans="4:4" x14ac:dyDescent="0.3">
      <c r="D218" t="s">
        <v>391</v>
      </c>
    </row>
    <row r="219" spans="4:4" x14ac:dyDescent="0.3">
      <c r="D219" t="s">
        <v>392</v>
      </c>
    </row>
    <row r="220" spans="4:4" x14ac:dyDescent="0.3">
      <c r="D220" t="s">
        <v>393</v>
      </c>
    </row>
    <row r="221" spans="4:4" x14ac:dyDescent="0.3">
      <c r="D221" t="s">
        <v>394</v>
      </c>
    </row>
    <row r="222" spans="4:4" x14ac:dyDescent="0.3">
      <c r="D222" t="s">
        <v>395</v>
      </c>
    </row>
    <row r="223" spans="4:4" x14ac:dyDescent="0.3">
      <c r="D223" t="s">
        <v>396</v>
      </c>
    </row>
    <row r="224" spans="4:4" x14ac:dyDescent="0.3">
      <c r="D224" t="s">
        <v>397</v>
      </c>
    </row>
    <row r="225" spans="4:4" x14ac:dyDescent="0.3">
      <c r="D225" t="s">
        <v>398</v>
      </c>
    </row>
    <row r="226" spans="4:4" x14ac:dyDescent="0.3">
      <c r="D226" t="s">
        <v>399</v>
      </c>
    </row>
    <row r="227" spans="4:4" x14ac:dyDescent="0.3">
      <c r="D227" t="s">
        <v>400</v>
      </c>
    </row>
    <row r="228" spans="4:4" x14ac:dyDescent="0.3">
      <c r="D228" t="s">
        <v>401</v>
      </c>
    </row>
    <row r="229" spans="4:4" x14ac:dyDescent="0.3">
      <c r="D229" t="s">
        <v>402</v>
      </c>
    </row>
    <row r="230" spans="4:4" x14ac:dyDescent="0.3">
      <c r="D230" t="s">
        <v>403</v>
      </c>
    </row>
    <row r="231" spans="4:4" x14ac:dyDescent="0.3">
      <c r="D231" t="s">
        <v>404</v>
      </c>
    </row>
    <row r="232" spans="4:4" x14ac:dyDescent="0.3">
      <c r="D232" t="s">
        <v>405</v>
      </c>
    </row>
    <row r="233" spans="4:4" x14ac:dyDescent="0.3">
      <c r="D233" t="s">
        <v>406</v>
      </c>
    </row>
    <row r="234" spans="4:4" x14ac:dyDescent="0.3">
      <c r="D234" t="s">
        <v>407</v>
      </c>
    </row>
    <row r="235" spans="4:4" x14ac:dyDescent="0.3">
      <c r="D235" t="s">
        <v>408</v>
      </c>
    </row>
    <row r="236" spans="4:4" x14ac:dyDescent="0.3">
      <c r="D236" t="s">
        <v>409</v>
      </c>
    </row>
    <row r="237" spans="4:4" x14ac:dyDescent="0.3">
      <c r="D237" t="s">
        <v>410</v>
      </c>
    </row>
    <row r="238" spans="4:4" x14ac:dyDescent="0.3">
      <c r="D238" t="s">
        <v>411</v>
      </c>
    </row>
    <row r="239" spans="4:4" x14ac:dyDescent="0.3">
      <c r="D239" t="s">
        <v>412</v>
      </c>
    </row>
    <row r="240" spans="4:4" x14ac:dyDescent="0.3">
      <c r="D240" t="s">
        <v>413</v>
      </c>
    </row>
    <row r="241" spans="4:4" x14ac:dyDescent="0.3">
      <c r="D241" t="s">
        <v>414</v>
      </c>
    </row>
    <row r="242" spans="4:4" x14ac:dyDescent="0.3">
      <c r="D242" t="s">
        <v>415</v>
      </c>
    </row>
    <row r="243" spans="4:4" x14ac:dyDescent="0.3">
      <c r="D243" t="s">
        <v>416</v>
      </c>
    </row>
    <row r="244" spans="4:4" x14ac:dyDescent="0.3">
      <c r="D244" t="s">
        <v>417</v>
      </c>
    </row>
    <row r="245" spans="4:4" x14ac:dyDescent="0.3">
      <c r="D245" t="s">
        <v>418</v>
      </c>
    </row>
    <row r="246" spans="4:4" x14ac:dyDescent="0.3">
      <c r="D246" t="s">
        <v>419</v>
      </c>
    </row>
    <row r="247" spans="4:4" x14ac:dyDescent="0.3">
      <c r="D247" t="s">
        <v>420</v>
      </c>
    </row>
    <row r="248" spans="4:4" x14ac:dyDescent="0.3">
      <c r="D248" t="s">
        <v>421</v>
      </c>
    </row>
    <row r="249" spans="4:4" x14ac:dyDescent="0.3">
      <c r="D249" t="s">
        <v>422</v>
      </c>
    </row>
    <row r="250" spans="4:4" x14ac:dyDescent="0.3">
      <c r="D250" t="s">
        <v>423</v>
      </c>
    </row>
    <row r="251" spans="4:4" x14ac:dyDescent="0.3">
      <c r="D251" t="s">
        <v>424</v>
      </c>
    </row>
    <row r="252" spans="4:4" x14ac:dyDescent="0.3">
      <c r="D252" t="s">
        <v>425</v>
      </c>
    </row>
    <row r="253" spans="4:4" x14ac:dyDescent="0.3">
      <c r="D253" t="s">
        <v>426</v>
      </c>
    </row>
    <row r="254" spans="4:4" x14ac:dyDescent="0.3">
      <c r="D254" t="s">
        <v>427</v>
      </c>
    </row>
    <row r="255" spans="4:4" x14ac:dyDescent="0.3">
      <c r="D255" t="s">
        <v>428</v>
      </c>
    </row>
    <row r="256" spans="4:4" x14ac:dyDescent="0.3">
      <c r="D256" t="s">
        <v>429</v>
      </c>
    </row>
    <row r="257" spans="4:4" x14ac:dyDescent="0.3">
      <c r="D257" t="s">
        <v>430</v>
      </c>
    </row>
    <row r="258" spans="4:4" x14ac:dyDescent="0.3">
      <c r="D258" t="s">
        <v>431</v>
      </c>
    </row>
    <row r="259" spans="4:4" x14ac:dyDescent="0.3">
      <c r="D259" t="s">
        <v>432</v>
      </c>
    </row>
    <row r="260" spans="4:4" x14ac:dyDescent="0.3">
      <c r="D260" t="s">
        <v>433</v>
      </c>
    </row>
    <row r="261" spans="4:4" x14ac:dyDescent="0.3">
      <c r="D261" t="s">
        <v>434</v>
      </c>
    </row>
    <row r="262" spans="4:4" x14ac:dyDescent="0.3">
      <c r="D262" t="s">
        <v>435</v>
      </c>
    </row>
    <row r="263" spans="4:4" x14ac:dyDescent="0.3">
      <c r="D263" t="s">
        <v>436</v>
      </c>
    </row>
    <row r="264" spans="4:4" x14ac:dyDescent="0.3">
      <c r="D264" t="s">
        <v>437</v>
      </c>
    </row>
    <row r="265" spans="4:4" x14ac:dyDescent="0.3">
      <c r="D265" t="s">
        <v>438</v>
      </c>
    </row>
    <row r="266" spans="4:4" x14ac:dyDescent="0.3">
      <c r="D266" t="s">
        <v>439</v>
      </c>
    </row>
    <row r="267" spans="4:4" x14ac:dyDescent="0.3">
      <c r="D267" t="s">
        <v>440</v>
      </c>
    </row>
    <row r="268" spans="4:4" x14ac:dyDescent="0.3">
      <c r="D268" t="s">
        <v>441</v>
      </c>
    </row>
    <row r="269" spans="4:4" x14ac:dyDescent="0.3">
      <c r="D269" t="s">
        <v>442</v>
      </c>
    </row>
    <row r="270" spans="4:4" x14ac:dyDescent="0.3">
      <c r="D270" t="s">
        <v>443</v>
      </c>
    </row>
    <row r="271" spans="4:4" x14ac:dyDescent="0.3">
      <c r="D271" t="s">
        <v>444</v>
      </c>
    </row>
    <row r="272" spans="4:4" x14ac:dyDescent="0.3">
      <c r="D272" t="s">
        <v>445</v>
      </c>
    </row>
    <row r="273" spans="4:4" x14ac:dyDescent="0.3">
      <c r="D273" t="s">
        <v>446</v>
      </c>
    </row>
    <row r="274" spans="4:4" x14ac:dyDescent="0.3">
      <c r="D274" t="s">
        <v>447</v>
      </c>
    </row>
    <row r="275" spans="4:4" x14ac:dyDescent="0.3">
      <c r="D275" t="s">
        <v>448</v>
      </c>
    </row>
    <row r="276" spans="4:4" x14ac:dyDescent="0.3">
      <c r="D276" t="s">
        <v>449</v>
      </c>
    </row>
    <row r="277" spans="4:4" x14ac:dyDescent="0.3">
      <c r="D277" t="s">
        <v>450</v>
      </c>
    </row>
    <row r="278" spans="4:4" x14ac:dyDescent="0.3">
      <c r="D278" t="s">
        <v>451</v>
      </c>
    </row>
    <row r="279" spans="4:4" x14ac:dyDescent="0.3">
      <c r="D279" t="s">
        <v>656</v>
      </c>
    </row>
    <row r="280" spans="4:4" x14ac:dyDescent="0.3">
      <c r="D280" t="s">
        <v>452</v>
      </c>
    </row>
    <row r="281" spans="4:4" x14ac:dyDescent="0.3">
      <c r="D281" t="s">
        <v>453</v>
      </c>
    </row>
    <row r="282" spans="4:4" x14ac:dyDescent="0.3">
      <c r="D282" t="s">
        <v>454</v>
      </c>
    </row>
    <row r="283" spans="4:4" x14ac:dyDescent="0.3">
      <c r="D283" t="s">
        <v>455</v>
      </c>
    </row>
    <row r="284" spans="4:4" x14ac:dyDescent="0.3">
      <c r="D284" t="s">
        <v>456</v>
      </c>
    </row>
    <row r="285" spans="4:4" x14ac:dyDescent="0.3">
      <c r="D285" t="s">
        <v>457</v>
      </c>
    </row>
    <row r="286" spans="4:4" x14ac:dyDescent="0.3">
      <c r="D286" t="s">
        <v>458</v>
      </c>
    </row>
    <row r="287" spans="4:4" x14ac:dyDescent="0.3">
      <c r="D287" t="s">
        <v>459</v>
      </c>
    </row>
    <row r="288" spans="4:4" x14ac:dyDescent="0.3">
      <c r="D288" t="s">
        <v>460</v>
      </c>
    </row>
    <row r="289" spans="4:4" x14ac:dyDescent="0.3">
      <c r="D289" t="s">
        <v>461</v>
      </c>
    </row>
    <row r="290" spans="4:4" x14ac:dyDescent="0.3">
      <c r="D290" t="s">
        <v>462</v>
      </c>
    </row>
    <row r="291" spans="4:4" x14ac:dyDescent="0.3">
      <c r="D291" t="s">
        <v>463</v>
      </c>
    </row>
    <row r="292" spans="4:4" x14ac:dyDescent="0.3">
      <c r="D292" t="s">
        <v>464</v>
      </c>
    </row>
    <row r="293" spans="4:4" x14ac:dyDescent="0.3">
      <c r="D293" t="s">
        <v>465</v>
      </c>
    </row>
    <row r="294" spans="4:4" x14ac:dyDescent="0.3">
      <c r="D294" t="s">
        <v>466</v>
      </c>
    </row>
    <row r="295" spans="4:4" x14ac:dyDescent="0.3">
      <c r="D295" t="s">
        <v>467</v>
      </c>
    </row>
    <row r="296" spans="4:4" x14ac:dyDescent="0.3">
      <c r="D296" t="s">
        <v>468</v>
      </c>
    </row>
    <row r="297" spans="4:4" x14ac:dyDescent="0.3">
      <c r="D297" t="s">
        <v>469</v>
      </c>
    </row>
    <row r="298" spans="4:4" x14ac:dyDescent="0.3">
      <c r="D298" t="s">
        <v>470</v>
      </c>
    </row>
    <row r="299" spans="4:4" x14ac:dyDescent="0.3">
      <c r="D299" t="s">
        <v>471</v>
      </c>
    </row>
    <row r="300" spans="4:4" x14ac:dyDescent="0.3">
      <c r="D300" t="s">
        <v>472</v>
      </c>
    </row>
    <row r="301" spans="4:4" x14ac:dyDescent="0.3">
      <c r="D301" t="s">
        <v>473</v>
      </c>
    </row>
    <row r="302" spans="4:4" x14ac:dyDescent="0.3">
      <c r="D302" t="s">
        <v>474</v>
      </c>
    </row>
    <row r="303" spans="4:4" x14ac:dyDescent="0.3">
      <c r="D303" t="s">
        <v>475</v>
      </c>
    </row>
    <row r="304" spans="4:4" x14ac:dyDescent="0.3">
      <c r="D304" t="s">
        <v>476</v>
      </c>
    </row>
    <row r="305" spans="4:4" x14ac:dyDescent="0.3">
      <c r="D305" t="s">
        <v>477</v>
      </c>
    </row>
    <row r="306" spans="4:4" x14ac:dyDescent="0.3">
      <c r="D306" t="s">
        <v>478</v>
      </c>
    </row>
    <row r="307" spans="4:4" x14ac:dyDescent="0.3">
      <c r="D307" t="s">
        <v>479</v>
      </c>
    </row>
    <row r="308" spans="4:4" x14ac:dyDescent="0.3">
      <c r="D308" t="s">
        <v>480</v>
      </c>
    </row>
    <row r="309" spans="4:4" x14ac:dyDescent="0.3">
      <c r="D309" t="s">
        <v>481</v>
      </c>
    </row>
    <row r="310" spans="4:4" x14ac:dyDescent="0.3">
      <c r="D310" t="s">
        <v>482</v>
      </c>
    </row>
    <row r="311" spans="4:4" x14ac:dyDescent="0.3">
      <c r="D311" t="s">
        <v>483</v>
      </c>
    </row>
    <row r="312" spans="4:4" x14ac:dyDescent="0.3">
      <c r="D312" t="s">
        <v>484</v>
      </c>
    </row>
    <row r="313" spans="4:4" x14ac:dyDescent="0.3">
      <c r="D313" t="s">
        <v>485</v>
      </c>
    </row>
    <row r="314" spans="4:4" x14ac:dyDescent="0.3">
      <c r="D314" t="s">
        <v>486</v>
      </c>
    </row>
    <row r="315" spans="4:4" x14ac:dyDescent="0.3">
      <c r="D315" t="s">
        <v>487</v>
      </c>
    </row>
    <row r="316" spans="4:4" x14ac:dyDescent="0.3">
      <c r="D316" t="s">
        <v>488</v>
      </c>
    </row>
    <row r="317" spans="4:4" x14ac:dyDescent="0.3">
      <c r="D317" t="s">
        <v>489</v>
      </c>
    </row>
    <row r="318" spans="4:4" x14ac:dyDescent="0.3">
      <c r="D318" t="s">
        <v>490</v>
      </c>
    </row>
    <row r="319" spans="4:4" x14ac:dyDescent="0.3">
      <c r="D319" t="s">
        <v>491</v>
      </c>
    </row>
    <row r="320" spans="4:4" x14ac:dyDescent="0.3">
      <c r="D320" t="s">
        <v>492</v>
      </c>
    </row>
    <row r="321" spans="4:4" x14ac:dyDescent="0.3">
      <c r="D321" t="s">
        <v>493</v>
      </c>
    </row>
    <row r="322" spans="4:4" x14ac:dyDescent="0.3">
      <c r="D322" t="s">
        <v>494</v>
      </c>
    </row>
    <row r="323" spans="4:4" x14ac:dyDescent="0.3">
      <c r="D323" t="s">
        <v>495</v>
      </c>
    </row>
    <row r="324" spans="4:4" x14ac:dyDescent="0.3">
      <c r="D324" t="s">
        <v>496</v>
      </c>
    </row>
    <row r="325" spans="4:4" x14ac:dyDescent="0.3">
      <c r="D325" t="s">
        <v>497</v>
      </c>
    </row>
    <row r="326" spans="4:4" x14ac:dyDescent="0.3">
      <c r="D326" t="s">
        <v>498</v>
      </c>
    </row>
    <row r="327" spans="4:4" x14ac:dyDescent="0.3">
      <c r="D327" t="s">
        <v>499</v>
      </c>
    </row>
    <row r="328" spans="4:4" x14ac:dyDescent="0.3">
      <c r="D328" t="s">
        <v>500</v>
      </c>
    </row>
    <row r="329" spans="4:4" x14ac:dyDescent="0.3">
      <c r="D329" t="s">
        <v>501</v>
      </c>
    </row>
    <row r="330" spans="4:4" x14ac:dyDescent="0.3">
      <c r="D330" t="s">
        <v>502</v>
      </c>
    </row>
    <row r="331" spans="4:4" x14ac:dyDescent="0.3">
      <c r="D331" t="s">
        <v>503</v>
      </c>
    </row>
    <row r="332" spans="4:4" x14ac:dyDescent="0.3">
      <c r="D332" t="s">
        <v>504</v>
      </c>
    </row>
    <row r="333" spans="4:4" x14ac:dyDescent="0.3">
      <c r="D333" t="s">
        <v>505</v>
      </c>
    </row>
    <row r="334" spans="4:4" x14ac:dyDescent="0.3">
      <c r="D334" t="s">
        <v>506</v>
      </c>
    </row>
    <row r="335" spans="4:4" x14ac:dyDescent="0.3">
      <c r="D335" t="s">
        <v>507</v>
      </c>
    </row>
    <row r="336" spans="4:4" x14ac:dyDescent="0.3">
      <c r="D336" t="s">
        <v>508</v>
      </c>
    </row>
    <row r="337" spans="4:4" x14ac:dyDescent="0.3">
      <c r="D337" t="s">
        <v>509</v>
      </c>
    </row>
    <row r="338" spans="4:4" x14ac:dyDescent="0.3">
      <c r="D338" t="s">
        <v>510</v>
      </c>
    </row>
    <row r="339" spans="4:4" x14ac:dyDescent="0.3">
      <c r="D339" t="s">
        <v>511</v>
      </c>
    </row>
    <row r="340" spans="4:4" x14ac:dyDescent="0.3">
      <c r="D340" t="s">
        <v>512</v>
      </c>
    </row>
    <row r="341" spans="4:4" x14ac:dyDescent="0.3">
      <c r="D341" t="s">
        <v>513</v>
      </c>
    </row>
    <row r="342" spans="4:4" x14ac:dyDescent="0.3">
      <c r="D342" t="s">
        <v>514</v>
      </c>
    </row>
    <row r="343" spans="4:4" x14ac:dyDescent="0.3">
      <c r="D343" t="s">
        <v>515</v>
      </c>
    </row>
    <row r="344" spans="4:4" x14ac:dyDescent="0.3">
      <c r="D344" t="s">
        <v>516</v>
      </c>
    </row>
    <row r="345" spans="4:4" x14ac:dyDescent="0.3">
      <c r="D345" t="s">
        <v>517</v>
      </c>
    </row>
    <row r="346" spans="4:4" x14ac:dyDescent="0.3">
      <c r="D346" t="s">
        <v>518</v>
      </c>
    </row>
    <row r="347" spans="4:4" x14ac:dyDescent="0.3">
      <c r="D347" t="s">
        <v>519</v>
      </c>
    </row>
    <row r="348" spans="4:4" x14ac:dyDescent="0.3">
      <c r="D348" t="s">
        <v>520</v>
      </c>
    </row>
    <row r="349" spans="4:4" x14ac:dyDescent="0.3">
      <c r="D349" t="s">
        <v>521</v>
      </c>
    </row>
    <row r="350" spans="4:4" x14ac:dyDescent="0.3">
      <c r="D350" t="s">
        <v>522</v>
      </c>
    </row>
    <row r="351" spans="4:4" x14ac:dyDescent="0.3">
      <c r="D351" t="s">
        <v>523</v>
      </c>
    </row>
    <row r="352" spans="4:4" x14ac:dyDescent="0.3">
      <c r="D352" t="s">
        <v>524</v>
      </c>
    </row>
    <row r="353" spans="4:4" x14ac:dyDescent="0.3">
      <c r="D353" t="s">
        <v>525</v>
      </c>
    </row>
    <row r="354" spans="4:4" x14ac:dyDescent="0.3">
      <c r="D354" t="s">
        <v>526</v>
      </c>
    </row>
    <row r="355" spans="4:4" x14ac:dyDescent="0.3">
      <c r="D355" t="s">
        <v>527</v>
      </c>
    </row>
    <row r="356" spans="4:4" x14ac:dyDescent="0.3">
      <c r="D356" t="s">
        <v>528</v>
      </c>
    </row>
    <row r="357" spans="4:4" x14ac:dyDescent="0.3">
      <c r="D357" t="s">
        <v>529</v>
      </c>
    </row>
    <row r="358" spans="4:4" x14ac:dyDescent="0.3">
      <c r="D358" t="s">
        <v>530</v>
      </c>
    </row>
    <row r="359" spans="4:4" x14ac:dyDescent="0.3">
      <c r="D359" t="s">
        <v>531</v>
      </c>
    </row>
    <row r="360" spans="4:4" x14ac:dyDescent="0.3">
      <c r="D360" t="s">
        <v>532</v>
      </c>
    </row>
    <row r="361" spans="4:4" x14ac:dyDescent="0.3">
      <c r="D361" t="s">
        <v>533</v>
      </c>
    </row>
    <row r="362" spans="4:4" x14ac:dyDescent="0.3">
      <c r="D362" t="s">
        <v>534</v>
      </c>
    </row>
    <row r="363" spans="4:4" x14ac:dyDescent="0.3">
      <c r="D363" t="s">
        <v>535</v>
      </c>
    </row>
    <row r="364" spans="4:4" x14ac:dyDescent="0.3">
      <c r="D364" t="s">
        <v>536</v>
      </c>
    </row>
    <row r="365" spans="4:4" x14ac:dyDescent="0.3">
      <c r="D365" t="s">
        <v>537</v>
      </c>
    </row>
    <row r="366" spans="4:4" x14ac:dyDescent="0.3">
      <c r="D366" t="s">
        <v>538</v>
      </c>
    </row>
    <row r="367" spans="4:4" x14ac:dyDescent="0.3">
      <c r="D367" t="s">
        <v>539</v>
      </c>
    </row>
    <row r="368" spans="4:4" x14ac:dyDescent="0.3">
      <c r="D368" t="s">
        <v>540</v>
      </c>
    </row>
    <row r="369" spans="4:4" x14ac:dyDescent="0.3">
      <c r="D369" t="s">
        <v>541</v>
      </c>
    </row>
    <row r="370" spans="4:4" x14ac:dyDescent="0.3">
      <c r="D370" t="s">
        <v>542</v>
      </c>
    </row>
    <row r="371" spans="4:4" x14ac:dyDescent="0.3">
      <c r="D371" t="s">
        <v>543</v>
      </c>
    </row>
    <row r="372" spans="4:4" x14ac:dyDescent="0.3">
      <c r="D372" t="s">
        <v>544</v>
      </c>
    </row>
    <row r="373" spans="4:4" x14ac:dyDescent="0.3">
      <c r="D373" t="s">
        <v>545</v>
      </c>
    </row>
    <row r="374" spans="4:4" x14ac:dyDescent="0.3">
      <c r="D374" t="s">
        <v>546</v>
      </c>
    </row>
    <row r="375" spans="4:4" x14ac:dyDescent="0.3">
      <c r="D375" t="s">
        <v>547</v>
      </c>
    </row>
    <row r="376" spans="4:4" x14ac:dyDescent="0.3">
      <c r="D376" t="s">
        <v>548</v>
      </c>
    </row>
    <row r="377" spans="4:4" x14ac:dyDescent="0.3">
      <c r="D377" t="s">
        <v>549</v>
      </c>
    </row>
    <row r="378" spans="4:4" x14ac:dyDescent="0.3">
      <c r="D378" t="s">
        <v>550</v>
      </c>
    </row>
    <row r="379" spans="4:4" x14ac:dyDescent="0.3">
      <c r="D379" t="s">
        <v>551</v>
      </c>
    </row>
    <row r="380" spans="4:4" x14ac:dyDescent="0.3">
      <c r="D380" t="s">
        <v>552</v>
      </c>
    </row>
    <row r="381" spans="4:4" x14ac:dyDescent="0.3">
      <c r="D381" t="s">
        <v>553</v>
      </c>
    </row>
    <row r="382" spans="4:4" x14ac:dyDescent="0.3">
      <c r="D382" t="s">
        <v>554</v>
      </c>
    </row>
    <row r="383" spans="4:4" x14ac:dyDescent="0.3">
      <c r="D383" t="s">
        <v>555</v>
      </c>
    </row>
    <row r="384" spans="4:4" x14ac:dyDescent="0.3">
      <c r="D384" t="s">
        <v>556</v>
      </c>
    </row>
    <row r="385" spans="4:4" x14ac:dyDescent="0.3">
      <c r="D385" t="s">
        <v>557</v>
      </c>
    </row>
    <row r="386" spans="4:4" x14ac:dyDescent="0.3">
      <c r="D386" t="s">
        <v>558</v>
      </c>
    </row>
    <row r="387" spans="4:4" x14ac:dyDescent="0.3">
      <c r="D387" t="s">
        <v>559</v>
      </c>
    </row>
    <row r="388" spans="4:4" x14ac:dyDescent="0.3">
      <c r="D388" t="s">
        <v>560</v>
      </c>
    </row>
    <row r="389" spans="4:4" x14ac:dyDescent="0.3">
      <c r="D389" t="s">
        <v>561</v>
      </c>
    </row>
    <row r="390" spans="4:4" x14ac:dyDescent="0.3">
      <c r="D390" t="s">
        <v>562</v>
      </c>
    </row>
    <row r="391" spans="4:4" x14ac:dyDescent="0.3">
      <c r="D391" t="s">
        <v>563</v>
      </c>
    </row>
    <row r="392" spans="4:4" x14ac:dyDescent="0.3">
      <c r="D392" t="s">
        <v>564</v>
      </c>
    </row>
    <row r="393" spans="4:4" x14ac:dyDescent="0.3">
      <c r="D393" t="s">
        <v>565</v>
      </c>
    </row>
    <row r="394" spans="4:4" x14ac:dyDescent="0.3">
      <c r="D394" t="s">
        <v>566</v>
      </c>
    </row>
    <row r="395" spans="4:4" x14ac:dyDescent="0.3">
      <c r="D395" t="s">
        <v>567</v>
      </c>
    </row>
    <row r="396" spans="4:4" x14ac:dyDescent="0.3">
      <c r="D396" t="s">
        <v>568</v>
      </c>
    </row>
    <row r="397" spans="4:4" x14ac:dyDescent="0.3">
      <c r="D397" t="s">
        <v>569</v>
      </c>
    </row>
    <row r="398" spans="4:4" x14ac:dyDescent="0.3">
      <c r="D398" t="s">
        <v>570</v>
      </c>
    </row>
    <row r="399" spans="4:4" x14ac:dyDescent="0.3">
      <c r="D399" t="s">
        <v>571</v>
      </c>
    </row>
    <row r="400" spans="4:4" x14ac:dyDescent="0.3">
      <c r="D400" t="s">
        <v>572</v>
      </c>
    </row>
    <row r="401" spans="4:4" x14ac:dyDescent="0.3">
      <c r="D401" t="s">
        <v>573</v>
      </c>
    </row>
    <row r="402" spans="4:4" x14ac:dyDescent="0.3">
      <c r="D402" t="s">
        <v>574</v>
      </c>
    </row>
    <row r="403" spans="4:4" x14ac:dyDescent="0.3">
      <c r="D403" t="s">
        <v>575</v>
      </c>
    </row>
    <row r="404" spans="4:4" x14ac:dyDescent="0.3">
      <c r="D404" t="s">
        <v>576</v>
      </c>
    </row>
    <row r="405" spans="4:4" x14ac:dyDescent="0.3">
      <c r="D405" t="s">
        <v>577</v>
      </c>
    </row>
    <row r="406" spans="4:4" x14ac:dyDescent="0.3">
      <c r="D406" t="s">
        <v>578</v>
      </c>
    </row>
    <row r="407" spans="4:4" x14ac:dyDescent="0.3">
      <c r="D407" t="s">
        <v>579</v>
      </c>
    </row>
    <row r="408" spans="4:4" x14ac:dyDescent="0.3">
      <c r="D408" t="s">
        <v>580</v>
      </c>
    </row>
    <row r="409" spans="4:4" x14ac:dyDescent="0.3">
      <c r="D409" t="s">
        <v>581</v>
      </c>
    </row>
    <row r="410" spans="4:4" x14ac:dyDescent="0.3">
      <c r="D410" t="s">
        <v>582</v>
      </c>
    </row>
    <row r="411" spans="4:4" x14ac:dyDescent="0.3">
      <c r="D411" t="s">
        <v>583</v>
      </c>
    </row>
    <row r="412" spans="4:4" x14ac:dyDescent="0.3">
      <c r="D412" t="s">
        <v>584</v>
      </c>
    </row>
    <row r="413" spans="4:4" x14ac:dyDescent="0.3">
      <c r="D413" t="s">
        <v>585</v>
      </c>
    </row>
    <row r="414" spans="4:4" x14ac:dyDescent="0.3">
      <c r="D414" t="s">
        <v>586</v>
      </c>
    </row>
    <row r="415" spans="4:4" x14ac:dyDescent="0.3">
      <c r="D415" t="s">
        <v>587</v>
      </c>
    </row>
    <row r="416" spans="4:4" x14ac:dyDescent="0.3">
      <c r="D416" t="s">
        <v>588</v>
      </c>
    </row>
    <row r="417" spans="4:4" x14ac:dyDescent="0.3">
      <c r="D417" t="s">
        <v>589</v>
      </c>
    </row>
    <row r="418" spans="4:4" x14ac:dyDescent="0.3">
      <c r="D418" t="s">
        <v>590</v>
      </c>
    </row>
    <row r="419" spans="4:4" x14ac:dyDescent="0.3">
      <c r="D419" t="s">
        <v>591</v>
      </c>
    </row>
    <row r="420" spans="4:4" x14ac:dyDescent="0.3">
      <c r="D420" t="s">
        <v>592</v>
      </c>
    </row>
    <row r="421" spans="4:4" x14ac:dyDescent="0.3">
      <c r="D421" t="s">
        <v>593</v>
      </c>
    </row>
    <row r="422" spans="4:4" x14ac:dyDescent="0.3">
      <c r="D422" t="s">
        <v>594</v>
      </c>
    </row>
    <row r="423" spans="4:4" x14ac:dyDescent="0.3">
      <c r="D423" t="s">
        <v>595</v>
      </c>
    </row>
    <row r="424" spans="4:4" x14ac:dyDescent="0.3">
      <c r="D424" t="s">
        <v>596</v>
      </c>
    </row>
    <row r="425" spans="4:4" x14ac:dyDescent="0.3">
      <c r="D425" t="s">
        <v>597</v>
      </c>
    </row>
    <row r="426" spans="4:4" x14ac:dyDescent="0.3">
      <c r="D426" t="s">
        <v>598</v>
      </c>
    </row>
    <row r="427" spans="4:4" x14ac:dyDescent="0.3">
      <c r="D427" t="s">
        <v>599</v>
      </c>
    </row>
    <row r="428" spans="4:4" x14ac:dyDescent="0.3">
      <c r="D428" t="s">
        <v>600</v>
      </c>
    </row>
    <row r="429" spans="4:4" x14ac:dyDescent="0.3">
      <c r="D429" t="s">
        <v>601</v>
      </c>
    </row>
    <row r="430" spans="4:4" x14ac:dyDescent="0.3">
      <c r="D430" t="s">
        <v>602</v>
      </c>
    </row>
    <row r="431" spans="4:4" x14ac:dyDescent="0.3">
      <c r="D431" t="s">
        <v>603</v>
      </c>
    </row>
    <row r="432" spans="4:4" x14ac:dyDescent="0.3">
      <c r="D432" t="s">
        <v>604</v>
      </c>
    </row>
    <row r="433" spans="4:4" x14ac:dyDescent="0.3">
      <c r="D433" t="s">
        <v>605</v>
      </c>
    </row>
    <row r="434" spans="4:4" x14ac:dyDescent="0.3">
      <c r="D434" t="s">
        <v>606</v>
      </c>
    </row>
    <row r="435" spans="4:4" x14ac:dyDescent="0.3">
      <c r="D435" t="s">
        <v>607</v>
      </c>
    </row>
    <row r="436" spans="4:4" x14ac:dyDescent="0.3">
      <c r="D436" t="s">
        <v>608</v>
      </c>
    </row>
    <row r="437" spans="4:4" x14ac:dyDescent="0.3">
      <c r="D437" t="s">
        <v>609</v>
      </c>
    </row>
    <row r="438" spans="4:4" x14ac:dyDescent="0.3">
      <c r="D438" t="s">
        <v>610</v>
      </c>
    </row>
    <row r="439" spans="4:4" x14ac:dyDescent="0.3">
      <c r="D439" t="s">
        <v>611</v>
      </c>
    </row>
    <row r="440" spans="4:4" x14ac:dyDescent="0.3">
      <c r="D440" t="s">
        <v>612</v>
      </c>
    </row>
    <row r="441" spans="4:4" x14ac:dyDescent="0.3">
      <c r="D441" t="s">
        <v>613</v>
      </c>
    </row>
    <row r="442" spans="4:4" x14ac:dyDescent="0.3">
      <c r="D442" t="s">
        <v>614</v>
      </c>
    </row>
    <row r="443" spans="4:4" x14ac:dyDescent="0.3">
      <c r="D443" t="s">
        <v>615</v>
      </c>
    </row>
    <row r="444" spans="4:4" x14ac:dyDescent="0.3">
      <c r="D444" t="s">
        <v>616</v>
      </c>
    </row>
    <row r="445" spans="4:4" x14ac:dyDescent="0.3">
      <c r="D445" t="s">
        <v>617</v>
      </c>
    </row>
    <row r="446" spans="4:4" x14ac:dyDescent="0.3">
      <c r="D446" t="s">
        <v>618</v>
      </c>
    </row>
    <row r="447" spans="4:4" x14ac:dyDescent="0.3">
      <c r="D447" t="s">
        <v>619</v>
      </c>
    </row>
    <row r="448" spans="4:4" x14ac:dyDescent="0.3">
      <c r="D448" t="s">
        <v>620</v>
      </c>
    </row>
    <row r="449" spans="4:4" x14ac:dyDescent="0.3">
      <c r="D449" t="s">
        <v>621</v>
      </c>
    </row>
    <row r="450" spans="4:4" x14ac:dyDescent="0.3">
      <c r="D450" t="s">
        <v>622</v>
      </c>
    </row>
    <row r="451" spans="4:4" x14ac:dyDescent="0.3">
      <c r="D451" t="s">
        <v>623</v>
      </c>
    </row>
    <row r="452" spans="4:4" x14ac:dyDescent="0.3">
      <c r="D452" t="s">
        <v>624</v>
      </c>
    </row>
    <row r="453" spans="4:4" x14ac:dyDescent="0.3">
      <c r="D453" t="s">
        <v>625</v>
      </c>
    </row>
    <row r="454" spans="4:4" x14ac:dyDescent="0.3">
      <c r="D454" t="s">
        <v>626</v>
      </c>
    </row>
    <row r="455" spans="4:4" x14ac:dyDescent="0.3">
      <c r="D455" t="s">
        <v>627</v>
      </c>
    </row>
    <row r="456" spans="4:4" x14ac:dyDescent="0.3">
      <c r="D456" t="s">
        <v>628</v>
      </c>
    </row>
    <row r="457" spans="4:4" x14ac:dyDescent="0.3">
      <c r="D457" t="s">
        <v>629</v>
      </c>
    </row>
    <row r="458" spans="4:4" x14ac:dyDescent="0.3">
      <c r="D458" t="s">
        <v>630</v>
      </c>
    </row>
    <row r="459" spans="4:4" x14ac:dyDescent="0.3">
      <c r="D459" t="s">
        <v>631</v>
      </c>
    </row>
    <row r="460" spans="4:4" x14ac:dyDescent="0.3">
      <c r="D460" t="s">
        <v>632</v>
      </c>
    </row>
    <row r="461" spans="4:4" x14ac:dyDescent="0.3">
      <c r="D461" t="s">
        <v>633</v>
      </c>
    </row>
    <row r="462" spans="4:4" x14ac:dyDescent="0.3">
      <c r="D462" t="s">
        <v>634</v>
      </c>
    </row>
    <row r="463" spans="4:4" x14ac:dyDescent="0.3">
      <c r="D463" t="s">
        <v>635</v>
      </c>
    </row>
    <row r="464" spans="4:4" x14ac:dyDescent="0.3">
      <c r="D464" t="s">
        <v>636</v>
      </c>
    </row>
    <row r="465" spans="4:4" x14ac:dyDescent="0.3">
      <c r="D465" t="s">
        <v>637</v>
      </c>
    </row>
    <row r="466" spans="4:4" x14ac:dyDescent="0.3">
      <c r="D466" t="s">
        <v>638</v>
      </c>
    </row>
    <row r="467" spans="4:4" x14ac:dyDescent="0.3">
      <c r="D467" t="s">
        <v>639</v>
      </c>
    </row>
    <row r="468" spans="4:4" x14ac:dyDescent="0.3">
      <c r="D468" t="s">
        <v>640</v>
      </c>
    </row>
    <row r="469" spans="4:4" x14ac:dyDescent="0.3">
      <c r="D469" t="s">
        <v>641</v>
      </c>
    </row>
    <row r="470" spans="4:4" x14ac:dyDescent="0.3">
      <c r="D470" t="s">
        <v>642</v>
      </c>
    </row>
    <row r="471" spans="4:4" x14ac:dyDescent="0.3">
      <c r="D471" t="s">
        <v>643</v>
      </c>
    </row>
    <row r="472" spans="4:4" x14ac:dyDescent="0.3">
      <c r="D472" t="s">
        <v>644</v>
      </c>
    </row>
    <row r="473" spans="4:4" x14ac:dyDescent="0.3">
      <c r="D473" t="s">
        <v>645</v>
      </c>
    </row>
    <row r="474" spans="4:4" x14ac:dyDescent="0.3">
      <c r="D474" t="s">
        <v>646</v>
      </c>
    </row>
    <row r="475" spans="4:4" x14ac:dyDescent="0.3">
      <c r="D475" t="s">
        <v>647</v>
      </c>
    </row>
    <row r="476" spans="4:4" x14ac:dyDescent="0.3">
      <c r="D476" t="s">
        <v>648</v>
      </c>
    </row>
    <row r="477" spans="4:4" x14ac:dyDescent="0.3">
      <c r="D477" t="s">
        <v>649</v>
      </c>
    </row>
    <row r="478" spans="4:4" x14ac:dyDescent="0.3">
      <c r="D478" t="s">
        <v>650</v>
      </c>
    </row>
    <row r="479" spans="4:4" x14ac:dyDescent="0.3">
      <c r="D479" t="s">
        <v>651</v>
      </c>
    </row>
    <row r="480" spans="4:4" x14ac:dyDescent="0.3">
      <c r="D480" t="s">
        <v>652</v>
      </c>
    </row>
    <row r="481" spans="4:4" x14ac:dyDescent="0.3">
      <c r="D481" t="s">
        <v>653</v>
      </c>
    </row>
    <row r="482" spans="4:4" x14ac:dyDescent="0.3">
      <c r="D482" t="s">
        <v>654</v>
      </c>
    </row>
    <row r="483" spans="4:4" x14ac:dyDescent="0.3">
      <c r="D483" t="s">
        <v>655</v>
      </c>
    </row>
    <row r="484" spans="4:4" x14ac:dyDescent="0.3">
      <c r="D484" t="s">
        <v>658</v>
      </c>
    </row>
    <row r="485" spans="4:4" x14ac:dyDescent="0.3">
      <c r="D485" t="s">
        <v>659</v>
      </c>
    </row>
    <row r="486" spans="4:4" x14ac:dyDescent="0.3">
      <c r="D486" t="s">
        <v>660</v>
      </c>
    </row>
    <row r="487" spans="4:4" x14ac:dyDescent="0.3">
      <c r="D487" t="s">
        <v>661</v>
      </c>
    </row>
    <row r="488" spans="4:4" x14ac:dyDescent="0.3">
      <c r="D488" t="s">
        <v>662</v>
      </c>
    </row>
    <row r="489" spans="4:4" x14ac:dyDescent="0.3">
      <c r="D489" t="s">
        <v>663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94743-AF7F-4556-9115-9099FCFCF2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1부리그</vt:lpstr>
      <vt:lpstr>2부리그</vt:lpstr>
      <vt:lpstr>FA컵</vt:lpstr>
      <vt:lpstr>UCL</vt:lpstr>
      <vt:lpstr>리그테이블DB</vt:lpstr>
      <vt:lpstr>득점왕DB</vt:lpstr>
      <vt:lpstr>LOGO_DB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2026-04-17T00:49:04Z</dcterms:created>
  <dcterms:modified xsi:type="dcterms:W3CDTF">2026-04-18T22:31:36Z</dcterms:modified>
</cp:coreProperties>
</file>