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Burndown Chart - General" sheetId="2" r:id="rId5"/>
    <sheet state="visible" name="Burndown Chart - Docente" sheetId="3" r:id="rId6"/>
    <sheet state="visible" name="Copia de Burndown Chart - Estud" sheetId="4" r:id="rId7"/>
    <sheet state="visible" name="Burndown Chart - Chat" sheetId="5" r:id="rId8"/>
  </sheets>
  <definedNames/>
  <calcPr/>
  <extLst>
    <ext uri="GoogleSheetsCustomDataVersion1">
      <go:sheetsCustomData xmlns:go="http://customooxmlschemas.google.com/" r:id="rId9" roundtripDataSignature="AMtx7mhkBR9IrDtiSLgMvnKzCOO51Jun7Q=="/>
    </ext>
  </extLst>
</workbook>
</file>

<file path=xl/sharedStrings.xml><?xml version="1.0" encoding="utf-8"?>
<sst xmlns="http://schemas.openxmlformats.org/spreadsheetml/2006/main" count="83" uniqueCount="26">
  <si>
    <t>Cálculos de puntos de historia</t>
  </si>
  <si>
    <t>Sprint 1</t>
  </si>
  <si>
    <t>Sistema Chat</t>
  </si>
  <si>
    <t>Historias de usuario</t>
  </si>
  <si>
    <t>Puntos</t>
  </si>
  <si>
    <t>Número de subhistorias</t>
  </si>
  <si>
    <t>Valor de puntos</t>
  </si>
  <si>
    <t>HU_IA1</t>
  </si>
  <si>
    <t>HU_MSN1</t>
  </si>
  <si>
    <t>HU_MSN3</t>
  </si>
  <si>
    <t>Total de puntos</t>
  </si>
  <si>
    <t>Sistema LMS</t>
  </si>
  <si>
    <t>HU_E1</t>
  </si>
  <si>
    <t>HU_E10</t>
  </si>
  <si>
    <t>HU_E11</t>
  </si>
  <si>
    <t>HU_P2</t>
  </si>
  <si>
    <t>HU_P13</t>
  </si>
  <si>
    <t>HU_P17</t>
  </si>
  <si>
    <t>HU_P18</t>
  </si>
  <si>
    <t>HU_P14</t>
  </si>
  <si>
    <t>General</t>
  </si>
  <si>
    <t>Cantidad de tareas</t>
  </si>
  <si>
    <t>Sprint 1 - 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</si>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</sst>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8">
    <font>
      <sz val="10.0"/>
      <color rgb="FF000000"/>
      <name val="Arial"/>
      <scheme val="minor"/>
    </font>
    <font>
      <color theme="1"/>
      <name val="Arial"/>
    </font>
    <font>
      <sz val="24.0"/>
      <color rgb="FFFFFFFF"/>
      <name val="Arial"/>
    </font>
    <font/>
    <font>
      <sz val="24.0"/>
      <color rgb="FF000000"/>
      <name val="Arial"/>
    </font>
    <font>
      <b/>
      <sz val="14.0"/>
      <color rgb="FFFFFFFF"/>
      <name val="Arial"/>
    </font>
    <font>
      <b/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8202A"/>
        <bgColor rgb="FF08202A"/>
      </patternFill>
    </fill>
    <fill>
      <patternFill patternType="solid">
        <fgColor rgb="FF5CB8B3"/>
        <bgColor rgb="FF5CB8B3"/>
      </patternFill>
    </fill>
  </fills>
  <borders count="3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1" fillId="3" fontId="4" numFmtId="0" xfId="0" applyAlignment="1" applyBorder="1" applyFill="1" applyFont="1">
      <alignment horizontal="center"/>
    </xf>
    <xf borderId="0" fillId="2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'Burndown Chart - General'!$D$9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 - General'!$B$10:$B$37</c:f>
            </c:strRef>
          </c:cat>
          <c:val>
            <c:numRef>
              <c:f>'Burndown Chart - General'!$D$10:$D$37</c:f>
              <c:numCache/>
            </c:numRef>
          </c:val>
          <c:smooth val="0"/>
        </c:ser>
        <c:ser>
          <c:idx val="1"/>
          <c:order val="1"/>
          <c:tx>
            <c:strRef>
              <c:f>'Burndown Chart - General'!$E$9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 - General'!$B$10:$B$37</c:f>
            </c:strRef>
          </c:cat>
          <c:val>
            <c:numRef>
              <c:f>'Burndown Chart - General'!$E$10:$E$37</c:f>
              <c:numCache/>
            </c:numRef>
          </c:val>
          <c:smooth val="0"/>
        </c:ser>
        <c:axId val="834424171"/>
        <c:axId val="101573450"/>
      </c:lineChart>
      <c:catAx>
        <c:axId val="83442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573450"/>
      </c:catAx>
      <c:valAx>
        <c:axId val="10157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44241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'Burndown Chart - Docente'!$D$13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 - Docente'!$B$14:$B$41</c:f>
            </c:strRef>
          </c:cat>
          <c:val>
            <c:numRef>
              <c:f>'Burndown Chart - Docente'!$D$14:$D$41</c:f>
              <c:numCache/>
            </c:numRef>
          </c:val>
          <c:smooth val="0"/>
        </c:ser>
        <c:ser>
          <c:idx val="1"/>
          <c:order val="1"/>
          <c:tx>
            <c:strRef>
              <c:f>'Burndown Chart - Docente'!$E$13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 - Docente'!$B$14:$B$41</c:f>
            </c:strRef>
          </c:cat>
          <c:val>
            <c:numRef>
              <c:f>'Burndown Chart - Docente'!$E$14:$E$41</c:f>
              <c:numCache/>
            </c:numRef>
          </c:val>
          <c:smooth val="0"/>
        </c:ser>
        <c:axId val="29241161"/>
        <c:axId val="775614834"/>
      </c:lineChart>
      <c:catAx>
        <c:axId val="2924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5614834"/>
      </c:catAx>
      <c:valAx>
        <c:axId val="775614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241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'Copia de Burndown Chart - Estud'!$D$11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Burndown Chart - Estud'!$B$12:$B$39</c:f>
            </c:strRef>
          </c:cat>
          <c:val>
            <c:numRef>
              <c:f>'Copia de Burndown Chart - Estud'!$D$12:$D$39</c:f>
              <c:numCache/>
            </c:numRef>
          </c:val>
          <c:smooth val="0"/>
        </c:ser>
        <c:ser>
          <c:idx val="1"/>
          <c:order val="1"/>
          <c:tx>
            <c:strRef>
              <c:f>'Copia de Burndown Chart - Estud'!$E$11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Burndown Chart - Estud'!$B$12:$B$39</c:f>
            </c:strRef>
          </c:cat>
          <c:val>
            <c:numRef>
              <c:f>'Copia de Burndown Chart - Estud'!$E$12:$E$39</c:f>
              <c:numCache/>
            </c:numRef>
          </c:val>
          <c:smooth val="0"/>
        </c:ser>
        <c:axId val="1317967619"/>
        <c:axId val="609667634"/>
      </c:lineChart>
      <c:catAx>
        <c:axId val="131796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9667634"/>
      </c:catAx>
      <c:valAx>
        <c:axId val="609667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79676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'Burndown Chart - Chat'!$D$11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 - Chat'!$B$12:$B$39</c:f>
            </c:strRef>
          </c:cat>
          <c:val>
            <c:numRef>
              <c:f>'Burndown Chart - Chat'!$D$12:$D$39</c:f>
              <c:numCache/>
            </c:numRef>
          </c:val>
          <c:smooth val="0"/>
        </c:ser>
        <c:ser>
          <c:idx val="1"/>
          <c:order val="1"/>
          <c:tx>
            <c:strRef>
              <c:f>'Burndown Chart - Chat'!$E$11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 - Chat'!$B$12:$B$39</c:f>
            </c:strRef>
          </c:cat>
          <c:val>
            <c:numRef>
              <c:f>'Burndown Chart - Chat'!$E$12:$E$39</c:f>
              <c:numCache/>
            </c:numRef>
          </c:val>
          <c:smooth val="0"/>
        </c:ser>
        <c:axId val="1785854777"/>
        <c:axId val="2075096432"/>
      </c:lineChart>
      <c:catAx>
        <c:axId val="178585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5096432"/>
      </c:catAx>
      <c:valAx>
        <c:axId val="207509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58547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19050</xdr:rowOff>
    </xdr:from>
    <xdr:ext cx="2419350" cy="742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7</xdr:row>
      <xdr:rowOff>190500</xdr:rowOff>
    </xdr:from>
    <xdr:ext cx="7686675" cy="4752975"/>
    <xdr:graphicFrame>
      <xdr:nvGraphicFramePr>
        <xdr:cNvPr id="54345965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1</xdr:row>
      <xdr:rowOff>38100</xdr:rowOff>
    </xdr:from>
    <xdr:ext cx="2419350" cy="742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11</xdr:row>
      <xdr:rowOff>190500</xdr:rowOff>
    </xdr:from>
    <xdr:ext cx="7686675" cy="4752975"/>
    <xdr:graphicFrame>
      <xdr:nvGraphicFramePr>
        <xdr:cNvPr id="103044378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19050</xdr:rowOff>
    </xdr:from>
    <xdr:ext cx="2419350" cy="742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9</xdr:row>
      <xdr:rowOff>190500</xdr:rowOff>
    </xdr:from>
    <xdr:ext cx="7686675" cy="4752975"/>
    <xdr:graphicFrame>
      <xdr:nvGraphicFramePr>
        <xdr:cNvPr id="203204048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19050</xdr:rowOff>
    </xdr:from>
    <xdr:ext cx="2419350" cy="742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9</xdr:row>
      <xdr:rowOff>190500</xdr:rowOff>
    </xdr:from>
    <xdr:ext cx="7686675" cy="4752975"/>
    <xdr:graphicFrame>
      <xdr:nvGraphicFramePr>
        <xdr:cNvPr id="21293275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1</xdr:row>
      <xdr:rowOff>38100</xdr:rowOff>
    </xdr:from>
    <xdr:ext cx="2419350" cy="742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5"/>
    <col customWidth="1" min="2" max="6" width="12.63"/>
    <col customWidth="1" min="7" max="7" width="13.88"/>
  </cols>
  <sheetData>
    <row r="1" ht="15.75" customHeight="1"/>
    <row r="2" ht="15.75" customHeight="1">
      <c r="B2" s="1"/>
      <c r="C2" s="1"/>
      <c r="D2" s="1"/>
      <c r="E2" s="2" t="s">
        <v>0</v>
      </c>
      <c r="F2" s="3"/>
      <c r="G2" s="3"/>
      <c r="H2" s="3"/>
      <c r="I2" s="4"/>
    </row>
    <row r="3" ht="15.75" customHeight="1">
      <c r="B3" s="1"/>
      <c r="C3" s="1"/>
      <c r="D3" s="1"/>
      <c r="E3" s="5" t="s">
        <v>1</v>
      </c>
      <c r="F3" s="3"/>
      <c r="G3" s="3"/>
      <c r="H3" s="3"/>
      <c r="I3" s="4"/>
    </row>
    <row r="4" ht="15.75" customHeight="1"/>
    <row r="5" ht="15.75" customHeight="1">
      <c r="B5" s="6" t="s">
        <v>2</v>
      </c>
    </row>
    <row r="6" ht="15.75" customHeight="1">
      <c r="B6" s="7" t="s">
        <v>3</v>
      </c>
      <c r="D6" s="7" t="s">
        <v>4</v>
      </c>
      <c r="E6" s="7" t="s">
        <v>5</v>
      </c>
      <c r="G6" s="7" t="s">
        <v>6</v>
      </c>
    </row>
    <row r="7" ht="15.75" customHeight="1">
      <c r="B7" s="8" t="s">
        <v>7</v>
      </c>
      <c r="D7" s="8">
        <v>13.0</v>
      </c>
      <c r="E7" s="8">
        <v>6.0</v>
      </c>
      <c r="G7" s="9">
        <f t="shared" ref="G7:G9" si="1">D7/E7</f>
        <v>2.166666667</v>
      </c>
    </row>
    <row r="8" ht="15.75" customHeight="1">
      <c r="B8" s="8" t="s">
        <v>8</v>
      </c>
      <c r="D8" s="8">
        <v>13.0</v>
      </c>
      <c r="E8" s="8">
        <v>12.0</v>
      </c>
      <c r="G8" s="9">
        <f t="shared" si="1"/>
        <v>1.083333333</v>
      </c>
    </row>
    <row r="9" ht="15.75" customHeight="1">
      <c r="B9" s="8" t="s">
        <v>9</v>
      </c>
      <c r="D9" s="8">
        <v>20.0</v>
      </c>
      <c r="E9" s="8">
        <v>3.0</v>
      </c>
      <c r="G9" s="9">
        <f t="shared" si="1"/>
        <v>6.666666667</v>
      </c>
    </row>
    <row r="10" ht="15.75" customHeight="1">
      <c r="B10" s="10" t="s">
        <v>10</v>
      </c>
      <c r="D10" s="10">
        <v>46.0</v>
      </c>
      <c r="E10" s="10" t="s">
        <v>10</v>
      </c>
      <c r="G10" s="10">
        <f>(E7*G7)+(E8*G8)+(E9*G9)</f>
        <v>46</v>
      </c>
    </row>
    <row r="11" ht="15.75" customHeight="1">
      <c r="B11" s="8"/>
      <c r="D11" s="8"/>
      <c r="E11" s="8"/>
      <c r="G11" s="8"/>
    </row>
    <row r="12" ht="15.75" customHeight="1">
      <c r="B12" s="6" t="s">
        <v>11</v>
      </c>
    </row>
    <row r="13" ht="15.75" customHeight="1">
      <c r="B13" s="7" t="s">
        <v>3</v>
      </c>
      <c r="D13" s="7" t="s">
        <v>4</v>
      </c>
      <c r="E13" s="7" t="s">
        <v>5</v>
      </c>
      <c r="G13" s="7" t="s">
        <v>6</v>
      </c>
    </row>
    <row r="14" ht="15.75" customHeight="1">
      <c r="B14" s="8" t="s">
        <v>12</v>
      </c>
      <c r="D14" s="8">
        <v>8.0</v>
      </c>
      <c r="E14" s="8">
        <v>3.0</v>
      </c>
      <c r="G14" s="9">
        <f t="shared" ref="G14:G21" si="2">D14/E14</f>
        <v>2.666666667</v>
      </c>
    </row>
    <row r="15" ht="15.75" customHeight="1">
      <c r="B15" s="8" t="s">
        <v>13</v>
      </c>
      <c r="D15" s="8">
        <v>8.0</v>
      </c>
      <c r="E15" s="8">
        <v>1.0</v>
      </c>
      <c r="G15" s="9">
        <f t="shared" si="2"/>
        <v>8</v>
      </c>
    </row>
    <row r="16" ht="15.75" customHeight="1">
      <c r="B16" s="8" t="s">
        <v>14</v>
      </c>
      <c r="D16" s="8">
        <v>3.0</v>
      </c>
      <c r="E16" s="8">
        <v>1.0</v>
      </c>
      <c r="G16" s="9">
        <f t="shared" si="2"/>
        <v>3</v>
      </c>
    </row>
    <row r="17" ht="15.75" customHeight="1">
      <c r="B17" s="8" t="s">
        <v>15</v>
      </c>
      <c r="D17" s="8">
        <v>8.0</v>
      </c>
      <c r="E17" s="8">
        <v>6.0</v>
      </c>
      <c r="G17" s="9">
        <f t="shared" si="2"/>
        <v>1.333333333</v>
      </c>
    </row>
    <row r="18" ht="15.75" customHeight="1">
      <c r="B18" s="8" t="s">
        <v>16</v>
      </c>
      <c r="D18" s="8">
        <v>8.0</v>
      </c>
      <c r="E18" s="8">
        <v>1.0</v>
      </c>
      <c r="G18" s="9">
        <f t="shared" si="2"/>
        <v>8</v>
      </c>
    </row>
    <row r="19" ht="15.75" customHeight="1">
      <c r="B19" s="8" t="s">
        <v>17</v>
      </c>
      <c r="D19" s="8">
        <v>8.0</v>
      </c>
      <c r="E19" s="8">
        <v>1.0</v>
      </c>
      <c r="G19" s="9">
        <f t="shared" si="2"/>
        <v>8</v>
      </c>
    </row>
    <row r="20" ht="15.75" customHeight="1">
      <c r="B20" s="8" t="s">
        <v>18</v>
      </c>
      <c r="D20" s="8">
        <v>8.0</v>
      </c>
      <c r="E20" s="8">
        <v>1.0</v>
      </c>
      <c r="G20" s="9">
        <f t="shared" si="2"/>
        <v>8</v>
      </c>
    </row>
    <row r="21" ht="15.75" customHeight="1">
      <c r="B21" s="8" t="s">
        <v>19</v>
      </c>
      <c r="D21" s="8">
        <v>3.0</v>
      </c>
      <c r="E21" s="8">
        <v>1.0</v>
      </c>
      <c r="G21" s="9">
        <f t="shared" si="2"/>
        <v>3</v>
      </c>
    </row>
    <row r="22" ht="15.75" customHeight="1">
      <c r="B22" s="10" t="s">
        <v>10</v>
      </c>
      <c r="D22" s="10">
        <f>SUM(D14:D21)</f>
        <v>54</v>
      </c>
      <c r="E22" s="10" t="s">
        <v>10</v>
      </c>
      <c r="G22" s="10">
        <f>(E19*G19)+(E20*G20)+(E21*G21)+(E18*G18)+(E17*G17)+(E16*G16)+(E15*G15)+(E14*G14)</f>
        <v>54</v>
      </c>
    </row>
    <row r="23" ht="15.75" customHeight="1">
      <c r="B23" s="8"/>
      <c r="D23" s="8"/>
      <c r="E23" s="8"/>
      <c r="G23" s="8"/>
    </row>
    <row r="24" ht="15.75" customHeight="1">
      <c r="B24" s="11" t="s">
        <v>20</v>
      </c>
    </row>
    <row r="25" ht="15.75" customHeight="1">
      <c r="B25" s="12" t="s">
        <v>21</v>
      </c>
      <c r="E25" s="12" t="s">
        <v>4</v>
      </c>
    </row>
    <row r="26" ht="15.75" customHeight="1">
      <c r="B26" s="13">
        <v>18.0</v>
      </c>
      <c r="E26" s="13">
        <v>3.0</v>
      </c>
    </row>
    <row r="27" ht="15.75" customHeight="1">
      <c r="B27" s="14" t="s">
        <v>10</v>
      </c>
      <c r="E27" s="14">
        <v>54.0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E7:F7"/>
    <mergeCell ref="E8:F8"/>
    <mergeCell ref="E2:I2"/>
    <mergeCell ref="E3:I3"/>
    <mergeCell ref="B5:G5"/>
    <mergeCell ref="B6:C6"/>
    <mergeCell ref="E6:F6"/>
    <mergeCell ref="B7:C7"/>
    <mergeCell ref="B8:C8"/>
    <mergeCell ref="B9:C9"/>
    <mergeCell ref="E9:F9"/>
    <mergeCell ref="B10:C10"/>
    <mergeCell ref="E10:F10"/>
    <mergeCell ref="B11:C11"/>
    <mergeCell ref="E11:F11"/>
    <mergeCell ref="B12:G12"/>
    <mergeCell ref="B16:C16"/>
    <mergeCell ref="B17:C17"/>
    <mergeCell ref="B18:C18"/>
    <mergeCell ref="B19:C19"/>
    <mergeCell ref="B20:C20"/>
    <mergeCell ref="B21:C21"/>
    <mergeCell ref="B22:C22"/>
    <mergeCell ref="B23:C23"/>
    <mergeCell ref="B13:C13"/>
    <mergeCell ref="E13:F13"/>
    <mergeCell ref="B14:C14"/>
    <mergeCell ref="E14:F14"/>
    <mergeCell ref="B15:C15"/>
    <mergeCell ref="E15:F15"/>
    <mergeCell ref="E16:F16"/>
    <mergeCell ref="B24:G24"/>
    <mergeCell ref="B25:D25"/>
    <mergeCell ref="E25:G25"/>
    <mergeCell ref="B26:D26"/>
    <mergeCell ref="E26:G26"/>
    <mergeCell ref="B27:D27"/>
    <mergeCell ref="E27:G27"/>
    <mergeCell ref="E17:F17"/>
    <mergeCell ref="E18:F18"/>
    <mergeCell ref="E19:F19"/>
    <mergeCell ref="E20:F20"/>
    <mergeCell ref="E21:F21"/>
    <mergeCell ref="E22:F22"/>
    <mergeCell ref="E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.38"/>
    <col customWidth="1" min="3" max="3" width="5.5"/>
    <col customWidth="1" min="4" max="4" width="15.63"/>
    <col customWidth="1" min="5" max="5" width="14.88"/>
    <col customWidth="1" min="6" max="6" width="3.38"/>
    <col customWidth="1" min="7" max="7" width="33.0"/>
    <col customWidth="1" min="8" max="8" width="33.13"/>
    <col customWidth="1" min="9" max="9" width="35.13"/>
    <col customWidth="1" min="10" max="10" width="22.13"/>
  </cols>
  <sheetData>
    <row r="1" ht="15.75" customHeight="1"/>
    <row r="2" ht="15.75" customHeight="1">
      <c r="B2" s="1"/>
      <c r="G2" s="2" t="s">
        <v>22</v>
      </c>
      <c r="H2" s="3"/>
      <c r="I2" s="4"/>
    </row>
    <row r="3" ht="15.75" customHeight="1">
      <c r="G3" s="5" t="s">
        <v>20</v>
      </c>
      <c r="H3" s="3"/>
      <c r="I3" s="4"/>
      <c r="K3" s="15"/>
      <c r="L3" s="15"/>
      <c r="M3" s="15"/>
      <c r="N3" s="15"/>
    </row>
    <row r="4" ht="15.75" customHeight="1">
      <c r="B4" s="16"/>
    </row>
    <row r="5" ht="15.75" customHeight="1">
      <c r="B5" s="12" t="s">
        <v>21</v>
      </c>
      <c r="H5" s="12" t="s">
        <v>4</v>
      </c>
    </row>
    <row r="6" ht="15.75" customHeight="1">
      <c r="B6" s="13">
        <v>18.0</v>
      </c>
      <c r="H6" s="13">
        <v>3.0</v>
      </c>
    </row>
    <row r="7" ht="15.75" customHeight="1">
      <c r="B7" s="14" t="s">
        <v>10</v>
      </c>
      <c r="H7" s="14">
        <v>54.0</v>
      </c>
    </row>
    <row r="8" ht="15.75" customHeight="1">
      <c r="B8" s="16"/>
    </row>
    <row r="9" ht="23.25" customHeight="1">
      <c r="B9" s="7" t="s">
        <v>23</v>
      </c>
      <c r="D9" s="7" t="s">
        <v>24</v>
      </c>
      <c r="E9" s="7" t="s">
        <v>25</v>
      </c>
      <c r="F9" s="7"/>
      <c r="G9" s="8"/>
      <c r="H9" s="8"/>
      <c r="I9" s="8"/>
    </row>
    <row r="10" ht="18.0" customHeight="1">
      <c r="B10" s="17">
        <v>45079.0</v>
      </c>
      <c r="D10" s="8">
        <v>54.0</v>
      </c>
      <c r="E10" s="8">
        <v>54.0</v>
      </c>
      <c r="F10" s="18">
        <f>D10/26</f>
        <v>2.076923077</v>
      </c>
      <c r="G10" s="8"/>
      <c r="H10" s="8"/>
      <c r="I10" s="8"/>
    </row>
    <row r="11" ht="15.75" customHeight="1">
      <c r="B11" s="17">
        <v>45080.0</v>
      </c>
      <c r="D11" s="19">
        <f t="shared" ref="D11:D36" si="1">+D10-$F$10</f>
        <v>51.92307692</v>
      </c>
      <c r="E11" s="8">
        <v>54.0</v>
      </c>
      <c r="F11" s="8"/>
      <c r="G11" s="8"/>
      <c r="H11" s="8"/>
      <c r="I11" s="8"/>
    </row>
    <row r="12" ht="15.75" customHeight="1">
      <c r="B12" s="17">
        <v>45081.0</v>
      </c>
      <c r="D12" s="19">
        <f t="shared" si="1"/>
        <v>49.84615385</v>
      </c>
      <c r="E12" s="8">
        <v>54.0</v>
      </c>
      <c r="F12" s="8"/>
      <c r="G12" s="8"/>
      <c r="H12" s="8"/>
      <c r="I12" s="8"/>
    </row>
    <row r="13" ht="14.25" customHeight="1">
      <c r="B13" s="17">
        <v>45082.0</v>
      </c>
      <c r="D13" s="19">
        <f t="shared" si="1"/>
        <v>47.76923077</v>
      </c>
      <c r="E13" s="8">
        <v>54.0</v>
      </c>
      <c r="F13" s="8"/>
      <c r="G13" s="8"/>
      <c r="H13" s="8"/>
      <c r="I13" s="8"/>
    </row>
    <row r="14" ht="15.0" customHeight="1">
      <c r="B14" s="17">
        <v>45083.0</v>
      </c>
      <c r="D14" s="19">
        <f t="shared" si="1"/>
        <v>45.69230769</v>
      </c>
      <c r="E14" s="8">
        <v>54.0</v>
      </c>
      <c r="F14" s="8"/>
      <c r="G14" s="8"/>
      <c r="H14" s="8"/>
      <c r="I14" s="8"/>
    </row>
    <row r="15" ht="16.5" customHeight="1">
      <c r="B15" s="17">
        <v>45084.0</v>
      </c>
      <c r="D15" s="19">
        <f t="shared" si="1"/>
        <v>43.61538462</v>
      </c>
      <c r="E15" s="8">
        <v>54.0</v>
      </c>
      <c r="F15" s="8"/>
      <c r="G15" s="8"/>
      <c r="H15" s="8"/>
      <c r="I15" s="8"/>
    </row>
    <row r="16" ht="16.5" customHeight="1">
      <c r="B16" s="17">
        <v>45085.0</v>
      </c>
      <c r="D16" s="19">
        <f t="shared" si="1"/>
        <v>41.53846154</v>
      </c>
      <c r="E16" s="8">
        <v>54.0</v>
      </c>
      <c r="F16" s="8"/>
      <c r="G16" s="8"/>
      <c r="H16" s="8"/>
      <c r="I16" s="8"/>
    </row>
    <row r="17" ht="15.75" customHeight="1">
      <c r="B17" s="17">
        <v>45086.0</v>
      </c>
      <c r="D17" s="19">
        <f t="shared" si="1"/>
        <v>39.46153846</v>
      </c>
      <c r="E17" s="8">
        <v>54.0</v>
      </c>
      <c r="F17" s="8"/>
      <c r="G17" s="8"/>
      <c r="H17" s="8"/>
      <c r="I17" s="8"/>
    </row>
    <row r="18" ht="16.5" customHeight="1">
      <c r="B18" s="17">
        <v>45087.0</v>
      </c>
      <c r="D18" s="19">
        <f t="shared" si="1"/>
        <v>37.38461538</v>
      </c>
      <c r="E18" s="8">
        <v>54.0</v>
      </c>
      <c r="F18" s="8"/>
      <c r="G18" s="8"/>
      <c r="H18" s="8"/>
      <c r="I18" s="8"/>
    </row>
    <row r="19" ht="18.0" customHeight="1">
      <c r="B19" s="17">
        <v>45088.0</v>
      </c>
      <c r="D19" s="19">
        <f t="shared" si="1"/>
        <v>35.30769231</v>
      </c>
      <c r="E19" s="8">
        <v>54.0</v>
      </c>
      <c r="F19" s="16"/>
      <c r="G19" s="16"/>
      <c r="H19" s="16"/>
      <c r="I19" s="16"/>
    </row>
    <row r="20" ht="16.5" customHeight="1">
      <c r="B20" s="17">
        <v>45089.0</v>
      </c>
      <c r="D20" s="19">
        <f t="shared" si="1"/>
        <v>33.23076923</v>
      </c>
      <c r="E20" s="8">
        <v>54.0</v>
      </c>
      <c r="F20" s="16"/>
      <c r="G20" s="16"/>
      <c r="H20" s="16"/>
      <c r="I20" s="16"/>
    </row>
    <row r="21" ht="17.25" customHeight="1">
      <c r="B21" s="17">
        <v>45090.0</v>
      </c>
      <c r="D21" s="19">
        <f t="shared" si="1"/>
        <v>31.15384615</v>
      </c>
      <c r="E21" s="8">
        <v>42.0</v>
      </c>
      <c r="F21" s="16"/>
      <c r="G21" s="16"/>
      <c r="H21" s="16"/>
      <c r="I21" s="16"/>
    </row>
    <row r="22" ht="14.25" customHeight="1">
      <c r="B22" s="17">
        <v>45091.0</v>
      </c>
      <c r="D22" s="19">
        <f t="shared" si="1"/>
        <v>29.07692308</v>
      </c>
      <c r="E22" s="8">
        <v>42.0</v>
      </c>
      <c r="F22" s="16"/>
      <c r="G22" s="16"/>
      <c r="H22" s="16"/>
      <c r="I22" s="16"/>
    </row>
    <row r="23" ht="17.25" customHeight="1">
      <c r="B23" s="17">
        <v>45092.0</v>
      </c>
      <c r="D23" s="19">
        <f t="shared" si="1"/>
        <v>27</v>
      </c>
      <c r="E23" s="8">
        <v>42.0</v>
      </c>
      <c r="F23" s="16"/>
      <c r="G23" s="16"/>
      <c r="H23" s="16"/>
      <c r="I23" s="16"/>
    </row>
    <row r="24" ht="15.0" customHeight="1">
      <c r="B24" s="17">
        <v>45093.0</v>
      </c>
      <c r="D24" s="19">
        <f t="shared" si="1"/>
        <v>24.92307692</v>
      </c>
      <c r="E24" s="8">
        <v>42.0</v>
      </c>
      <c r="F24" s="16"/>
      <c r="G24" s="16"/>
      <c r="H24" s="16"/>
      <c r="I24" s="16"/>
    </row>
    <row r="25" ht="14.25" customHeight="1">
      <c r="B25" s="17">
        <v>45094.0</v>
      </c>
      <c r="D25" s="19">
        <f t="shared" si="1"/>
        <v>22.84615385</v>
      </c>
      <c r="E25" s="8">
        <v>36.0</v>
      </c>
      <c r="F25" s="16"/>
      <c r="G25" s="16"/>
      <c r="H25" s="16"/>
      <c r="I25" s="16"/>
    </row>
    <row r="26" ht="15.75" customHeight="1">
      <c r="B26" s="17">
        <v>45095.0</v>
      </c>
      <c r="D26" s="19">
        <f t="shared" si="1"/>
        <v>20.76923077</v>
      </c>
      <c r="E26" s="8">
        <v>36.0</v>
      </c>
      <c r="F26" s="16"/>
      <c r="G26" s="16"/>
      <c r="H26" s="16"/>
      <c r="I26" s="16"/>
    </row>
    <row r="27" ht="15.75" customHeight="1">
      <c r="B27" s="17">
        <v>45096.0</v>
      </c>
      <c r="D27" s="19">
        <f t="shared" si="1"/>
        <v>18.69230769</v>
      </c>
      <c r="E27" s="8">
        <v>30.0</v>
      </c>
    </row>
    <row r="28" ht="15.75" customHeight="1">
      <c r="B28" s="17">
        <v>45097.0</v>
      </c>
      <c r="D28" s="19">
        <f t="shared" si="1"/>
        <v>16.61538462</v>
      </c>
      <c r="E28" s="8">
        <v>30.0</v>
      </c>
    </row>
    <row r="29" ht="15.75" customHeight="1">
      <c r="B29" s="17">
        <v>45098.0</v>
      </c>
      <c r="D29" s="19">
        <f t="shared" si="1"/>
        <v>14.53846154</v>
      </c>
      <c r="E29" s="8">
        <v>27.0</v>
      </c>
    </row>
    <row r="30" ht="15.75" customHeight="1">
      <c r="B30" s="17">
        <v>45099.0</v>
      </c>
      <c r="D30" s="19">
        <f t="shared" si="1"/>
        <v>12.46153846</v>
      </c>
      <c r="E30" s="8">
        <v>24.0</v>
      </c>
    </row>
    <row r="31" ht="15.75" customHeight="1">
      <c r="B31" s="17">
        <v>45100.0</v>
      </c>
      <c r="D31" s="19">
        <f t="shared" si="1"/>
        <v>10.38461538</v>
      </c>
      <c r="E31" s="8">
        <v>24.0</v>
      </c>
    </row>
    <row r="32" ht="15.75" customHeight="1">
      <c r="B32" s="17">
        <v>45101.0</v>
      </c>
      <c r="D32" s="19">
        <f t="shared" si="1"/>
        <v>8.307692308</v>
      </c>
      <c r="E32" s="8">
        <v>24.0</v>
      </c>
    </row>
    <row r="33" ht="15.75" customHeight="1">
      <c r="B33" s="17">
        <v>45102.0</v>
      </c>
      <c r="D33" s="19">
        <f t="shared" si="1"/>
        <v>6.230769231</v>
      </c>
      <c r="E33" s="8">
        <v>18.0</v>
      </c>
    </row>
    <row r="34" ht="15.75" customHeight="1">
      <c r="B34" s="17">
        <v>45103.0</v>
      </c>
      <c r="D34" s="19">
        <f t="shared" si="1"/>
        <v>4.153846154</v>
      </c>
      <c r="E34" s="8">
        <v>15.0</v>
      </c>
    </row>
    <row r="35" ht="15.75" customHeight="1">
      <c r="B35" s="17">
        <v>45104.0</v>
      </c>
      <c r="D35" s="19">
        <f t="shared" si="1"/>
        <v>2.076923077</v>
      </c>
      <c r="E35" s="8">
        <v>9.0</v>
      </c>
    </row>
    <row r="36" ht="15.75" customHeight="1">
      <c r="B36" s="17">
        <v>45105.0</v>
      </c>
      <c r="D36" s="19">
        <f t="shared" si="1"/>
        <v>0</v>
      </c>
      <c r="E36" s="8">
        <v>9.0</v>
      </c>
    </row>
    <row r="37" ht="15.75" customHeight="1">
      <c r="B37" s="17"/>
      <c r="D37" s="19"/>
      <c r="E37" s="8"/>
    </row>
    <row r="38" ht="15.75" customHeight="1">
      <c r="E38" s="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F3"/>
    <mergeCell ref="G2:I2"/>
    <mergeCell ref="G3:I3"/>
    <mergeCell ref="B5:G5"/>
    <mergeCell ref="H5:I5"/>
    <mergeCell ref="B6:G6"/>
    <mergeCell ref="H6:I6"/>
    <mergeCell ref="B7:G7"/>
    <mergeCell ref="H7:I7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35:C35"/>
    <mergeCell ref="B36:C36"/>
    <mergeCell ref="B37:C37"/>
    <mergeCell ref="B38:C38"/>
    <mergeCell ref="B28:C28"/>
    <mergeCell ref="B29:C29"/>
    <mergeCell ref="B30:C30"/>
    <mergeCell ref="B31:C31"/>
    <mergeCell ref="B32:C32"/>
    <mergeCell ref="B33:C33"/>
    <mergeCell ref="B34:C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.38"/>
    <col customWidth="1" min="3" max="3" width="5.5"/>
    <col customWidth="1" min="4" max="4" width="15.63"/>
    <col customWidth="1" min="5" max="5" width="14.88"/>
    <col customWidth="1" min="6" max="6" width="3.38"/>
    <col customWidth="1" min="7" max="7" width="33.0"/>
    <col customWidth="1" min="8" max="8" width="33.13"/>
    <col customWidth="1" min="9" max="9" width="35.13"/>
    <col customWidth="1" min="10" max="10" width="22.13"/>
  </cols>
  <sheetData>
    <row r="1" ht="15.75" customHeight="1"/>
    <row r="2" ht="15.75" customHeight="1">
      <c r="B2" s="1"/>
      <c r="G2" s="2" t="s">
        <v>22</v>
      </c>
      <c r="H2" s="3"/>
      <c r="I2" s="4"/>
    </row>
    <row r="3" ht="15.75" customHeight="1">
      <c r="G3" s="5" t="s">
        <v>11</v>
      </c>
      <c r="H3" s="3"/>
      <c r="I3" s="4"/>
      <c r="K3" s="15"/>
      <c r="L3" s="15"/>
      <c r="M3" s="15"/>
      <c r="N3" s="15"/>
    </row>
    <row r="4" ht="15.75" customHeight="1">
      <c r="B4" s="16"/>
    </row>
    <row r="5" ht="15.75" customHeight="1">
      <c r="B5" s="7" t="s">
        <v>3</v>
      </c>
      <c r="E5" s="7" t="s">
        <v>4</v>
      </c>
      <c r="G5" s="7" t="s">
        <v>5</v>
      </c>
      <c r="I5" s="7" t="s">
        <v>6</v>
      </c>
    </row>
    <row r="6" ht="15.75" customHeight="1">
      <c r="B6" s="8" t="s">
        <v>15</v>
      </c>
      <c r="E6" s="8">
        <v>8.0</v>
      </c>
      <c r="G6" s="8">
        <v>1.0</v>
      </c>
      <c r="I6" s="9">
        <f t="shared" ref="I6:I10" si="1">E6/G6</f>
        <v>8</v>
      </c>
    </row>
    <row r="7" ht="15.75" customHeight="1">
      <c r="B7" s="8" t="s">
        <v>16</v>
      </c>
      <c r="E7" s="8">
        <v>8.0</v>
      </c>
      <c r="G7" s="8">
        <v>1.0</v>
      </c>
      <c r="I7" s="9">
        <f t="shared" si="1"/>
        <v>8</v>
      </c>
    </row>
    <row r="8" ht="15.75" customHeight="1">
      <c r="B8" s="8" t="s">
        <v>17</v>
      </c>
      <c r="E8" s="8">
        <v>8.0</v>
      </c>
      <c r="G8" s="8">
        <v>1.0</v>
      </c>
      <c r="I8" s="9">
        <f t="shared" si="1"/>
        <v>8</v>
      </c>
    </row>
    <row r="9" ht="15.75" customHeight="1">
      <c r="B9" s="8" t="s">
        <v>18</v>
      </c>
      <c r="E9" s="8">
        <v>8.0</v>
      </c>
      <c r="G9" s="8">
        <v>1.0</v>
      </c>
      <c r="I9" s="9">
        <f t="shared" si="1"/>
        <v>8</v>
      </c>
    </row>
    <row r="10" ht="15.75" customHeight="1">
      <c r="B10" s="8" t="s">
        <v>19</v>
      </c>
      <c r="E10" s="8">
        <v>5.0</v>
      </c>
      <c r="G10" s="8">
        <v>1.0</v>
      </c>
      <c r="I10" s="9">
        <f t="shared" si="1"/>
        <v>5</v>
      </c>
    </row>
    <row r="11" ht="15.75" customHeight="1">
      <c r="B11" s="10" t="s">
        <v>10</v>
      </c>
      <c r="E11" s="10">
        <f>SUM(E6:E10)</f>
        <v>37</v>
      </c>
      <c r="G11" s="10" t="s">
        <v>10</v>
      </c>
      <c r="I11" s="20">
        <f>SUM(I6:I10)</f>
        <v>37</v>
      </c>
    </row>
    <row r="12" ht="15.75" customHeight="1">
      <c r="B12" s="16"/>
    </row>
    <row r="13" ht="23.25" customHeight="1">
      <c r="B13" s="7" t="s">
        <v>23</v>
      </c>
      <c r="D13" s="7" t="s">
        <v>24</v>
      </c>
      <c r="E13" s="7" t="s">
        <v>25</v>
      </c>
      <c r="F13" s="7"/>
      <c r="G13" s="8"/>
      <c r="H13" s="8"/>
      <c r="I13" s="8"/>
    </row>
    <row r="14" ht="18.0" customHeight="1">
      <c r="B14" s="17">
        <v>45079.0</v>
      </c>
      <c r="D14" s="8">
        <f>E11</f>
        <v>37</v>
      </c>
      <c r="E14" s="8">
        <v>37.0</v>
      </c>
      <c r="F14" s="18">
        <f>D14/26</f>
        <v>1.423076923</v>
      </c>
      <c r="G14" s="8"/>
      <c r="H14" s="8"/>
      <c r="I14" s="8"/>
    </row>
    <row r="15" ht="15.75" customHeight="1">
      <c r="B15" s="17">
        <v>45080.0</v>
      </c>
      <c r="D15" s="19">
        <f t="shared" ref="D15:D40" si="2">+D14-$F$14</f>
        <v>35.57692308</v>
      </c>
      <c r="E15" s="8">
        <v>37.0</v>
      </c>
      <c r="F15" s="8"/>
      <c r="G15" s="8"/>
      <c r="H15" s="8"/>
      <c r="I15" s="8"/>
    </row>
    <row r="16" ht="15.75" customHeight="1">
      <c r="B16" s="17">
        <v>45081.0</v>
      </c>
      <c r="D16" s="19">
        <f t="shared" si="2"/>
        <v>34.15384615</v>
      </c>
      <c r="E16" s="8">
        <v>37.0</v>
      </c>
      <c r="F16" s="8"/>
      <c r="G16" s="8"/>
      <c r="H16" s="8"/>
      <c r="I16" s="8"/>
    </row>
    <row r="17" ht="14.25" customHeight="1">
      <c r="B17" s="17">
        <v>45082.0</v>
      </c>
      <c r="D17" s="19">
        <f t="shared" si="2"/>
        <v>32.73076923</v>
      </c>
      <c r="E17" s="8">
        <v>37.0</v>
      </c>
      <c r="F17" s="8"/>
      <c r="G17" s="8"/>
      <c r="H17" s="8"/>
      <c r="I17" s="8"/>
    </row>
    <row r="18" ht="15.0" customHeight="1">
      <c r="B18" s="17">
        <v>45083.0</v>
      </c>
      <c r="D18" s="19">
        <f t="shared" si="2"/>
        <v>31.30769231</v>
      </c>
      <c r="E18" s="8">
        <v>37.0</v>
      </c>
      <c r="F18" s="8"/>
      <c r="G18" s="8"/>
      <c r="H18" s="8"/>
      <c r="I18" s="8"/>
    </row>
    <row r="19" ht="16.5" customHeight="1">
      <c r="B19" s="17">
        <v>45084.0</v>
      </c>
      <c r="D19" s="19">
        <f t="shared" si="2"/>
        <v>29.88461538</v>
      </c>
      <c r="E19" s="8">
        <v>37.0</v>
      </c>
      <c r="F19" s="8"/>
      <c r="G19" s="8"/>
      <c r="H19" s="8"/>
      <c r="I19" s="8"/>
    </row>
    <row r="20" ht="16.5" customHeight="1">
      <c r="B20" s="17">
        <v>45085.0</v>
      </c>
      <c r="D20" s="19">
        <f t="shared" si="2"/>
        <v>28.46153846</v>
      </c>
      <c r="E20" s="8">
        <v>37.0</v>
      </c>
      <c r="F20" s="8"/>
      <c r="G20" s="8"/>
      <c r="H20" s="8"/>
      <c r="I20" s="8"/>
    </row>
    <row r="21" ht="15.75" customHeight="1">
      <c r="B21" s="17">
        <v>45086.0</v>
      </c>
      <c r="D21" s="19">
        <f t="shared" si="2"/>
        <v>27.03846154</v>
      </c>
      <c r="E21" s="8">
        <v>37.0</v>
      </c>
      <c r="F21" s="8"/>
      <c r="G21" s="8"/>
      <c r="H21" s="8"/>
      <c r="I21" s="8"/>
    </row>
    <row r="22" ht="16.5" customHeight="1">
      <c r="B22" s="17">
        <v>45087.0</v>
      </c>
      <c r="D22" s="19">
        <f t="shared" si="2"/>
        <v>25.61538462</v>
      </c>
      <c r="E22" s="8">
        <v>37.0</v>
      </c>
      <c r="F22" s="8"/>
      <c r="G22" s="8"/>
      <c r="H22" s="8"/>
      <c r="I22" s="8"/>
    </row>
    <row r="23" ht="18.0" customHeight="1">
      <c r="B23" s="17">
        <v>45088.0</v>
      </c>
      <c r="D23" s="19">
        <f t="shared" si="2"/>
        <v>24.19230769</v>
      </c>
      <c r="E23" s="8">
        <v>37.0</v>
      </c>
      <c r="F23" s="16"/>
      <c r="G23" s="16"/>
      <c r="H23" s="16"/>
      <c r="I23" s="16"/>
    </row>
    <row r="24" ht="16.5" customHeight="1">
      <c r="B24" s="17">
        <v>45089.0</v>
      </c>
      <c r="D24" s="19">
        <f t="shared" si="2"/>
        <v>22.76923077</v>
      </c>
      <c r="E24" s="8">
        <v>37.0</v>
      </c>
      <c r="F24" s="16"/>
      <c r="G24" s="16"/>
      <c r="H24" s="16"/>
      <c r="I24" s="16"/>
    </row>
    <row r="25" ht="17.25" customHeight="1">
      <c r="B25" s="17">
        <v>45090.0</v>
      </c>
      <c r="D25" s="19">
        <f t="shared" si="2"/>
        <v>21.34615385</v>
      </c>
      <c r="E25" s="8">
        <v>37.0</v>
      </c>
      <c r="F25" s="16"/>
      <c r="G25" s="16"/>
      <c r="H25" s="16"/>
      <c r="I25" s="16"/>
    </row>
    <row r="26" ht="14.25" customHeight="1">
      <c r="B26" s="17">
        <v>45091.0</v>
      </c>
      <c r="D26" s="19">
        <f t="shared" si="2"/>
        <v>19.92307692</v>
      </c>
      <c r="E26" s="8">
        <v>37.0</v>
      </c>
      <c r="F26" s="16"/>
      <c r="G26" s="16"/>
      <c r="H26" s="16"/>
      <c r="I26" s="16"/>
    </row>
    <row r="27" ht="17.25" customHeight="1">
      <c r="B27" s="17">
        <v>45092.0</v>
      </c>
      <c r="D27" s="19">
        <f t="shared" si="2"/>
        <v>18.5</v>
      </c>
      <c r="E27" s="8">
        <v>37.0</v>
      </c>
      <c r="F27" s="16"/>
      <c r="G27" s="16"/>
      <c r="H27" s="16"/>
      <c r="I27" s="16"/>
    </row>
    <row r="28" ht="15.0" customHeight="1">
      <c r="B28" s="17">
        <v>45093.0</v>
      </c>
      <c r="D28" s="19">
        <f t="shared" si="2"/>
        <v>17.07692308</v>
      </c>
      <c r="E28" s="8">
        <v>37.0</v>
      </c>
      <c r="F28" s="16"/>
      <c r="G28" s="16"/>
      <c r="H28" s="16"/>
      <c r="I28" s="16"/>
    </row>
    <row r="29" ht="14.25" customHeight="1">
      <c r="B29" s="17">
        <v>45094.0</v>
      </c>
      <c r="D29" s="19">
        <f t="shared" si="2"/>
        <v>15.65384615</v>
      </c>
      <c r="E29" s="8">
        <v>37.0</v>
      </c>
      <c r="F29" s="16"/>
      <c r="G29" s="16"/>
      <c r="H29" s="16"/>
      <c r="I29" s="16"/>
    </row>
    <row r="30" ht="15.75" customHeight="1">
      <c r="B30" s="17">
        <v>45095.0</v>
      </c>
      <c r="D30" s="19">
        <f t="shared" si="2"/>
        <v>14.23076923</v>
      </c>
      <c r="E30" s="8">
        <v>37.0</v>
      </c>
      <c r="F30" s="16"/>
      <c r="G30" s="16"/>
      <c r="H30" s="16"/>
      <c r="I30" s="16"/>
    </row>
    <row r="31" ht="15.75" customHeight="1">
      <c r="B31" s="17">
        <v>45096.0</v>
      </c>
      <c r="D31" s="19">
        <f t="shared" si="2"/>
        <v>12.80769231</v>
      </c>
      <c r="E31" s="8">
        <v>37.0</v>
      </c>
    </row>
    <row r="32" ht="15.75" customHeight="1">
      <c r="B32" s="17">
        <v>45097.0</v>
      </c>
      <c r="D32" s="19">
        <f t="shared" si="2"/>
        <v>11.38461538</v>
      </c>
      <c r="E32" s="8">
        <v>37.0</v>
      </c>
    </row>
    <row r="33" ht="15.75" customHeight="1">
      <c r="B33" s="17">
        <v>45098.0</v>
      </c>
      <c r="D33" s="19">
        <f t="shared" si="2"/>
        <v>9.961538462</v>
      </c>
      <c r="E33" s="8">
        <v>37.0</v>
      </c>
    </row>
    <row r="34" ht="15.75" customHeight="1">
      <c r="B34" s="17">
        <v>45099.0</v>
      </c>
      <c r="D34" s="19">
        <f t="shared" si="2"/>
        <v>8.538461538</v>
      </c>
      <c r="E34" s="8">
        <v>37.0</v>
      </c>
    </row>
    <row r="35" ht="15.75" customHeight="1">
      <c r="B35" s="17">
        <v>45100.0</v>
      </c>
      <c r="D35" s="19">
        <f t="shared" si="2"/>
        <v>7.115384615</v>
      </c>
      <c r="E35" s="21">
        <f>E34-2.6</f>
        <v>34.4</v>
      </c>
      <c r="K35" s="22">
        <f>E38-21</f>
        <v>2.6</v>
      </c>
    </row>
    <row r="36" ht="15.75" customHeight="1">
      <c r="B36" s="17">
        <v>45101.0</v>
      </c>
      <c r="D36" s="19">
        <f t="shared" si="2"/>
        <v>5.692307692</v>
      </c>
      <c r="E36" s="21">
        <f>E35-3</f>
        <v>31.4</v>
      </c>
    </row>
    <row r="37" ht="15.75" customHeight="1">
      <c r="B37" s="17">
        <v>45102.0</v>
      </c>
      <c r="D37" s="19">
        <f t="shared" si="2"/>
        <v>4.269230769</v>
      </c>
      <c r="E37" s="21">
        <f>E36-1</f>
        <v>30.4</v>
      </c>
    </row>
    <row r="38" ht="15.75" customHeight="1">
      <c r="B38" s="17">
        <v>45103.0</v>
      </c>
      <c r="D38" s="19">
        <f t="shared" si="2"/>
        <v>2.846153846</v>
      </c>
      <c r="E38" s="21">
        <f>E37-6.8</f>
        <v>23.6</v>
      </c>
    </row>
    <row r="39" ht="15.75" customHeight="1">
      <c r="B39" s="17">
        <v>45104.0</v>
      </c>
      <c r="D39" s="19">
        <f t="shared" si="2"/>
        <v>1.423076923</v>
      </c>
      <c r="E39" s="21">
        <f>E38-1.7</f>
        <v>21.9</v>
      </c>
    </row>
    <row r="40" ht="15.75" customHeight="1">
      <c r="B40" s="17">
        <v>45105.0</v>
      </c>
      <c r="D40" s="19">
        <f t="shared" si="2"/>
        <v>0</v>
      </c>
      <c r="E40" s="21">
        <f>E39</f>
        <v>21.9</v>
      </c>
    </row>
    <row r="41" ht="15.75" customHeight="1">
      <c r="B41" s="17"/>
      <c r="D41" s="19"/>
      <c r="E41" s="8"/>
    </row>
    <row r="42" ht="15.75" customHeight="1">
      <c r="E42" s="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B35:C35"/>
    <mergeCell ref="B36:C36"/>
    <mergeCell ref="B37:C37"/>
    <mergeCell ref="B38:C38"/>
    <mergeCell ref="B39:C39"/>
    <mergeCell ref="B40:C40"/>
    <mergeCell ref="B41:C41"/>
    <mergeCell ref="B42:C42"/>
    <mergeCell ref="B28:C28"/>
    <mergeCell ref="B29:C29"/>
    <mergeCell ref="B30:C30"/>
    <mergeCell ref="B31:C31"/>
    <mergeCell ref="B32:C32"/>
    <mergeCell ref="B33:C33"/>
    <mergeCell ref="B34:C34"/>
    <mergeCell ref="E6:F6"/>
    <mergeCell ref="G6:H6"/>
    <mergeCell ref="B2:F3"/>
    <mergeCell ref="G2:I2"/>
    <mergeCell ref="G3:I3"/>
    <mergeCell ref="B5:D5"/>
    <mergeCell ref="E5:F5"/>
    <mergeCell ref="G5:H5"/>
    <mergeCell ref="B6:D6"/>
    <mergeCell ref="E9:F9"/>
    <mergeCell ref="G9:H9"/>
    <mergeCell ref="B7:D7"/>
    <mergeCell ref="E7:F7"/>
    <mergeCell ref="G7:H7"/>
    <mergeCell ref="B8:D8"/>
    <mergeCell ref="E8:F8"/>
    <mergeCell ref="G8:H8"/>
    <mergeCell ref="B9:D9"/>
    <mergeCell ref="B10:D10"/>
    <mergeCell ref="E10:F10"/>
    <mergeCell ref="G10:H10"/>
    <mergeCell ref="B11:D11"/>
    <mergeCell ref="E11:F11"/>
    <mergeCell ref="G11:H1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.38"/>
    <col customWidth="1" min="3" max="3" width="5.5"/>
    <col customWidth="1" min="4" max="4" width="15.63"/>
    <col customWidth="1" min="5" max="5" width="14.88"/>
    <col customWidth="1" min="6" max="6" width="3.38"/>
    <col customWidth="1" min="7" max="7" width="33.0"/>
    <col customWidth="1" min="8" max="8" width="33.13"/>
    <col customWidth="1" min="9" max="9" width="35.13"/>
    <col customWidth="1" min="10" max="10" width="22.13"/>
  </cols>
  <sheetData>
    <row r="1" ht="15.75" customHeight="1"/>
    <row r="2" ht="15.75" customHeight="1">
      <c r="B2" s="1"/>
      <c r="G2" s="2" t="s">
        <v>22</v>
      </c>
      <c r="H2" s="3"/>
      <c r="I2" s="4"/>
    </row>
    <row r="3" ht="15.75" customHeight="1">
      <c r="G3" s="5" t="s">
        <v>11</v>
      </c>
      <c r="H3" s="3"/>
      <c r="I3" s="4"/>
      <c r="K3" s="15"/>
      <c r="L3" s="15"/>
      <c r="M3" s="15"/>
      <c r="N3" s="15"/>
    </row>
    <row r="4" ht="15.75" customHeight="1">
      <c r="B4" s="16"/>
    </row>
    <row r="5" ht="15.75" customHeight="1">
      <c r="B5" s="7" t="s">
        <v>3</v>
      </c>
      <c r="E5" s="7" t="s">
        <v>4</v>
      </c>
      <c r="G5" s="7" t="s">
        <v>5</v>
      </c>
      <c r="I5" s="7" t="s">
        <v>6</v>
      </c>
    </row>
    <row r="6" ht="15.75" customHeight="1">
      <c r="B6" s="8" t="s">
        <v>12</v>
      </c>
      <c r="E6" s="8">
        <v>8.0</v>
      </c>
      <c r="G6" s="8">
        <v>3.0</v>
      </c>
      <c r="I6" s="9">
        <v>8.0</v>
      </c>
    </row>
    <row r="7" ht="15.75" customHeight="1">
      <c r="B7" s="8" t="s">
        <v>13</v>
      </c>
      <c r="E7" s="8">
        <v>8.0</v>
      </c>
      <c r="G7" s="8">
        <v>1.0</v>
      </c>
      <c r="I7" s="9">
        <v>8.0</v>
      </c>
    </row>
    <row r="8" ht="15.75" customHeight="1">
      <c r="B8" s="8" t="s">
        <v>14</v>
      </c>
      <c r="E8" s="8">
        <v>5.0</v>
      </c>
      <c r="G8" s="8">
        <v>1.0</v>
      </c>
      <c r="I8" s="9">
        <v>5.0</v>
      </c>
    </row>
    <row r="9" ht="15.75" customHeight="1">
      <c r="B9" s="10" t="s">
        <v>10</v>
      </c>
      <c r="E9" s="10">
        <f>SUM(E6:E8)</f>
        <v>21</v>
      </c>
      <c r="G9" s="10" t="s">
        <v>10</v>
      </c>
      <c r="I9" s="20">
        <f>SUM(I6:I8)</f>
        <v>21</v>
      </c>
    </row>
    <row r="10" ht="15.75" customHeight="1">
      <c r="B10" s="16"/>
    </row>
    <row r="11" ht="23.25" customHeight="1">
      <c r="B11" s="7" t="s">
        <v>23</v>
      </c>
      <c r="D11" s="7" t="s">
        <v>24</v>
      </c>
      <c r="E11" s="7" t="s">
        <v>25</v>
      </c>
      <c r="F11" s="7"/>
      <c r="G11" s="8"/>
      <c r="H11" s="8"/>
      <c r="I11" s="8"/>
    </row>
    <row r="12" ht="18.0" customHeight="1">
      <c r="B12" s="17">
        <v>45079.0</v>
      </c>
      <c r="D12" s="8">
        <f>E9</f>
        <v>21</v>
      </c>
      <c r="E12" s="8">
        <f>E9</f>
        <v>21</v>
      </c>
      <c r="F12" s="18">
        <f>D12/26</f>
        <v>0.8076923077</v>
      </c>
      <c r="G12" s="8"/>
      <c r="H12" s="8"/>
      <c r="I12" s="8"/>
    </row>
    <row r="13" ht="15.75" customHeight="1">
      <c r="B13" s="17">
        <v>45080.0</v>
      </c>
      <c r="D13" s="19">
        <f t="shared" ref="D13:D38" si="1">+D12-$F$12</f>
        <v>20.19230769</v>
      </c>
      <c r="E13" s="8">
        <v>21.0</v>
      </c>
      <c r="F13" s="8"/>
      <c r="G13" s="8"/>
      <c r="H13" s="8"/>
      <c r="I13" s="8"/>
    </row>
    <row r="14" ht="15.75" customHeight="1">
      <c r="B14" s="17">
        <v>45081.0</v>
      </c>
      <c r="D14" s="19">
        <f t="shared" si="1"/>
        <v>19.38461538</v>
      </c>
      <c r="E14" s="8">
        <v>21.0</v>
      </c>
      <c r="F14" s="8"/>
      <c r="G14" s="8"/>
      <c r="H14" s="8"/>
      <c r="I14" s="8"/>
    </row>
    <row r="15" ht="14.25" customHeight="1">
      <c r="B15" s="17">
        <v>45082.0</v>
      </c>
      <c r="D15" s="19">
        <f t="shared" si="1"/>
        <v>18.57692308</v>
      </c>
      <c r="E15" s="8">
        <v>21.0</v>
      </c>
      <c r="F15" s="8"/>
      <c r="G15" s="8"/>
      <c r="H15" s="8"/>
      <c r="I15" s="8"/>
    </row>
    <row r="16" ht="15.0" customHeight="1">
      <c r="B16" s="17">
        <v>45083.0</v>
      </c>
      <c r="D16" s="19">
        <f t="shared" si="1"/>
        <v>17.76923077</v>
      </c>
      <c r="E16" s="8">
        <v>21.0</v>
      </c>
      <c r="F16" s="8"/>
      <c r="G16" s="8"/>
      <c r="H16" s="8"/>
      <c r="I16" s="8"/>
    </row>
    <row r="17" ht="16.5" customHeight="1">
      <c r="B17" s="17">
        <v>45084.0</v>
      </c>
      <c r="D17" s="19">
        <f t="shared" si="1"/>
        <v>16.96153846</v>
      </c>
      <c r="E17" s="8">
        <v>21.0</v>
      </c>
      <c r="F17" s="8"/>
      <c r="G17" s="8"/>
      <c r="H17" s="8"/>
      <c r="I17" s="8"/>
    </row>
    <row r="18" ht="16.5" customHeight="1">
      <c r="B18" s="17">
        <v>45085.0</v>
      </c>
      <c r="D18" s="19">
        <f t="shared" si="1"/>
        <v>16.15384615</v>
      </c>
      <c r="E18" s="8">
        <v>21.0</v>
      </c>
      <c r="F18" s="8"/>
      <c r="G18" s="8"/>
      <c r="H18" s="8"/>
      <c r="I18" s="8"/>
    </row>
    <row r="19" ht="15.75" customHeight="1">
      <c r="B19" s="17">
        <v>45086.0</v>
      </c>
      <c r="D19" s="19">
        <f t="shared" si="1"/>
        <v>15.34615385</v>
      </c>
      <c r="E19" s="8">
        <v>21.0</v>
      </c>
      <c r="F19" s="8"/>
      <c r="G19" s="8"/>
      <c r="H19" s="8"/>
      <c r="I19" s="8"/>
    </row>
    <row r="20" ht="16.5" customHeight="1">
      <c r="B20" s="17">
        <v>45087.0</v>
      </c>
      <c r="D20" s="19">
        <f t="shared" si="1"/>
        <v>14.53846154</v>
      </c>
      <c r="E20" s="8">
        <v>21.0</v>
      </c>
      <c r="F20" s="8"/>
      <c r="G20" s="8"/>
      <c r="H20" s="8"/>
      <c r="I20" s="8"/>
    </row>
    <row r="21" ht="18.0" customHeight="1">
      <c r="B21" s="17">
        <v>45088.0</v>
      </c>
      <c r="D21" s="19">
        <f t="shared" si="1"/>
        <v>13.73076923</v>
      </c>
      <c r="E21" s="8">
        <v>21.0</v>
      </c>
      <c r="F21" s="16"/>
      <c r="G21" s="16"/>
      <c r="H21" s="16"/>
      <c r="I21" s="16"/>
    </row>
    <row r="22" ht="16.5" customHeight="1">
      <c r="B22" s="17">
        <v>45089.0</v>
      </c>
      <c r="D22" s="19">
        <f t="shared" si="1"/>
        <v>12.92307692</v>
      </c>
      <c r="E22" s="8">
        <v>21.0</v>
      </c>
      <c r="F22" s="16"/>
      <c r="G22" s="16"/>
      <c r="H22" s="16"/>
      <c r="I22" s="16"/>
    </row>
    <row r="23" ht="17.25" customHeight="1">
      <c r="B23" s="17">
        <v>45090.0</v>
      </c>
      <c r="D23" s="19">
        <f t="shared" si="1"/>
        <v>12.11538462</v>
      </c>
      <c r="E23" s="8">
        <v>21.0</v>
      </c>
      <c r="F23" s="16"/>
      <c r="G23" s="16"/>
      <c r="H23" s="16"/>
      <c r="I23" s="16"/>
    </row>
    <row r="24" ht="14.25" customHeight="1">
      <c r="B24" s="17">
        <v>45091.0</v>
      </c>
      <c r="D24" s="19">
        <f t="shared" si="1"/>
        <v>11.30769231</v>
      </c>
      <c r="E24" s="8">
        <v>21.0</v>
      </c>
      <c r="F24" s="16"/>
      <c r="G24" s="16"/>
      <c r="H24" s="16"/>
      <c r="I24" s="16"/>
    </row>
    <row r="25" ht="17.25" customHeight="1">
      <c r="B25" s="17">
        <v>45092.0</v>
      </c>
      <c r="D25" s="19">
        <f t="shared" si="1"/>
        <v>10.5</v>
      </c>
      <c r="E25" s="8">
        <v>21.0</v>
      </c>
      <c r="F25" s="16"/>
      <c r="G25" s="16"/>
      <c r="H25" s="16"/>
      <c r="I25" s="16"/>
    </row>
    <row r="26" ht="15.0" customHeight="1">
      <c r="B26" s="17">
        <v>45093.0</v>
      </c>
      <c r="D26" s="19">
        <f t="shared" si="1"/>
        <v>9.692307692</v>
      </c>
      <c r="E26" s="8">
        <v>21.0</v>
      </c>
      <c r="F26" s="16"/>
      <c r="G26" s="16"/>
      <c r="H26" s="16"/>
      <c r="I26" s="16"/>
    </row>
    <row r="27" ht="14.25" customHeight="1">
      <c r="B27" s="17">
        <v>45094.0</v>
      </c>
      <c r="D27" s="19">
        <f t="shared" si="1"/>
        <v>8.884615385</v>
      </c>
      <c r="E27" s="8">
        <v>21.0</v>
      </c>
      <c r="F27" s="16"/>
      <c r="G27" s="16"/>
      <c r="H27" s="16"/>
      <c r="I27" s="16"/>
    </row>
    <row r="28" ht="15.75" customHeight="1">
      <c r="B28" s="17">
        <v>45095.0</v>
      </c>
      <c r="D28" s="19">
        <f t="shared" si="1"/>
        <v>8.076923077</v>
      </c>
      <c r="E28" s="8">
        <v>21.0</v>
      </c>
      <c r="F28" s="16"/>
      <c r="G28" s="16"/>
      <c r="H28" s="16"/>
      <c r="I28" s="16"/>
    </row>
    <row r="29" ht="15.75" customHeight="1">
      <c r="B29" s="17">
        <v>45096.0</v>
      </c>
      <c r="D29" s="19">
        <f t="shared" si="1"/>
        <v>7.269230769</v>
      </c>
      <c r="E29" s="8">
        <v>21.0</v>
      </c>
    </row>
    <row r="30" ht="15.75" customHeight="1">
      <c r="B30" s="17">
        <v>45097.0</v>
      </c>
      <c r="D30" s="19">
        <f t="shared" si="1"/>
        <v>6.461538462</v>
      </c>
      <c r="E30" s="8">
        <f>E29-0.3-0.5</f>
        <v>20.2</v>
      </c>
    </row>
    <row r="31" ht="15.75" customHeight="1">
      <c r="B31" s="17">
        <v>45098.0</v>
      </c>
      <c r="D31" s="19">
        <f t="shared" si="1"/>
        <v>5.653846154</v>
      </c>
      <c r="E31" s="8">
        <f>E30-0.5</f>
        <v>19.7</v>
      </c>
    </row>
    <row r="32" ht="15.75" customHeight="1">
      <c r="B32" s="17">
        <v>45099.0</v>
      </c>
      <c r="D32" s="19">
        <f t="shared" si="1"/>
        <v>4.846153846</v>
      </c>
      <c r="E32" s="8">
        <f>E31-0.3-0.3-0.5-0.5</f>
        <v>18.1</v>
      </c>
    </row>
    <row r="33" ht="15.75" customHeight="1">
      <c r="B33" s="17">
        <v>45100.0</v>
      </c>
      <c r="D33" s="19">
        <f t="shared" si="1"/>
        <v>4.038461538</v>
      </c>
      <c r="E33" s="21">
        <f>E32-2.7</f>
        <v>15.4</v>
      </c>
      <c r="K33" s="22">
        <f>E36-21</f>
        <v>-10.4</v>
      </c>
    </row>
    <row r="34" ht="15.75" customHeight="1">
      <c r="B34" s="17">
        <v>45101.0</v>
      </c>
      <c r="D34" s="19">
        <f t="shared" si="1"/>
        <v>3.230769231</v>
      </c>
      <c r="E34" s="21">
        <f>E33-0.5-2.7-0.4-0.4-0.4-0.4</f>
        <v>10.6</v>
      </c>
    </row>
    <row r="35" ht="15.75" customHeight="1">
      <c r="B35" s="17">
        <v>45102.0</v>
      </c>
      <c r="D35" s="19">
        <f t="shared" si="1"/>
        <v>2.423076923</v>
      </c>
      <c r="E35" s="21">
        <v>10.599999999999998</v>
      </c>
    </row>
    <row r="36" ht="15.75" customHeight="1">
      <c r="B36" s="17">
        <v>45103.0</v>
      </c>
      <c r="D36" s="19">
        <f t="shared" si="1"/>
        <v>1.615384615</v>
      </c>
      <c r="E36" s="21">
        <v>10.599999999999998</v>
      </c>
    </row>
    <row r="37" ht="15.75" customHeight="1">
      <c r="B37" s="17">
        <v>45104.0</v>
      </c>
      <c r="D37" s="19">
        <f t="shared" si="1"/>
        <v>0.8076923077</v>
      </c>
      <c r="E37" s="21">
        <v>10.599999999999998</v>
      </c>
    </row>
    <row r="38" ht="15.75" customHeight="1">
      <c r="B38" s="17">
        <v>45105.0</v>
      </c>
      <c r="D38" s="19">
        <f t="shared" si="1"/>
        <v>0</v>
      </c>
      <c r="E38" s="21">
        <v>10.599999999999998</v>
      </c>
    </row>
    <row r="39" ht="15.75" customHeight="1">
      <c r="B39" s="17"/>
      <c r="D39" s="19"/>
      <c r="E39" s="8"/>
    </row>
    <row r="40" ht="15.75" customHeight="1">
      <c r="E40" s="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39:C39"/>
    <mergeCell ref="B40:C40"/>
    <mergeCell ref="B32:C32"/>
    <mergeCell ref="B33:C33"/>
    <mergeCell ref="B34:C34"/>
    <mergeCell ref="B35:C35"/>
    <mergeCell ref="B36:C36"/>
    <mergeCell ref="B37:C37"/>
    <mergeCell ref="B38:C38"/>
    <mergeCell ref="E6:F6"/>
    <mergeCell ref="G6:H6"/>
    <mergeCell ref="B2:F3"/>
    <mergeCell ref="G2:I2"/>
    <mergeCell ref="G3:I3"/>
    <mergeCell ref="B5:D5"/>
    <mergeCell ref="E5:F5"/>
    <mergeCell ref="G5:H5"/>
    <mergeCell ref="B6:D6"/>
    <mergeCell ref="E9:F9"/>
    <mergeCell ref="G9:H9"/>
    <mergeCell ref="B7:D7"/>
    <mergeCell ref="E7:F7"/>
    <mergeCell ref="G7:H7"/>
    <mergeCell ref="B8:D8"/>
    <mergeCell ref="E8:F8"/>
    <mergeCell ref="G8:H8"/>
    <mergeCell ref="B9:D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.38"/>
    <col customWidth="1" min="3" max="3" width="5.5"/>
    <col customWidth="1" min="4" max="4" width="15.63"/>
    <col customWidth="1" min="5" max="5" width="14.88"/>
    <col customWidth="1" min="6" max="6" width="3.38"/>
    <col customWidth="1" min="7" max="7" width="33.0"/>
    <col customWidth="1" min="8" max="8" width="33.13"/>
    <col customWidth="1" min="9" max="9" width="35.13"/>
    <col customWidth="1" min="10" max="10" width="22.13"/>
  </cols>
  <sheetData>
    <row r="1" ht="15.75" customHeight="1"/>
    <row r="2" ht="15.75" customHeight="1">
      <c r="B2" s="1"/>
      <c r="G2" s="2" t="s">
        <v>22</v>
      </c>
      <c r="H2" s="3"/>
      <c r="I2" s="4"/>
    </row>
    <row r="3" ht="15.75" customHeight="1">
      <c r="G3" s="5" t="s">
        <v>2</v>
      </c>
      <c r="H3" s="3"/>
      <c r="I3" s="4"/>
      <c r="K3" s="15"/>
      <c r="L3" s="15"/>
      <c r="M3" s="15"/>
      <c r="N3" s="15"/>
    </row>
    <row r="4" ht="15.75" customHeight="1">
      <c r="B4" s="16"/>
    </row>
    <row r="5" ht="15.75" customHeight="1">
      <c r="B5" s="7" t="s">
        <v>3</v>
      </c>
      <c r="E5" s="7" t="s">
        <v>4</v>
      </c>
      <c r="G5" s="7" t="s">
        <v>5</v>
      </c>
      <c r="I5" s="7" t="s">
        <v>6</v>
      </c>
    </row>
    <row r="6" ht="15.75" customHeight="1">
      <c r="B6" s="8" t="s">
        <v>7</v>
      </c>
      <c r="E6" s="8">
        <v>13.0</v>
      </c>
      <c r="G6" s="8">
        <v>6.0</v>
      </c>
      <c r="I6" s="9">
        <f t="shared" ref="I6:I8" si="1">E6/G6</f>
        <v>2.166666667</v>
      </c>
    </row>
    <row r="7" ht="15.75" customHeight="1">
      <c r="B7" s="8" t="s">
        <v>8</v>
      </c>
      <c r="E7" s="8">
        <v>13.0</v>
      </c>
      <c r="G7" s="8">
        <v>12.0</v>
      </c>
      <c r="I7" s="9">
        <f t="shared" si="1"/>
        <v>1.083333333</v>
      </c>
    </row>
    <row r="8" ht="15.75" customHeight="1">
      <c r="B8" s="8" t="s">
        <v>9</v>
      </c>
      <c r="E8" s="8">
        <v>20.0</v>
      </c>
      <c r="G8" s="8">
        <v>3.0</v>
      </c>
      <c r="I8" s="9">
        <f t="shared" si="1"/>
        <v>6.666666667</v>
      </c>
    </row>
    <row r="9" ht="15.75" customHeight="1">
      <c r="B9" s="10" t="s">
        <v>10</v>
      </c>
      <c r="E9" s="10">
        <f>(E6+E7+E8)</f>
        <v>46</v>
      </c>
      <c r="G9" s="10" t="s">
        <v>10</v>
      </c>
      <c r="I9" s="10">
        <f>(G6*I6)+(G7*I7)+(G8*I8)</f>
        <v>46</v>
      </c>
    </row>
    <row r="10" ht="15.75" customHeight="1">
      <c r="B10" s="16"/>
    </row>
    <row r="11" ht="23.25" customHeight="1">
      <c r="B11" s="7" t="s">
        <v>23</v>
      </c>
      <c r="D11" s="7" t="s">
        <v>24</v>
      </c>
      <c r="E11" s="7" t="s">
        <v>25</v>
      </c>
      <c r="F11" s="7"/>
      <c r="G11" s="8"/>
      <c r="H11" s="8"/>
      <c r="I11" s="8"/>
    </row>
    <row r="12" ht="18.0" customHeight="1">
      <c r="B12" s="17">
        <v>45079.0</v>
      </c>
      <c r="D12" s="8">
        <v>46.0</v>
      </c>
      <c r="E12" s="8">
        <v>46.0</v>
      </c>
      <c r="F12" s="18">
        <f>D12/26</f>
        <v>1.769230769</v>
      </c>
      <c r="G12" s="8"/>
      <c r="H12" s="8"/>
      <c r="I12" s="8"/>
    </row>
    <row r="13" ht="15.75" customHeight="1">
      <c r="B13" s="17">
        <v>45080.0</v>
      </c>
      <c r="D13" s="19">
        <f t="shared" ref="D13:D38" si="2">+D12-$F$12</f>
        <v>44.23076923</v>
      </c>
      <c r="E13" s="8">
        <v>46.0</v>
      </c>
      <c r="F13" s="8"/>
      <c r="G13" s="8"/>
      <c r="H13" s="8"/>
      <c r="I13" s="8"/>
    </row>
    <row r="14" ht="15.75" customHeight="1">
      <c r="B14" s="17">
        <v>45081.0</v>
      </c>
      <c r="D14" s="19">
        <f t="shared" si="2"/>
        <v>42.46153846</v>
      </c>
      <c r="E14" s="8">
        <v>46.0</v>
      </c>
      <c r="F14" s="8"/>
      <c r="G14" s="8"/>
      <c r="H14" s="8"/>
      <c r="I14" s="8"/>
    </row>
    <row r="15" ht="14.25" customHeight="1">
      <c r="B15" s="17">
        <v>45082.0</v>
      </c>
      <c r="D15" s="19">
        <f t="shared" si="2"/>
        <v>40.69230769</v>
      </c>
      <c r="E15" s="8">
        <v>46.0</v>
      </c>
      <c r="F15" s="8"/>
      <c r="G15" s="8"/>
      <c r="H15" s="8"/>
      <c r="I15" s="8"/>
    </row>
    <row r="16" ht="15.0" customHeight="1">
      <c r="B16" s="17">
        <v>45083.0</v>
      </c>
      <c r="D16" s="19">
        <f t="shared" si="2"/>
        <v>38.92307692</v>
      </c>
      <c r="E16" s="8">
        <v>46.0</v>
      </c>
      <c r="F16" s="8"/>
      <c r="G16" s="8"/>
      <c r="H16" s="8"/>
      <c r="I16" s="8"/>
    </row>
    <row r="17" ht="16.5" customHeight="1">
      <c r="B17" s="17">
        <v>45084.0</v>
      </c>
      <c r="D17" s="19">
        <f t="shared" si="2"/>
        <v>37.15384615</v>
      </c>
      <c r="E17" s="8">
        <v>46.0</v>
      </c>
      <c r="F17" s="8"/>
      <c r="G17" s="8"/>
      <c r="H17" s="8"/>
      <c r="I17" s="8"/>
    </row>
    <row r="18" ht="16.5" customHeight="1">
      <c r="B18" s="17">
        <v>45085.0</v>
      </c>
      <c r="D18" s="19">
        <f t="shared" si="2"/>
        <v>35.38461538</v>
      </c>
      <c r="E18" s="8">
        <v>46.0</v>
      </c>
      <c r="F18" s="8"/>
      <c r="G18" s="8"/>
      <c r="H18" s="8"/>
      <c r="I18" s="8"/>
    </row>
    <row r="19" ht="15.75" customHeight="1">
      <c r="B19" s="17">
        <v>45086.0</v>
      </c>
      <c r="D19" s="19">
        <f t="shared" si="2"/>
        <v>33.61538462</v>
      </c>
      <c r="E19" s="8">
        <v>46.0</v>
      </c>
      <c r="F19" s="8"/>
      <c r="G19" s="8"/>
      <c r="H19" s="8"/>
      <c r="I19" s="8"/>
    </row>
    <row r="20" ht="16.5" customHeight="1">
      <c r="B20" s="17">
        <v>45087.0</v>
      </c>
      <c r="D20" s="19">
        <f t="shared" si="2"/>
        <v>31.84615385</v>
      </c>
      <c r="E20" s="8">
        <v>46.0</v>
      </c>
      <c r="F20" s="8"/>
      <c r="G20" s="8"/>
      <c r="H20" s="8"/>
      <c r="I20" s="8"/>
    </row>
    <row r="21" ht="18.0" customHeight="1">
      <c r="B21" s="17">
        <v>45088.0</v>
      </c>
      <c r="D21" s="19">
        <f t="shared" si="2"/>
        <v>30.07692308</v>
      </c>
      <c r="E21" s="8">
        <v>46.0</v>
      </c>
      <c r="F21" s="16"/>
      <c r="G21" s="16"/>
      <c r="H21" s="16"/>
      <c r="I21" s="16"/>
    </row>
    <row r="22" ht="16.5" customHeight="1">
      <c r="B22" s="17">
        <v>45089.0</v>
      </c>
      <c r="D22" s="19">
        <f t="shared" si="2"/>
        <v>28.30769231</v>
      </c>
      <c r="E22" s="8">
        <v>46.0</v>
      </c>
      <c r="F22" s="16"/>
      <c r="G22" s="16"/>
      <c r="H22" s="16"/>
      <c r="I22" s="16"/>
    </row>
    <row r="23" ht="17.25" customHeight="1">
      <c r="B23" s="17">
        <v>45090.0</v>
      </c>
      <c r="D23" s="19">
        <f t="shared" si="2"/>
        <v>26.53846154</v>
      </c>
      <c r="E23" s="8">
        <v>46.0</v>
      </c>
      <c r="F23" s="16"/>
      <c r="G23" s="16"/>
      <c r="H23" s="16"/>
      <c r="I23" s="16"/>
    </row>
    <row r="24" ht="14.25" customHeight="1">
      <c r="B24" s="17">
        <v>45091.0</v>
      </c>
      <c r="D24" s="19">
        <f t="shared" si="2"/>
        <v>24.76923077</v>
      </c>
      <c r="E24" s="8">
        <v>46.0</v>
      </c>
      <c r="F24" s="16"/>
      <c r="G24" s="16"/>
      <c r="H24" s="16"/>
      <c r="I24" s="16"/>
    </row>
    <row r="25" ht="17.25" customHeight="1">
      <c r="B25" s="17">
        <v>45092.0</v>
      </c>
      <c r="D25" s="19">
        <f t="shared" si="2"/>
        <v>23</v>
      </c>
      <c r="E25" s="8">
        <v>46.0</v>
      </c>
      <c r="F25" s="16"/>
      <c r="G25" s="16"/>
      <c r="H25" s="16"/>
      <c r="I25" s="16"/>
    </row>
    <row r="26" ht="15.0" customHeight="1">
      <c r="B26" s="17">
        <v>45093.0</v>
      </c>
      <c r="D26" s="19">
        <f t="shared" si="2"/>
        <v>21.23076923</v>
      </c>
      <c r="E26" s="8">
        <v>46.0</v>
      </c>
      <c r="F26" s="16"/>
      <c r="G26" s="16"/>
      <c r="H26" s="16"/>
      <c r="I26" s="16"/>
    </row>
    <row r="27" ht="14.25" customHeight="1">
      <c r="B27" s="17">
        <v>45094.0</v>
      </c>
      <c r="D27" s="19">
        <f t="shared" si="2"/>
        <v>19.46153846</v>
      </c>
      <c r="E27" s="8">
        <v>46.0</v>
      </c>
      <c r="F27" s="16"/>
      <c r="G27" s="16"/>
      <c r="H27" s="16"/>
      <c r="I27" s="16"/>
    </row>
    <row r="28" ht="15.75" customHeight="1">
      <c r="B28" s="17">
        <v>45095.0</v>
      </c>
      <c r="D28" s="19">
        <f t="shared" si="2"/>
        <v>17.69230769</v>
      </c>
      <c r="E28" s="8">
        <v>46.0</v>
      </c>
      <c r="F28" s="16"/>
      <c r="G28" s="16"/>
      <c r="H28" s="16"/>
      <c r="I28" s="16"/>
    </row>
    <row r="29" ht="15.75" customHeight="1">
      <c r="B29" s="17">
        <v>45096.0</v>
      </c>
      <c r="D29" s="19">
        <f t="shared" si="2"/>
        <v>15.92307692</v>
      </c>
      <c r="E29" s="8">
        <v>46.0</v>
      </c>
    </row>
    <row r="30" ht="15.75" customHeight="1">
      <c r="B30" s="17">
        <v>45097.0</v>
      </c>
      <c r="D30" s="19">
        <f t="shared" si="2"/>
        <v>14.15384615</v>
      </c>
      <c r="E30" s="8">
        <v>46.0</v>
      </c>
    </row>
    <row r="31" ht="15.75" customHeight="1">
      <c r="B31" s="17">
        <v>45098.0</v>
      </c>
      <c r="D31" s="19">
        <f t="shared" si="2"/>
        <v>12.38461538</v>
      </c>
      <c r="E31" s="8">
        <v>46.0</v>
      </c>
    </row>
    <row r="32" ht="15.75" customHeight="1">
      <c r="B32" s="17">
        <v>45099.0</v>
      </c>
      <c r="D32" s="19">
        <f t="shared" si="2"/>
        <v>10.61538462</v>
      </c>
      <c r="E32" s="8">
        <v>46.0</v>
      </c>
    </row>
    <row r="33" ht="15.75" customHeight="1">
      <c r="B33" s="17">
        <v>45100.0</v>
      </c>
      <c r="D33" s="19">
        <f t="shared" si="2"/>
        <v>8.846153846</v>
      </c>
      <c r="E33" s="8">
        <v>46.0</v>
      </c>
    </row>
    <row r="34" ht="15.75" customHeight="1">
      <c r="B34" s="17">
        <v>45101.0</v>
      </c>
      <c r="D34" s="19">
        <f t="shared" si="2"/>
        <v>7.076923077</v>
      </c>
      <c r="E34" s="8">
        <v>46.0</v>
      </c>
    </row>
    <row r="35" ht="15.75" customHeight="1">
      <c r="B35" s="17">
        <v>45102.0</v>
      </c>
      <c r="D35" s="19">
        <f t="shared" si="2"/>
        <v>5.307692308</v>
      </c>
      <c r="E35" s="8">
        <v>46.0</v>
      </c>
    </row>
    <row r="36" ht="15.75" customHeight="1">
      <c r="B36" s="17">
        <v>45103.0</v>
      </c>
      <c r="D36" s="19">
        <f t="shared" si="2"/>
        <v>3.538461538</v>
      </c>
      <c r="E36" s="8">
        <f>46-2.17-2.17</f>
        <v>41.66</v>
      </c>
    </row>
    <row r="37" ht="15.75" customHeight="1">
      <c r="B37" s="17">
        <v>45104.0</v>
      </c>
      <c r="D37" s="19">
        <f t="shared" si="2"/>
        <v>1.769230769</v>
      </c>
      <c r="E37" s="8">
        <f>46-2.17-2.17-2.17</f>
        <v>39.49</v>
      </c>
    </row>
    <row r="38" ht="15.75" customHeight="1">
      <c r="B38" s="17">
        <v>45105.0</v>
      </c>
      <c r="D38" s="19">
        <f t="shared" si="2"/>
        <v>0</v>
      </c>
      <c r="E38" s="8"/>
    </row>
    <row r="39" ht="15.75" customHeight="1">
      <c r="B39" s="17"/>
      <c r="D39" s="19"/>
      <c r="E39" s="8"/>
    </row>
    <row r="40" ht="15.75" customHeight="1">
      <c r="E40" s="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39:C39"/>
    <mergeCell ref="B40:C40"/>
    <mergeCell ref="B32:C32"/>
    <mergeCell ref="B33:C33"/>
    <mergeCell ref="B34:C34"/>
    <mergeCell ref="B35:C35"/>
    <mergeCell ref="B36:C36"/>
    <mergeCell ref="B37:C37"/>
    <mergeCell ref="B38:C38"/>
    <mergeCell ref="E6:F6"/>
    <mergeCell ref="G6:H6"/>
    <mergeCell ref="B2:F3"/>
    <mergeCell ref="G2:I2"/>
    <mergeCell ref="G3:I3"/>
    <mergeCell ref="B5:D5"/>
    <mergeCell ref="E5:F5"/>
    <mergeCell ref="G5:H5"/>
    <mergeCell ref="B6:D6"/>
    <mergeCell ref="E9:F9"/>
    <mergeCell ref="G9:H9"/>
    <mergeCell ref="B7:D7"/>
    <mergeCell ref="E7:F7"/>
    <mergeCell ref="G7:H7"/>
    <mergeCell ref="B8:D8"/>
    <mergeCell ref="E8:F8"/>
    <mergeCell ref="G8:H8"/>
    <mergeCell ref="B9:D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</mergeCells>
  <drawing r:id="rId1"/>
</worksheet>
</file>