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lianzgi-my.sharepoint.com/personal/shibin_xie_allianzgi_com/Documents/Documents/Research/Tech/BQL/"/>
    </mc:Choice>
  </mc:AlternateContent>
  <xr:revisionPtr revIDLastSave="109" documentId="8_{54032A84-EFFC-4368-96E2-880266DCEDD1}" xr6:coauthVersionLast="46" xr6:coauthVersionMax="46" xr10:uidLastSave="{74CB1C5B-A8C4-4723-BB0F-910FCFE97EDF}"/>
  <bookViews>
    <workbookView xWindow="-96" yWindow="-96" windowWidth="23232" windowHeight="12552" xr2:uid="{2BCCFF4B-CAF5-48C1-94B9-FE91518CE1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3" i="1"/>
  <c r="E8" i="1"/>
  <c r="D20" i="1"/>
  <c r="D18" i="1"/>
  <c r="D19" i="1"/>
  <c r="D10" i="1"/>
  <c r="D7" i="1"/>
  <c r="D12" i="1" l="1"/>
</calcChain>
</file>

<file path=xl/sharedStrings.xml><?xml version="1.0" encoding="utf-8"?>
<sst xmlns="http://schemas.openxmlformats.org/spreadsheetml/2006/main" count="50" uniqueCount="42">
  <si>
    <t>Ticker</t>
  </si>
  <si>
    <t>Currency</t>
  </si>
  <si>
    <t>USD</t>
  </si>
  <si>
    <t>Calendarization</t>
  </si>
  <si>
    <t>No</t>
  </si>
  <si>
    <t>Consolidated</t>
  </si>
  <si>
    <t>As of Date</t>
  </si>
  <si>
    <t>Adjustments</t>
  </si>
  <si>
    <t>Yes</t>
  </si>
  <si>
    <t>Company Name</t>
  </si>
  <si>
    <t>DateString</t>
  </si>
  <si>
    <t>Adj or GAPP</t>
  </si>
  <si>
    <t>A</t>
  </si>
  <si>
    <t>E</t>
  </si>
  <si>
    <t>Year</t>
  </si>
  <si>
    <t>Revenue</t>
  </si>
  <si>
    <t>EPS</t>
  </si>
  <si>
    <t>JPM US</t>
  </si>
  <si>
    <t>CB_IS_NET_INT_MARGIN</t>
  </si>
  <si>
    <t>CB_IS_RETURN_ON_TCE</t>
  </si>
  <si>
    <t>IS_NET_INTEREST_INCOME_FTE/1M</t>
  </si>
  <si>
    <t>FA ACT EST</t>
  </si>
  <si>
    <t>AE</t>
  </si>
  <si>
    <t>IS_COMP_SALES/1M</t>
  </si>
  <si>
    <t>IS_PROV_FOR_LOAN_LOSS/1M</t>
  </si>
  <si>
    <t>BS_SHARES_REPURCHASED_AMOUNT/1M</t>
  </si>
  <si>
    <t>IS_ACT_LOAN_LOSS_NET/1M</t>
  </si>
  <si>
    <t>Interest Income</t>
  </si>
  <si>
    <t>Non Interest Income</t>
  </si>
  <si>
    <t>Loan Loss Provision</t>
  </si>
  <si>
    <t>Charge Off</t>
  </si>
  <si>
    <t>Net Interest Income</t>
  </si>
  <si>
    <t>Efficiency Ratio</t>
  </si>
  <si>
    <t>ROTE</t>
  </si>
  <si>
    <t>Total Loan</t>
  </si>
  <si>
    <t>Share Buyback</t>
  </si>
  <si>
    <t>CB_IS_EFFICIENCY_RATIO</t>
  </si>
  <si>
    <t>BS_AVERAGE_TOTAL_LOANS/1M</t>
  </si>
  <si>
    <t>NPL Ratio</t>
  </si>
  <si>
    <t>CB_IS_NON_INTEREST_INCOME/1M</t>
  </si>
  <si>
    <t>IS_COMP_EPS_ADJUSTED</t>
  </si>
  <si>
    <t>NPLS_TO_TOTAL_LOANS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</si>
</sst>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gradientFill>
        <stop position="0">
          <color rgb="FF1F497D"/>
        </stop>
        <stop position="0.5">
          <color rgb="FF4F81BD"/>
        </stop>
        <stop position="1">
          <color rgb="FF1F497D"/>
        </stop>
      </gradientFill>
    </fill>
    <fill>
      <gradientFill>
        <stop position="0">
          <color rgb="FFFCD5B4"/>
        </stop>
        <stop position="0.5">
          <color rgb="FFFDE9D9"/>
        </stop>
        <stop position="1">
          <color rgb="FFFCD5B4"/>
        </stop>
      </gradientFill>
    </fill>
    <fill>
      <gradientFill>
        <stop position="0">
          <color rgb="FFB8CCE4"/>
        </stop>
        <stop position="0.5">
          <color rgb="FFDCE6F1"/>
        </stop>
        <stop position="1">
          <color rgb="FFB8CCE4"/>
        </stop>
      </gradientFill>
    </fill>
    <fill>
      <patternFill patternType="solid">
        <fgColor theme="6" tint="0.39997558519241921"/>
        <bgColor auto="1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theme="0"/>
      </right>
      <top style="thin">
        <color indexed="8"/>
      </top>
      <bottom style="thin">
        <color indexed="8"/>
      </bottom>
      <diagonal/>
    </border>
    <border>
      <left/>
      <right style="thin">
        <color theme="0"/>
      </right>
      <top style="thin">
        <color indexed="8"/>
      </top>
      <bottom style="thin">
        <color indexed="8"/>
      </bottom>
      <diagonal/>
    </border>
    <border>
      <left style="thin">
        <color theme="0"/>
      </left>
      <right style="thin">
        <color theme="0"/>
      </right>
      <top style="thin">
        <color indexed="8"/>
      </top>
      <bottom style="thin">
        <color indexed="8"/>
      </bottom>
      <diagonal/>
    </border>
    <border>
      <left style="thin">
        <color theme="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auto="1"/>
      </right>
      <top style="thin">
        <color auto="1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auto="1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auto="1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auto="1"/>
      </bottom>
      <diagonal/>
    </border>
    <border>
      <left/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theme="1"/>
      </left>
      <right style="thin">
        <color theme="0"/>
      </right>
      <top style="thin">
        <color indexed="8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8"/>
      </top>
      <bottom style="thin">
        <color theme="0"/>
      </bottom>
      <diagonal/>
    </border>
    <border>
      <left style="thin">
        <color theme="0"/>
      </left>
      <right style="thin">
        <color indexed="8"/>
      </right>
      <top style="thin">
        <color indexed="8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8"/>
      </right>
      <top/>
      <bottom style="thin">
        <color theme="0"/>
      </bottom>
      <diagonal/>
    </border>
    <border>
      <left style="thin">
        <color indexed="8"/>
      </left>
      <right style="thin">
        <color theme="0"/>
      </right>
      <top style="thin">
        <color indexed="8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8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8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4" fontId="3" fillId="3" borderId="3" xfId="0" applyNumberFormat="1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0" borderId="0" xfId="2"/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top"/>
    </xf>
    <xf numFmtId="0" fontId="2" fillId="2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top"/>
    </xf>
    <xf numFmtId="0" fontId="2" fillId="2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top"/>
    </xf>
    <xf numFmtId="0" fontId="2" fillId="2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top"/>
    </xf>
    <xf numFmtId="164" fontId="5" fillId="2" borderId="19" xfId="0" applyNumberFormat="1" applyFont="1" applyFill="1" applyBorder="1" applyAlignment="1">
      <alignment horizontal="center" vertical="center"/>
    </xf>
    <xf numFmtId="164" fontId="5" fillId="2" borderId="20" xfId="0" applyNumberFormat="1" applyFont="1" applyFill="1" applyBorder="1" applyAlignment="1">
      <alignment horizontal="center" vertical="center"/>
    </xf>
    <xf numFmtId="164" fontId="5" fillId="2" borderId="21" xfId="0" applyNumberFormat="1" applyFont="1" applyFill="1" applyBorder="1" applyAlignment="1">
      <alignment horizontal="center" vertical="center"/>
    </xf>
    <xf numFmtId="14" fontId="2" fillId="2" borderId="22" xfId="0" applyNumberFormat="1" applyFont="1" applyFill="1" applyBorder="1" applyAlignment="1">
      <alignment horizontal="center" vertical="center"/>
    </xf>
    <xf numFmtId="14" fontId="2" fillId="2" borderId="23" xfId="0" applyNumberFormat="1" applyFont="1" applyFill="1" applyBorder="1" applyAlignment="1">
      <alignment horizontal="center" vertical="center"/>
    </xf>
    <xf numFmtId="14" fontId="2" fillId="2" borderId="24" xfId="0" applyNumberFormat="1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left" vertical="center"/>
    </xf>
    <xf numFmtId="0" fontId="2" fillId="2" borderId="26" xfId="0" applyFont="1" applyFill="1" applyBorder="1" applyAlignment="1">
      <alignment horizontal="left" vertical="center"/>
    </xf>
    <xf numFmtId="164" fontId="6" fillId="5" borderId="27" xfId="0" applyNumberFormat="1" applyFont="1" applyFill="1" applyBorder="1" applyAlignment="1">
      <alignment horizontal="center" vertical="top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23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2" fillId="2" borderId="29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left" vertical="center"/>
    </xf>
    <xf numFmtId="3" fontId="3" fillId="4" borderId="23" xfId="0" applyNumberFormat="1" applyFont="1" applyFill="1" applyBorder="1" applyAlignment="1">
      <alignment horizontal="right" vertical="top"/>
    </xf>
    <xf numFmtId="3" fontId="3" fillId="4" borderId="27" xfId="0" applyNumberFormat="1" applyFont="1" applyFill="1" applyBorder="1" applyAlignment="1">
      <alignment horizontal="right" vertical="top"/>
    </xf>
    <xf numFmtId="3" fontId="3" fillId="4" borderId="31" xfId="0" applyNumberFormat="1" applyFont="1" applyFill="1" applyBorder="1" applyAlignment="1">
      <alignment horizontal="right" vertical="top"/>
    </xf>
    <xf numFmtId="0" fontId="2" fillId="2" borderId="0" xfId="0" applyFont="1" applyFill="1" applyBorder="1" applyAlignment="1">
      <alignment horizontal="center" vertical="center"/>
    </xf>
    <xf numFmtId="4" fontId="0" fillId="0" borderId="0" xfId="0" applyNumberFormat="1"/>
    <xf numFmtId="43" fontId="3" fillId="4" borderId="23" xfId="1" applyFont="1" applyFill="1" applyBorder="1" applyAlignment="1">
      <alignment horizontal="right" vertical="top"/>
    </xf>
    <xf numFmtId="3" fontId="0" fillId="0" borderId="0" xfId="0" applyNumberFormat="1"/>
    <xf numFmtId="0" fontId="3" fillId="4" borderId="9" xfId="0" applyFont="1" applyFill="1" applyBorder="1" applyAlignment="1">
      <alignment horizontal="center" vertical="top"/>
    </xf>
    <xf numFmtId="0" fontId="3" fillId="4" borderId="10" xfId="0" applyFont="1" applyFill="1" applyBorder="1" applyAlignment="1">
      <alignment horizontal="center" vertical="top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Data...4027037607</v>
        <stp/>
        <stp>BTODAY|10610048301435813905</stp>
        <tr r="D7" s="1"/>
      </tp>
    </main>
    <main first="bloomberg.rtd">
      <tp>
        <v>42735</v>
        <stp/>
        <stp>##V3_BQLV12</stp>
        <stp>[Financial BQL template.xlsx]Sheet1!R20C4</stp>
        <stp>JPM US Equity</stp>
        <stp>{#02}IS_COMP_SALES/1M_x0002__x0003_IS_NET_INTEREST_INCOME_FTE/1M_x0002__x0003_CB_IS_NON_INTEREST_INCOME/1M_x0002__x0003_IS_PROV_FOR_LOAN_LOSS/1M_x0002__x0003_IS_ACT_LOAN_LOSS_NET/1M_x0002__x0003_IS_COMP_EPS_ADJUSTED_x0002__x0003_CB_IS_NET_INT_MARGIN_x0002__x0003_CB_IS_EFFICIENCY_RATIO_x0002__x0003_NPLS_TO_TOTAL_LOANS_x0002__x0003_CB_IS_RETURN_ON_TCE_x0002__x0003_BS_AVERAG</stp>
        <stp>E_TOTAL_LOANS/1M_x0002__x0003_BS_SHARES_REPURCHASED_AMOUNT/1M</stp>
        <stp>CURRENCY</stp>
        <stp>USD</stp>
        <stp>FA_PERIOD_TYPE</stp>
        <stp>A</stp>
        <stp>FA_ADJUSTED</stp>
        <stp>Y</stp>
        <stp>AS_OF_DATE</stp>
        <stp>2022-01-19</stp>
        <stp>ACT_EST_MAPPING=PRECISE</stp>
        <stp>FA_ACT_EST_DATA</stp>
        <stp>AE</stp>
        <stp>FA_PERIOD_OFFSET</stp>
        <stp>Range(-5,2)</stp>
        <stp>FA_CONSOLIDATED</stp>
        <stp>Y</stp>
        <stp>Transpose=T</stp>
        <stp>Showids=F</stp>
        <stp>Showheaders=F</stp>
        <stp>ExcelFill=B</stp>
        <tr r="D20" s="1"/>
      </tp>
      <tp>
        <v>42735</v>
        <stp/>
        <stp>##V3_BQLV12</stp>
        <stp>[Financial BQL template.xlsx]Sheet1!R19C4</stp>
        <stp>JPM US Equity</stp>
        <stp>SALES_REV_TURN().PERIOD_END_DATE</stp>
        <stp>CURRENCY</stp>
        <stp>USD</stp>
        <stp>FA_PERIOD_TYPE</stp>
        <stp>A</stp>
        <stp>FA_ADJUSTED</stp>
        <stp>Y</stp>
        <stp>AS_OF_DATE</stp>
        <stp>2022-01-19</stp>
        <stp>FA_PERIOD_OFFSET</stp>
        <stp>Range(-5,2)</stp>
        <stp>FA_CONSOLIDATED</stp>
        <stp>Y</stp>
        <stp>Transpose=T</stp>
        <stp>Showids=F</stp>
        <stp>Showheaders=F</stp>
        <stp>ExcelFill=B</stp>
        <tr r="D19" s="1"/>
      </tp>
    </main>
    <main first="bloomberg.rtd">
      <tp t="s">
        <v>A</v>
        <stp/>
        <stp>##V3_BQLV12</stp>
        <stp>[Financial BQL template.xlsx]Sheet1!R18C4</stp>
        <stp>JPM US Equity</stp>
        <stp>SALES_REV_TURN().ACT_EST_DATA</stp>
        <stp>CURRENCY</stp>
        <stp>USD</stp>
        <stp>FA_PERIOD_TYPE</stp>
        <stp>A</stp>
        <stp>FA_ADJUSTED</stp>
        <stp>Y</stp>
        <stp>AS_OF_DATE</stp>
        <stp>2022-01-19</stp>
        <stp>FA_PERIOD_OFFSET</stp>
        <stp>Range(-5,2)</stp>
        <stp>Transpose=T</stp>
        <stp>Showids=F</stp>
        <stp>Showheaders=F</stp>
        <stp>Showdates=F</stp>
        <stp>ExcelFill=B</stp>
        <tr r="D18" s="1"/>
      </tp>
      <tp t="s">
        <v>JPMorgan Chase &amp; Co</v>
        <stp/>
        <stp>##V3_BQLV12</stp>
        <stp>[Financial BQL template.xlsx]Sheet1!R10C4</stp>
        <stp>JPM US Equity</stp>
        <stp>NAME</stp>
        <tr r="D10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4974E-5B8D-4928-823E-1BE7159A4F9F}">
  <dimension ref="B1:O33"/>
  <sheetViews>
    <sheetView tabSelected="1" workbookViewId="0">
      <selection activeCell="E14" sqref="E14:F16"/>
    </sheetView>
  </sheetViews>
  <sheetFormatPr defaultRowHeight="14.4" x14ac:dyDescent="0.55000000000000004"/>
  <cols>
    <col min="1" max="1" width="3.68359375" customWidth="1"/>
    <col min="2" max="2" width="15.68359375" customWidth="1"/>
    <col min="3" max="3" width="35.3671875" customWidth="1"/>
    <col min="4" max="11" width="12.68359375" customWidth="1"/>
    <col min="15" max="15" width="9.15625" customWidth="1"/>
  </cols>
  <sheetData>
    <row r="1" spans="2:15" ht="5.0999999999999996" customHeight="1" x14ac:dyDescent="0.55000000000000004"/>
    <row r="2" spans="2:15" ht="8.1" customHeight="1" x14ac:dyDescent="0.55000000000000004"/>
    <row r="3" spans="2:15" x14ac:dyDescent="0.55000000000000004">
      <c r="B3" s="1" t="s">
        <v>0</v>
      </c>
      <c r="C3" s="2"/>
      <c r="D3" s="3" t="s">
        <v>17</v>
      </c>
    </row>
    <row r="4" spans="2:15" x14ac:dyDescent="0.55000000000000004">
      <c r="B4" s="4" t="s">
        <v>1</v>
      </c>
      <c r="C4" s="5"/>
      <c r="D4" s="3" t="s">
        <v>2</v>
      </c>
    </row>
    <row r="5" spans="2:15" x14ac:dyDescent="0.55000000000000004">
      <c r="B5" s="4" t="s">
        <v>3</v>
      </c>
      <c r="C5" s="5"/>
      <c r="D5" s="3" t="s">
        <v>4</v>
      </c>
    </row>
    <row r="6" spans="2:15" x14ac:dyDescent="0.55000000000000004">
      <c r="B6" s="4" t="s">
        <v>5</v>
      </c>
      <c r="C6" s="5"/>
      <c r="D6" s="6" t="s">
        <v>8</v>
      </c>
    </row>
    <row r="7" spans="2:15" x14ac:dyDescent="0.55000000000000004">
      <c r="B7" s="4" t="s">
        <v>6</v>
      </c>
      <c r="C7" s="5"/>
      <c r="D7" s="6">
        <f>_xll.BToday()</f>
        <v>44580</v>
      </c>
    </row>
    <row r="8" spans="2:15" x14ac:dyDescent="0.55000000000000004">
      <c r="B8" s="7" t="s">
        <v>7</v>
      </c>
      <c r="C8" s="8"/>
      <c r="D8" s="3" t="s">
        <v>8</v>
      </c>
      <c r="E8" s="9" t="str">
        <f>HYPERLINK("bbg://screens/BPS 6377455594830037110 1","For more information about Adjusted Fundamentals - Click Here!")</f>
        <v>For more information about Adjusted Fundamentals - Click Here!</v>
      </c>
    </row>
    <row r="10" spans="2:15" x14ac:dyDescent="0.55000000000000004">
      <c r="B10" s="10" t="s">
        <v>9</v>
      </c>
      <c r="C10" s="11"/>
      <c r="D10" s="42" t="str">
        <f>_xll.BQL($D$3&amp;" Equity","NAME")</f>
        <v>JPMorgan Chase &amp; Co</v>
      </c>
      <c r="E10" s="42"/>
      <c r="F10" s="42"/>
      <c r="G10" s="43"/>
    </row>
    <row r="12" spans="2:15" x14ac:dyDescent="0.55000000000000004">
      <c r="B12" s="1" t="s">
        <v>10</v>
      </c>
      <c r="C12" s="12"/>
      <c r="D12" s="13" t="str">
        <f>_xll.BQL.Date($D$7)</f>
        <v>2022-01-19</v>
      </c>
    </row>
    <row r="13" spans="2:15" x14ac:dyDescent="0.55000000000000004">
      <c r="B13" s="4" t="s">
        <v>3</v>
      </c>
      <c r="C13" s="14"/>
      <c r="D13" s="15" t="str">
        <f>IF($D$5="Yes","BA","A")</f>
        <v>A</v>
      </c>
    </row>
    <row r="14" spans="2:15" x14ac:dyDescent="0.55000000000000004">
      <c r="B14" s="4" t="s">
        <v>5</v>
      </c>
      <c r="C14" s="16"/>
      <c r="D14" s="17" t="str">
        <f>IF($D$6="Yes","Y","N")</f>
        <v>Y</v>
      </c>
    </row>
    <row r="15" spans="2:15" x14ac:dyDescent="0.55000000000000004">
      <c r="B15" s="7" t="s">
        <v>11</v>
      </c>
      <c r="C15" s="18"/>
      <c r="D15" s="19" t="str">
        <f>IF($D$8="Yes","Y","N")</f>
        <v>Y</v>
      </c>
    </row>
    <row r="16" spans="2:15" x14ac:dyDescent="0.55000000000000004">
      <c r="B16" s="38" t="s">
        <v>21</v>
      </c>
      <c r="D16" s="17" t="s">
        <v>22</v>
      </c>
      <c r="I16" s="39"/>
      <c r="J16" s="39"/>
      <c r="K16" s="39"/>
      <c r="L16" s="39"/>
      <c r="M16" s="39"/>
      <c r="N16" s="39"/>
      <c r="O16" s="39"/>
    </row>
    <row r="17" spans="2:13" x14ac:dyDescent="0.55000000000000004">
      <c r="B17" s="38"/>
    </row>
    <row r="18" spans="2:13" x14ac:dyDescent="0.55000000000000004">
      <c r="D18" s="20" t="str">
        <f>_xll.BQL($D$3&amp;" Equity","SALES_REV_TURN().ACT_EST_DATA","CURRENCY",$D$4,"FA_PERIOD_TYPE",$D$13,"FA_ADJUSTED",$D$15,"AS_OF_DATE",$D$12,"FA_PERIOD_OFFSET","Range(-5,2)","Transpose=T","Showids=F","Showheaders=F","Showdates=F","ExcelFill=B","cols=8;rows=1")</f>
        <v>A</v>
      </c>
      <c r="E18" s="21" t="s">
        <v>12</v>
      </c>
      <c r="F18" s="21" t="s">
        <v>12</v>
      </c>
      <c r="G18" s="21" t="s">
        <v>12</v>
      </c>
      <c r="H18" s="21" t="s">
        <v>12</v>
      </c>
      <c r="I18" s="21" t="s">
        <v>12</v>
      </c>
      <c r="J18" s="21" t="s">
        <v>13</v>
      </c>
      <c r="K18" s="22" t="s">
        <v>13</v>
      </c>
    </row>
    <row r="19" spans="2:13" x14ac:dyDescent="0.55000000000000004">
      <c r="D19" s="23">
        <f>_xll.BQL($D$3&amp;" Equity","SALES_REV_TURN().PERIOD_END_DATE","CURRENCY",$D$4,"FA_PERIOD_TYPE",$D$13,"FA_ADJUSTED",$D$15,"AS_OF_DATE",$D$12,"FA_PERIOD_OFFSET","Range(-5,2)","FA_CONSOLIDATED",$D$14,"Transpose=T","Showids=F","Showheaders=F","ExcelFill=B","cols=8;rows=1")</f>
        <v>42735</v>
      </c>
      <c r="E19" s="24">
        <v>43100</v>
      </c>
      <c r="F19" s="24">
        <v>43465</v>
      </c>
      <c r="G19" s="24">
        <v>43830</v>
      </c>
      <c r="H19" s="24">
        <v>44196</v>
      </c>
      <c r="I19" s="24">
        <v>44561</v>
      </c>
      <c r="J19" s="24">
        <v>44926</v>
      </c>
      <c r="K19" s="25">
        <v>45291</v>
      </c>
    </row>
    <row r="20" spans="2:13" x14ac:dyDescent="0.55000000000000004">
      <c r="B20" s="26" t="s">
        <v>14</v>
      </c>
      <c r="C20" s="27"/>
      <c r="D20" s="28">
        <f>_xll.BQL($D$3&amp;" Equity",C21:C32,"CURRENCY",$D$4,"FA_PERIOD_TYPE",$D$13,"FA_ADJUSTED",$D$15,"AS_OF_DATE",$D$12,"ACT_EST_MAPPING=PRECISE","FA_ACT_EST_DATA",$D$16,"FA_PERIOD_OFFSET","Range(-5,2)","FA_CONSOLIDATED",$D$14,"Transpose=T","Showids=F","Showheaders=F","ExcelFill=B","cols=8;rows=13")</f>
        <v>42735</v>
      </c>
      <c r="E20" s="29">
        <v>43100</v>
      </c>
      <c r="F20" s="30">
        <v>43465</v>
      </c>
      <c r="G20" s="30">
        <v>43830</v>
      </c>
      <c r="H20" s="30">
        <v>44196</v>
      </c>
      <c r="I20" s="30">
        <v>44561</v>
      </c>
      <c r="J20" s="30">
        <v>44926</v>
      </c>
      <c r="K20" s="31">
        <v>45291</v>
      </c>
      <c r="L20" s="32"/>
      <c r="M20" s="32"/>
    </row>
    <row r="21" spans="2:13" x14ac:dyDescent="0.55000000000000004">
      <c r="B21" s="33" t="s">
        <v>15</v>
      </c>
      <c r="C21" s="34" t="s">
        <v>23</v>
      </c>
      <c r="D21" s="35">
        <v>99142</v>
      </c>
      <c r="E21" s="36">
        <v>103641</v>
      </c>
      <c r="F21" s="36">
        <v>111534</v>
      </c>
      <c r="G21" s="36">
        <v>118692</v>
      </c>
      <c r="H21" s="36">
        <v>122929</v>
      </c>
      <c r="I21" s="36">
        <v>125304</v>
      </c>
      <c r="J21" s="36">
        <v>125164.11111111109</v>
      </c>
      <c r="K21" s="37">
        <v>132179.51999999999</v>
      </c>
    </row>
    <row r="22" spans="2:13" x14ac:dyDescent="0.55000000000000004">
      <c r="B22" s="33" t="s">
        <v>27</v>
      </c>
      <c r="C22" s="33" t="s">
        <v>20</v>
      </c>
      <c r="D22" s="35">
        <v>47292</v>
      </c>
      <c r="E22" s="35">
        <v>51410</v>
      </c>
      <c r="F22" s="35">
        <v>55687</v>
      </c>
      <c r="G22" s="35">
        <v>57776</v>
      </c>
      <c r="H22" s="35">
        <v>54981</v>
      </c>
      <c r="I22" s="35">
        <v>52741</v>
      </c>
      <c r="J22" s="35">
        <v>56527.868402294633</v>
      </c>
      <c r="K22" s="35">
        <v>61775.874020498588</v>
      </c>
    </row>
    <row r="23" spans="2:13" x14ac:dyDescent="0.55000000000000004">
      <c r="B23" s="33" t="s">
        <v>28</v>
      </c>
      <c r="C23" s="33" t="s">
        <v>39</v>
      </c>
      <c r="D23" s="35">
        <v>49585</v>
      </c>
      <c r="E23" s="35">
        <v>50608</v>
      </c>
      <c r="F23" s="35">
        <v>53970</v>
      </c>
      <c r="G23" s="35">
        <v>58154</v>
      </c>
      <c r="H23" s="35">
        <v>64980</v>
      </c>
      <c r="I23" s="35">
        <v>69338</v>
      </c>
      <c r="J23" s="35">
        <v>66314.033840452103</v>
      </c>
      <c r="K23" s="35">
        <v>67810.867101226482</v>
      </c>
      <c r="M23" s="41"/>
    </row>
    <row r="24" spans="2:13" x14ac:dyDescent="0.55000000000000004">
      <c r="B24" s="33" t="s">
        <v>29</v>
      </c>
      <c r="C24" s="33" t="s">
        <v>24</v>
      </c>
      <c r="D24" s="35">
        <v>5361</v>
      </c>
      <c r="E24" s="35">
        <v>5290</v>
      </c>
      <c r="F24" s="35">
        <v>4871</v>
      </c>
      <c r="G24" s="35">
        <v>5585</v>
      </c>
      <c r="H24" s="35">
        <v>17480</v>
      </c>
      <c r="I24" s="35">
        <v>-9256</v>
      </c>
      <c r="J24" s="35">
        <v>3986.660894294158</v>
      </c>
      <c r="K24" s="35">
        <v>5973.0760358920052</v>
      </c>
    </row>
    <row r="25" spans="2:13" x14ac:dyDescent="0.55000000000000004">
      <c r="B25" s="33" t="s">
        <v>30</v>
      </c>
      <c r="C25" s="33" t="s">
        <v>26</v>
      </c>
      <c r="D25" s="35">
        <v>4692</v>
      </c>
      <c r="E25" s="35">
        <v>5387</v>
      </c>
      <c r="F25" s="35">
        <v>4856</v>
      </c>
      <c r="G25" s="35">
        <v>5629</v>
      </c>
      <c r="H25" s="35">
        <v>5259</v>
      </c>
      <c r="I25" s="35">
        <v>2865</v>
      </c>
      <c r="J25" s="35">
        <v>4298.8882795160907</v>
      </c>
      <c r="K25" s="35">
        <v>5702.1610277192613</v>
      </c>
    </row>
    <row r="26" spans="2:13" x14ac:dyDescent="0.55000000000000004">
      <c r="B26" s="33" t="s">
        <v>16</v>
      </c>
      <c r="C26" s="33" t="s">
        <v>40</v>
      </c>
      <c r="D26" s="40">
        <v>6.1265549999999998</v>
      </c>
      <c r="E26" s="40">
        <v>6.9324680000000001</v>
      </c>
      <c r="F26" s="40">
        <v>9</v>
      </c>
      <c r="G26" s="40">
        <v>10.72</v>
      </c>
      <c r="H26" s="40">
        <v>8.8800000000000008</v>
      </c>
      <c r="I26" s="40">
        <v>15.36</v>
      </c>
      <c r="J26" s="40">
        <v>11.399062499999999</v>
      </c>
      <c r="K26" s="40">
        <v>12.562413793103451</v>
      </c>
    </row>
    <row r="27" spans="2:13" x14ac:dyDescent="0.55000000000000004">
      <c r="B27" s="33" t="s">
        <v>31</v>
      </c>
      <c r="C27" s="33" t="s">
        <v>18</v>
      </c>
      <c r="D27" s="40">
        <v>2.25</v>
      </c>
      <c r="E27" s="40">
        <v>2.36</v>
      </c>
      <c r="F27" s="40">
        <v>2.5</v>
      </c>
      <c r="G27" s="40">
        <v>2.46</v>
      </c>
      <c r="H27" s="40">
        <v>1.98</v>
      </c>
      <c r="I27" s="40">
        <v>1.64</v>
      </c>
      <c r="J27" s="40">
        <v>1.7090262264143381</v>
      </c>
      <c r="K27" s="40">
        <v>1.836597541527516</v>
      </c>
    </row>
    <row r="28" spans="2:13" x14ac:dyDescent="0.55000000000000004">
      <c r="B28" s="33" t="s">
        <v>32</v>
      </c>
      <c r="C28" s="33" t="s">
        <v>36</v>
      </c>
      <c r="D28" s="40">
        <v>58</v>
      </c>
      <c r="E28" s="40">
        <v>59</v>
      </c>
      <c r="F28" s="40">
        <v>58</v>
      </c>
      <c r="G28" s="40">
        <v>57</v>
      </c>
      <c r="H28" s="40">
        <v>56</v>
      </c>
      <c r="I28" s="40">
        <v>59</v>
      </c>
      <c r="J28" s="40">
        <v>61.047724738035718</v>
      </c>
      <c r="K28" s="40">
        <v>59.368128584949638</v>
      </c>
    </row>
    <row r="29" spans="2:13" x14ac:dyDescent="0.55000000000000004">
      <c r="B29" s="33" t="s">
        <v>38</v>
      </c>
      <c r="C29" s="33" t="s">
        <v>41</v>
      </c>
      <c r="D29" s="40">
        <v>0.76925226176705619</v>
      </c>
      <c r="E29" s="40">
        <v>0.63855368610836827</v>
      </c>
      <c r="F29" s="40">
        <v>0.49067902827066873</v>
      </c>
      <c r="G29" s="40">
        <v>0.40897335658868106</v>
      </c>
      <c r="H29" s="40">
        <v>1.0438829721588425</v>
      </c>
      <c r="I29" s="40">
        <v>0.72329022356580686</v>
      </c>
      <c r="J29" s="40">
        <v>0.78911590052191216</v>
      </c>
      <c r="K29" s="40">
        <v>0.75964450955326168</v>
      </c>
    </row>
    <row r="30" spans="2:13" x14ac:dyDescent="0.55000000000000004">
      <c r="B30" s="33" t="s">
        <v>33</v>
      </c>
      <c r="C30" s="33" t="s">
        <v>19</v>
      </c>
      <c r="D30" s="40">
        <v>13</v>
      </c>
      <c r="E30" s="40">
        <v>12</v>
      </c>
      <c r="F30" s="40">
        <v>17</v>
      </c>
      <c r="G30" s="40">
        <v>19</v>
      </c>
      <c r="H30" s="40">
        <v>14</v>
      </c>
      <c r="I30" s="40">
        <v>23</v>
      </c>
      <c r="J30" s="40">
        <v>16.02692201687821</v>
      </c>
      <c r="K30" s="40">
        <v>16.830902439750972</v>
      </c>
    </row>
    <row r="31" spans="2:13" x14ac:dyDescent="0.55000000000000004">
      <c r="B31" s="33" t="s">
        <v>34</v>
      </c>
      <c r="C31" s="33" t="s">
        <v>37</v>
      </c>
      <c r="D31" s="35">
        <v>866378</v>
      </c>
      <c r="E31" s="35">
        <v>906397</v>
      </c>
      <c r="F31" s="35">
        <v>944885</v>
      </c>
      <c r="G31" s="35">
        <v>954539</v>
      </c>
      <c r="H31" s="35">
        <v>1004597</v>
      </c>
      <c r="I31" s="35">
        <v>1035399</v>
      </c>
      <c r="J31" s="35">
        <v>1088675.4459201549</v>
      </c>
      <c r="K31" s="35">
        <v>1129969.3855886899</v>
      </c>
    </row>
    <row r="32" spans="2:13" x14ac:dyDescent="0.55000000000000004">
      <c r="B32" s="33" t="s">
        <v>35</v>
      </c>
      <c r="C32" s="33" t="s">
        <v>25</v>
      </c>
      <c r="D32" s="35">
        <v>9081.802754639999</v>
      </c>
      <c r="E32" s="35">
        <v>15409.871958959999</v>
      </c>
      <c r="F32" s="35">
        <v>19981.828533470001</v>
      </c>
      <c r="G32" s="35">
        <v>24121.569453099997</v>
      </c>
      <c r="H32" s="35">
        <v>6396.3916910400003</v>
      </c>
      <c r="I32" s="35">
        <v>18443.376</v>
      </c>
      <c r="J32" s="35">
        <v>19378.740186109299</v>
      </c>
      <c r="K32" s="35">
        <v>20220.82858894709</v>
      </c>
    </row>
    <row r="33" spans="4:4" x14ac:dyDescent="0.55000000000000004">
      <c r="D33" s="32"/>
    </row>
  </sheetData>
  <mergeCells count="1">
    <mergeCell ref="D10:G10"/>
  </mergeCells>
  <dataValidations disablePrompts="1" count="2">
    <dataValidation type="list" allowBlank="1" showInputMessage="1" showErrorMessage="1" sqref="D6" xr:uid="{A4AEAD85-720C-46B1-96AE-862C3BE9924D}">
      <formula1>"Yes,No"</formula1>
    </dataValidation>
    <dataValidation type="list" allowBlank="1" showInputMessage="1" showErrorMessage="1" sqref="D8 D5" xr:uid="{ED323326-9523-4857-933D-061F8EC56EC2}">
      <formula1>"Yes, 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Xie, Shibin (AllianzGI)</dc:creator>
  <cp:lastModifiedBy>Xie, Shibin (AllianzGI)</cp:lastModifiedBy>
  <dcterms:created xsi:type="dcterms:W3CDTF">2021-12-20T18:48:00Z</dcterms:created>
  <dcterms:modified xsi:type="dcterms:W3CDTF">2022-01-19T18:24:52Z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1d2ef4-471a-450b-b804-da016b8121de_Enabled">
    <vt:lpwstr>true</vt:lpwstr>
  </property>
  <property fmtid="{D5CDD505-2E9C-101B-9397-08002B2CF9AE}" pid="3" name="MSIP_Label_511d2ef4-471a-450b-b804-da016b8121de_SetDate">
    <vt:lpwstr>2022-01-19T18:24:22Z</vt:lpwstr>
  </property>
  <property fmtid="{D5CDD505-2E9C-101B-9397-08002B2CF9AE}" pid="4" name="MSIP_Label_511d2ef4-471a-450b-b804-da016b8121de_Method">
    <vt:lpwstr>Standard</vt:lpwstr>
  </property>
  <property fmtid="{D5CDD505-2E9C-101B-9397-08002B2CF9AE}" pid="5" name="MSIP_Label_511d2ef4-471a-450b-b804-da016b8121de_Name">
    <vt:lpwstr>511d2ef4-471a-450b-b804-da016b8121de</vt:lpwstr>
  </property>
  <property fmtid="{D5CDD505-2E9C-101B-9397-08002B2CF9AE}" pid="6" name="MSIP_Label_511d2ef4-471a-450b-b804-da016b8121de_SiteId">
    <vt:lpwstr>a1eacbd5-fb0e-46f1-81e3-4965ea8e45bb</vt:lpwstr>
  </property>
  <property fmtid="{D5CDD505-2E9C-101B-9397-08002B2CF9AE}" pid="7" name="MSIP_Label_511d2ef4-471a-450b-b804-da016b8121de_ActionId">
    <vt:lpwstr>057f282e-4e3e-4524-938d-360821e99c54</vt:lpwstr>
  </property>
  <property fmtid="{D5CDD505-2E9C-101B-9397-08002B2CF9AE}" pid="8" name="MSIP_Label_511d2ef4-471a-450b-b804-da016b8121de_ContentBits">
    <vt:lpwstr>2</vt:lpwstr>
  </property>
</Properties>
</file>