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allianzgi-my.sharepoint.com/personal/shibin_xie_allianzgi_com/Documents/Documents/Research/Tech/BQL/"/>
    </mc:Choice>
  </mc:AlternateContent>
  <xr:revisionPtr revIDLastSave="0" documentId="8_{9A7F9C80-11A4-4DCE-8AA6-72F4C51FCDF9}" xr6:coauthVersionLast="47" xr6:coauthVersionMax="47" xr10:uidLastSave="{00000000-0000-0000-0000-000000000000}"/>
  <bookViews>
    <workbookView xWindow="-96" yWindow="-96" windowWidth="23232" windowHeight="12552" activeTab="3" xr2:uid="{00000000-000D-0000-FFFF-FFFF00000000}"/>
  </bookViews>
  <sheets>
    <sheet name="Introduction" sheetId="1" r:id="rId1"/>
    <sheet name="LQA BQL" sheetId="8" r:id="rId2"/>
    <sheet name="LQA BQL Syntax" sheetId="9" r:id="rId3"/>
    <sheet name="Equity Index Fundamentals" sheetId="6" r:id="rId4"/>
    <sheet name="Help" sheetId="2" r:id="rId5"/>
    <sheet name="Data Science in Bloomberg" sheetId="3" r:id="rId6"/>
    <sheet name="BQL in Python" sheetId="4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Aggregation">OFFSET('[1]Aggregated Dividend Analysis'!$M$13,1,0,COUNTA('[1]Aggregated Dividend Analysis'!$M$13:$M$900),1)</definedName>
    <definedName name="AnnTotalReturn_TRBase">[2]Ann_Total_Return!$E$14</definedName>
    <definedName name="bb_fixed" localSheetId="5" hidden="1">#REF!</definedName>
    <definedName name="bb_fixed" localSheetId="3" hidden="1">#REF!</definedName>
    <definedName name="bb_fixed" localSheetId="4" hidden="1">#REF!</definedName>
    <definedName name="bb_fixed" localSheetId="0" hidden="1">#REF!</definedName>
    <definedName name="bb_fixed" hidden="1">#REF!</definedName>
    <definedName name="bb_MDU2QjczNDUyNUMzNEE4Qk" localSheetId="5" hidden="1">#REF!</definedName>
    <definedName name="bb_MDU2QjczNDUyNUMzNEE4Qk" localSheetId="3" hidden="1">#REF!</definedName>
    <definedName name="bb_MDU2QjczNDUyNUMzNEE4Qk" localSheetId="4" hidden="1">#REF!</definedName>
    <definedName name="bb_MDU2QjczNDUyNUMzNEE4Qk" localSheetId="0" hidden="1">#REF!</definedName>
    <definedName name="bb_MDU2QjczNDUyNUMzNEE4Qk" hidden="1">#REF!</definedName>
    <definedName name="bb_OUNGNzc0REUxRkY5NDZFMT" localSheetId="5" hidden="1">'[3]Green Bonds Analysis'!#REF!</definedName>
    <definedName name="bb_OUNGNzc0REUxRkY5NDZFMT" localSheetId="3" hidden="1">'[3]Green Bonds Analysis'!#REF!</definedName>
    <definedName name="bb_OUNGNzc0REUxRkY5NDZFMT" localSheetId="4" hidden="1">'[3]Green Bonds Analysis'!#REF!</definedName>
    <definedName name="bb_OUNGNzc0REUxRkY5NDZFMT" localSheetId="0" hidden="1">'[3]Green Bonds Analysis'!#REF!</definedName>
    <definedName name="bb_OUNGNzc0REUxRkY5NDZFMT" hidden="1">'[3]Green Bonds Analysis'!#REF!</definedName>
    <definedName name="bb_QTM2QTgyRTUxRTgxNDA5Rj" localSheetId="5" hidden="1">#REF!</definedName>
    <definedName name="bb_QTM2QTgyRTUxRTgxNDA5Rj" localSheetId="3" hidden="1">#REF!</definedName>
    <definedName name="bb_QTM2QTgyRTUxRTgxNDA5Rj" localSheetId="4" hidden="1">#REF!</definedName>
    <definedName name="bb_QTM2QTgyRTUxRTgxNDA5Rj" localSheetId="0" hidden="1">#REF!</definedName>
    <definedName name="bb_QTM2QTgyRTUxRTgxNDA5Rj" hidden="1">#REF!</definedName>
    <definedName name="BLPB1" localSheetId="5" hidden="1">#REF!</definedName>
    <definedName name="BLPB1" localSheetId="3" hidden="1">#REF!</definedName>
    <definedName name="BLPB1" localSheetId="4" hidden="1">#REF!</definedName>
    <definedName name="BLPB1" localSheetId="0" hidden="1">#REF!</definedName>
    <definedName name="BLPB1" hidden="1">#REF!</definedName>
    <definedName name="BLPB2" localSheetId="5" hidden="1">#REF!</definedName>
    <definedName name="BLPB2" localSheetId="3" hidden="1">#REF!</definedName>
    <definedName name="BLPB2" localSheetId="4" hidden="1">#REF!</definedName>
    <definedName name="BLPB2" localSheetId="0" hidden="1">#REF!</definedName>
    <definedName name="BLPB2" hidden="1">#REF!</definedName>
    <definedName name="BLPH1" localSheetId="5" hidden="1">#REF!</definedName>
    <definedName name="BLPH1" localSheetId="3" hidden="1">#REF!</definedName>
    <definedName name="BLPH1" localSheetId="4" hidden="1">#REF!</definedName>
    <definedName name="BLPH1" localSheetId="0" hidden="1">#REF!</definedName>
    <definedName name="BLPH1" hidden="1">#REF!</definedName>
    <definedName name="BLPH2" localSheetId="5" hidden="1">#REF!</definedName>
    <definedName name="BLPH2" localSheetId="3" hidden="1">#REF!</definedName>
    <definedName name="BLPH2" localSheetId="4" hidden="1">#REF!</definedName>
    <definedName name="BLPH2" localSheetId="0" hidden="1">#REF!</definedName>
    <definedName name="BLPH2" hidden="1">#REF!</definedName>
    <definedName name="BLPH3" localSheetId="5" hidden="1">#REF!</definedName>
    <definedName name="BLPH3" localSheetId="3" hidden="1">#REF!</definedName>
    <definedName name="BLPH3" localSheetId="4" hidden="1">#REF!</definedName>
    <definedName name="BLPH3" localSheetId="0" hidden="1">#REF!</definedName>
    <definedName name="BLPH3" hidden="1">#REF!</definedName>
    <definedName name="BLPH4" localSheetId="5" hidden="1">#REF!</definedName>
    <definedName name="BLPH4" localSheetId="3" hidden="1">#REF!</definedName>
    <definedName name="BLPH4" localSheetId="4" hidden="1">#REF!</definedName>
    <definedName name="BLPH4" localSheetId="0" hidden="1">#REF!</definedName>
    <definedName name="BLPH4" hidden="1">#REF!</definedName>
    <definedName name="BLPH5" localSheetId="5" hidden="1">#REF!</definedName>
    <definedName name="BLPH5" localSheetId="3" hidden="1">#REF!</definedName>
    <definedName name="BLPH5" localSheetId="4" hidden="1">#REF!</definedName>
    <definedName name="BLPH5" localSheetId="0" hidden="1">#REF!</definedName>
    <definedName name="BLPH5" hidden="1">#REF!</definedName>
    <definedName name="BLPH6" localSheetId="5" hidden="1">#REF!</definedName>
    <definedName name="BLPH6" localSheetId="3" hidden="1">#REF!</definedName>
    <definedName name="BLPH6" localSheetId="4" hidden="1">#REF!</definedName>
    <definedName name="BLPH6" localSheetId="0" hidden="1">#REF!</definedName>
    <definedName name="BLPH6" hidden="1">#REF!</definedName>
    <definedName name="BLPH7" localSheetId="5" hidden="1">#REF!</definedName>
    <definedName name="BLPH7" localSheetId="3" hidden="1">#REF!</definedName>
    <definedName name="BLPH7" localSheetId="4" hidden="1">#REF!</definedName>
    <definedName name="BLPH7" localSheetId="0" hidden="1">#REF!</definedName>
    <definedName name="BLPH7" hidden="1">#REF!</definedName>
    <definedName name="BLPH8" localSheetId="5" hidden="1">#REF!</definedName>
    <definedName name="BLPH8" localSheetId="3" hidden="1">#REF!</definedName>
    <definedName name="BLPH8" localSheetId="4" hidden="1">#REF!</definedName>
    <definedName name="BLPH8" localSheetId="0" hidden="1">#REF!</definedName>
    <definedName name="BLPH8" hidden="1">#REF!</definedName>
    <definedName name="Bottom_Fund_Data">OFFSET('[4]Funds Screening'!$I$39,,,COUNTA('[4]Funds Screening'!$I$39:$I$210),1)</definedName>
    <definedName name="Bottom_Fund_Name">OFFSET('[4]Funds Screening'!$K$39,,,COUNTA('[4]Funds Screening'!$K$39:$K$210),1)</definedName>
    <definedName name="builder_2" localSheetId="5" hidden="1">#REF!</definedName>
    <definedName name="builder_2" localSheetId="3" hidden="1">#REF!</definedName>
    <definedName name="builder_2" localSheetId="4" hidden="1">#REF!</definedName>
    <definedName name="builder_2" localSheetId="0" hidden="1">#REF!</definedName>
    <definedName name="builder_2" hidden="1">#REF!</definedName>
    <definedName name="builder2" localSheetId="5" hidden="1">#REF!</definedName>
    <definedName name="builder2" localSheetId="3" hidden="1">#REF!</definedName>
    <definedName name="builder2" localSheetId="4" hidden="1">#REF!</definedName>
    <definedName name="builder2" localSheetId="0" hidden="1">#REF!</definedName>
    <definedName name="builder2" hidden="1">#REF!</definedName>
    <definedName name="cntry_list_1" localSheetId="2">OFFSET(#REF!,0,0,COUNTA(#REF!),1)</definedName>
    <definedName name="cntry_list_1">OFFSET(#REF!,0,0,COUNTA(#REF!),1)</definedName>
    <definedName name="cntry_list_2" localSheetId="2">OFFSET(#REF!,0,0,COUNTA(#REF!),1)</definedName>
    <definedName name="cntry_list_2">OFFSET(#REF!,0,0,COUNTA(#REF!),1)</definedName>
    <definedName name="Concepts">'[5]Consolidated Lookup Tables'!$B$7:$B$14</definedName>
    <definedName name="Country_ISO">'[5]Consolidated Lookup Tables'!$D$7:$D$54</definedName>
    <definedName name="Country_Name">'[5]Consolidated Lookup Tables'!$E$7:$E$54</definedName>
    <definedName name="cur_list_1" localSheetId="2">OFFSET(#REF!,0,0,COUNTA(#REF!),1)</definedName>
    <definedName name="cur_list_1">OFFSET(#REF!,0,0,COUNTA(#REF!),1)</definedName>
    <definedName name="cur_list_2" localSheetId="2">OFFSET(#REF!,0,0,COUNTA(#REF!),1)</definedName>
    <definedName name="cur_list_2">OFFSET(#REF!,0,0,COUNTA(#REF!),1)</definedName>
    <definedName name="Date_Report_13">'[6]Aggregate allocation 13F '!$C$12</definedName>
    <definedName name="debtMaxData">debtStart:'[7]Bond, Loan &amp; Debt Chains'!$D$460</definedName>
    <definedName name="debtRetData" localSheetId="2">[0]!debtStart:INDEX([0]!debtMaxData,COUNTA(INDEX([0]!debtMaxData,,1)),2)</definedName>
    <definedName name="debtRetData">debtStart:INDEX(debtMaxData,COUNTA(INDEX(debtMaxData,,1)),2)</definedName>
    <definedName name="debtStart">'[7]Bond, Loan &amp; Debt Chains'!$C$421</definedName>
    <definedName name="DownsideVolatility_TRBase">[2]Downside_Volatility!$E$15</definedName>
    <definedName name="drdXaxis" localSheetId="2">INDEX('LQA BQL Syntax'!debtRetData,,1)</definedName>
    <definedName name="drdXaxis">INDEX(debtRetData,,1)</definedName>
    <definedName name="drdyaxis" localSheetId="2">INDEX('LQA BQL Syntax'!debtRetData,,2)</definedName>
    <definedName name="drdyaxis">INDEX(debtRetData,,2)</definedName>
    <definedName name="eco_label" localSheetId="3">'[8]BQL Syntax'!#REF!</definedName>
    <definedName name="eco_label">'[8]BQL Syntax'!#REF!</definedName>
    <definedName name="eps_1" localSheetId="3">OFFSET(#REF!,0,1,#REF!,1)</definedName>
    <definedName name="eps_1">OFFSET(#REF!,0,1,#REF!,1)</definedName>
    <definedName name="eps_2" localSheetId="3">OFFSET(#REF!,0,2,#REF!,1)</definedName>
    <definedName name="eps_2">OFFSET(#REF!,0,2,#REF!,1)</definedName>
    <definedName name="eps_3" localSheetId="3">OFFSET(#REF!,0,3,#REF!,1)</definedName>
    <definedName name="eps_3">OFFSET(#REF!,0,3,#REF!,1)</definedName>
    <definedName name="epsDt" localSheetId="3">OFFSET(#REF!,0,0,#REF!,1)</definedName>
    <definedName name="epsDt">OFFSET(#REF!,0,0,#REF!,1)</definedName>
    <definedName name="es" localSheetId="3">OFFSET(#REF!,0,0,#REF!,1)</definedName>
    <definedName name="es">OFFSET(#REF!,0,0,#REF!,1)</definedName>
    <definedName name="Exchanges">'[9]ETF Summary'!$N$10:$N$58</definedName>
    <definedName name="FFlowAUM">OFFSET(#REF!,0,0,MAX(1,COUNTA(#REF!)),1)</definedName>
    <definedName name="FFlowCategories">OFFSET(#REF!,0,0,MAX(1,COUNTA(#REF!)),1)</definedName>
    <definedName name="FFlows">OFFSET(#REF!,0,0,MAX(1,COUNTA(#REF!)),1)</definedName>
    <definedName name="fgzdgh">OFFSET(#REF!,,,MAX(1,#REF!),1)</definedName>
    <definedName name="FI_Amt">OFFSET('[10]FI Grouping'!$N$22,,,COUNTA('[10]FI Grouping'!$N$22:$N$64),1)</definedName>
    <definedName name="FI_Comp">OFFSET('[10]FI Grouping'!$M$22,,,COUNTA('[10]FI Grouping'!$M$22:$M$64),1)</definedName>
    <definedName name="Fields">[11]Sheet1!$L$4:$L$8</definedName>
    <definedName name="IDs">OFFSET('[1]Aggregated Dividend Analysis'!$L$13,1,0,COUNTA('[1]Aggregated Dividend Analysis'!$L$14:$L$900),1)</definedName>
    <definedName name="indexOutData" localSheetId="2">'LQA BQL Syntax'!IndexOutStart:INDEX(indexOutmax,COUNTA(INDEX(indexOutmax,,1)),2)</definedName>
    <definedName name="indexOutData">IndexOutStart:INDEX(indexOutmax,COUNTA(INDEX(indexOutmax,,1)),2)</definedName>
    <definedName name="IndexOutStart" localSheetId="2">#REF!</definedName>
    <definedName name="IndexOutStart">#REF!</definedName>
    <definedName name="indexOutX" localSheetId="2">INDEX('LQA BQL Syntax'!indexOutData,,1)</definedName>
    <definedName name="indexOutX">INDEX(indexOutData,,1)</definedName>
    <definedName name="IndexOutY" localSheetId="2">INDEX('LQA BQL Syntax'!indexOutData,,2)</definedName>
    <definedName name="IndexOutY">INDEX(indexOutData,,2)</definedName>
    <definedName name="indexRatingData" localSheetId="2">'LQA BQL Syntax'!indexRatingStart:INDEX(indexRatingMax,COUNTA(INDEX(indexRatingMax,,1)),2)</definedName>
    <definedName name="indexRatingData">indexRatingStart:INDEX(indexRatingMax,COUNTA(INDEX(indexRatingMax,,1)),2)</definedName>
    <definedName name="indexRatingStart" localSheetId="2">#REF!</definedName>
    <definedName name="indexRatingStart">#REF!</definedName>
    <definedName name="indexRatingX" localSheetId="2">INDEX('LQA BQL Syntax'!indexRatingData,,1)</definedName>
    <definedName name="indexRatingX">INDEX(indexRatingData,,1)</definedName>
    <definedName name="IndexRatingY" localSheetId="2">INDEX('LQA BQL Syntax'!indexRatingData,,2)</definedName>
    <definedName name="IndexRatingY">INDEX(indexRatingData,,2)</definedName>
    <definedName name="indexYieldData" localSheetId="2">'LQA BQL Syntax'!indexYieldStart:INDEX(indexYieldMax,COUNTA(INDEX(indexYieldMax,,1)),2)</definedName>
    <definedName name="indexYieldData">indexYieldStart:INDEX(indexYieldMax,COUNTA(INDEX(indexYieldMax,,1)),2)</definedName>
    <definedName name="indexYieldStart" localSheetId="2">#REF!</definedName>
    <definedName name="indexYieldStart">#REF!</definedName>
    <definedName name="indexYieldX" localSheetId="2">INDEX('LQA BQL Syntax'!indexYieldData,,1)</definedName>
    <definedName name="indexYieldX">INDEX(indexYieldData,,1)</definedName>
    <definedName name="indexYieldY" localSheetId="2">INDEX('LQA BQL Syntax'!indexYieldData,,2)</definedName>
    <definedName name="indexYieldY">INDEX(indexYieldData,,2)</definedName>
    <definedName name="indexZData" localSheetId="2">'LQA BQL Syntax'!indexZStart:INDEX(indexZMax,COUNTA(INDEX(indexZMax,,1)),2)</definedName>
    <definedName name="indexZData">indexZStart:INDEX(indexZMax,COUNTA(INDEX(indexZMax,,1)),2)</definedName>
    <definedName name="indexZStart" localSheetId="2">#REF!</definedName>
    <definedName name="indexZStart">#REF!</definedName>
    <definedName name="indexZX" localSheetId="2">INDEX('LQA BQL Syntax'!indexZData,,1)</definedName>
    <definedName name="indexZX">INDEX(indexZData,,1)</definedName>
    <definedName name="indexZY" localSheetId="2">INDEX('LQA BQL Syntax'!indexZData,,2)</definedName>
    <definedName name="indexZY">INDEX(indexZData,,2)</definedName>
    <definedName name="Issuance_Amt">OFFSET('[10]FI Grouping'!$Z$21,,,COUNTA('[10]FI Grouping'!$Z$21:$Z$1001),1)</definedName>
    <definedName name="Issuance_Date">OFFSET('[10]FI Grouping'!$AC$21,,,COUNTA('[10]FI Grouping'!$AC$21:$AC$1003),1)</definedName>
    <definedName name="issues">OFFSET('[12]Score Transparency Explorer'!$AH$8,1,0,COUNTA('[12]Score Transparency Explorer'!$AH$9:$AH$392)-COUNTIF('[12]Score Transparency Explorer'!$AH$9:$AH$392," "),1)</definedName>
    <definedName name="LINK_CALL" localSheetId="2">#REF!</definedName>
    <definedName name="LINK_CALL">#REF!</definedName>
    <definedName name="LINK_CLASSIFICATION" localSheetId="2">#REF!</definedName>
    <definedName name="LINK_CLASSIFICATION">#REF!</definedName>
    <definedName name="LINK_COLLATERAL" localSheetId="2">#REF!</definedName>
    <definedName name="LINK_COLLATERAL">#REF!</definedName>
    <definedName name="LINK_CONTRY" localSheetId="2">#REF!</definedName>
    <definedName name="LINK_CONTRY">#REF!</definedName>
    <definedName name="LINK_COUPON" localSheetId="2">#REF!</definedName>
    <definedName name="LINK_COUPON">#REF!</definedName>
    <definedName name="LINK_COVERED" localSheetId="2">#REF!</definedName>
    <definedName name="LINK_COVERED">#REF!</definedName>
    <definedName name="LINK_DESC" localSheetId="2">#REF!</definedName>
    <definedName name="LINK_DESC">#REF!</definedName>
    <definedName name="LINK_GREEN" localSheetId="2">#REF!</definedName>
    <definedName name="LINK_GREEN">#REF!</definedName>
    <definedName name="LINK_ISSUE" localSheetId="2">#REF!</definedName>
    <definedName name="LINK_ISSUE">#REF!</definedName>
    <definedName name="LINK_ISSUER" localSheetId="2">#REF!</definedName>
    <definedName name="LINK_ISSUER">#REF!</definedName>
    <definedName name="LINK_LOAN" localSheetId="2">#REF!</definedName>
    <definedName name="LINK_LOAN">#REF!</definedName>
    <definedName name="LINK_MTGE" localSheetId="2">#REF!</definedName>
    <definedName name="LINK_MTGE">#REF!</definedName>
    <definedName name="LINK_MUNIS" localSheetId="2">#REF!</definedName>
    <definedName name="LINK_MUNIS">#REF!</definedName>
    <definedName name="LINK_OTHER" localSheetId="2">#REF!</definedName>
    <definedName name="LINK_OTHER">#REF!</definedName>
    <definedName name="LINK_PREFS" localSheetId="2">#REF!</definedName>
    <definedName name="LINK_PREFS">#REF!</definedName>
    <definedName name="LINK_RATINGS" localSheetId="2">#REF!</definedName>
    <definedName name="LINK_RATINGS">#REF!</definedName>
    <definedName name="LINK_SECTOR" localSheetId="2">#REF!</definedName>
    <definedName name="LINK_SECTOR">#REF!</definedName>
    <definedName name="link_YP" localSheetId="2">#REF!</definedName>
    <definedName name="link_YP">#REF!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apping_AnnFactor">[2]Mapping!$B$9:$C$13</definedName>
    <definedName name="mbAmtData" localSheetId="2">mbAmtStart:INDEX(mbAmtMax,COUNTA(INDEX(mbAmtMax,,1)),2)</definedName>
    <definedName name="mbAmtData">mbAmtStart:INDEX(mbAmtMax,COUNTA(INDEX(mbAmtMax,,1)),2)</definedName>
    <definedName name="mbAmtX" localSheetId="2">INDEX('LQA BQL Syntax'!mbAmtData,,1)</definedName>
    <definedName name="mbAmtX">INDEX(mbAmtData,,1)</definedName>
    <definedName name="mbAmtY" localSheetId="2">INDEX('LQA BQL Syntax'!mbAmtData,,2)</definedName>
    <definedName name="mbAmtY">INDEX(mbAmtData,,2)</definedName>
    <definedName name="mbDebtData" localSheetId="2">mbDebtStart:INDEX(mbDebtMax,COUNTA(INDEX(mbDebtMax,,1)),2)</definedName>
    <definedName name="mbDebtData">mbDebtStart:INDEX(mbDebtMax,COUNTA(INDEX(mbDebtMax,,1)),2)</definedName>
    <definedName name="mbDebtX" localSheetId="2">INDEX('LQA BQL Syntax'!mbDebtData,,1)</definedName>
    <definedName name="mbDebtX">INDEX(mbDebtData,,1)</definedName>
    <definedName name="mbDebtY" localSheetId="2">INDEX('LQA BQL Syntax'!mbDebtData,,2)</definedName>
    <definedName name="mbDebtY">INDEX(mbDebtData,,2)</definedName>
    <definedName name="mbYieldData" localSheetId="2">mbYieldStart:INDEX(mbYieldMax,COUNTA(INDEX(mbYieldMax,,1)),2)</definedName>
    <definedName name="mbYieldData">mbYieldStart:INDEX(mbYieldMax,COUNTA(INDEX(mbYieldMax,,1)),2)</definedName>
    <definedName name="mbYieldX" localSheetId="2">INDEX('LQA BQL Syntax'!mbYieldData,,1)</definedName>
    <definedName name="mbYieldX">INDEX(mbYieldData,,1)</definedName>
    <definedName name="mbYieldY" localSheetId="2">INDEX('LQA BQL Syntax'!mbYieldData,,2)</definedName>
    <definedName name="mbYieldY">INDEX(mbYieldData,,2)</definedName>
    <definedName name="More_on_Filter_can_be_found_here">'[7]Debt Universes'!#REF!</definedName>
    <definedName name="Op" localSheetId="3">OFFSET(#REF!,,,COUNTA(#REF!),1)</definedName>
    <definedName name="Op">OFFSET(#REF!,,,COUNTA(#REF!),1)</definedName>
    <definedName name="Opt_Dates" localSheetId="3">OFFSET(#REF!,,,COUNTA(#REF!),1)</definedName>
    <definedName name="Opt_Dates">OFFSET(#REF!,,,COUNTA(#REF!),1)</definedName>
    <definedName name="Opt_Dates1" localSheetId="3">OFFSET(#REF!,,,COUNTA(#REF!),1)</definedName>
    <definedName name="Opt_Dates1">OFFSET(#REF!,,,COUNTA(#REF!),1)</definedName>
    <definedName name="Opt_OpenInt" localSheetId="3">OFFSET(#REF!,,,COUNTA(#REF!),1)</definedName>
    <definedName name="Opt_OpenInt">OFFSET(#REF!,,,COUNTA(#REF!),1)</definedName>
    <definedName name="Opt_Openint1" localSheetId="3">OFFSET(#REF!,,,COUNTA(#REF!),1)</definedName>
    <definedName name="Opt_Openint1">OFFSET(#REF!,,,COUNTA(#REF!),1)</definedName>
    <definedName name="Opt_Strike" localSheetId="3">OFFSET(#REF!,,,COUNTA(#REF!),1)</definedName>
    <definedName name="Opt_Strike">OFFSET(#REF!,,,COUNTA(#REF!),1)</definedName>
    <definedName name="Opt_Vol" localSheetId="3">OFFSET(#REF!,,,COUNTA(#REF!),1)</definedName>
    <definedName name="Opt_Vol">OFFSET(#REF!,,,COUNTA(#REF!),1)</definedName>
    <definedName name="pe_1" localSheetId="3">OFFSET(#REF!,0,1,#REF!,1)</definedName>
    <definedName name="pe_1">OFFSET(#REF!,0,1,#REF!,1)</definedName>
    <definedName name="pe_2" localSheetId="3">OFFSET(#REF!,0,2,#REF!,1)</definedName>
    <definedName name="pe_2">OFFSET(#REF!,0,2,#REF!,1)</definedName>
    <definedName name="pe_3" localSheetId="3">OFFSET(#REF!,0,3,#REF!,1)</definedName>
    <definedName name="pe_3">OFFSET(#REF!,0,3,#REF!,1)</definedName>
    <definedName name="peDt" localSheetId="3">OFFSET(#REF!,0,0,#REF!,1)</definedName>
    <definedName name="peDt">OFFSET(#REF!,0,0,#REF!,1)</definedName>
    <definedName name="PEERS_ROLLING_DATES">OFFSET(#REF!,,,MAX(1,#REF!),1)</definedName>
    <definedName name="PEERS_ROLLING_FUND_DATA">OFFSET(#REF!,,,MAX(1,#REF!),1)</definedName>
    <definedName name="PEERS_ROLLING_PEER_DATA">OFFSET(#REF!,,,MAX(1,#REF!),1)</definedName>
    <definedName name="Periods">[11]Sheet1!$S$3:$S$11</definedName>
    <definedName name="Quarter">'[5]Consolidated Lookup Tables'!$P$7:$P$10</definedName>
    <definedName name="Regions">'[5]Consolidated Lookup Tables'!$I$6:$M$6</definedName>
    <definedName name="ReturnSeries_Currency">[2]Return_Series!$E$14</definedName>
    <definedName name="ReturnSeries_Interval">[2]Return_Series!$E$12</definedName>
    <definedName name="ReturnSeries_IsNet">[2]Return_Series!$E$15</definedName>
    <definedName name="ReturnSeries_Per">[2]Return_Series!$E$13</definedName>
    <definedName name="ReturnSeries_Ticker">[2]Return_Series!$D$8</definedName>
    <definedName name="rngBondTable" localSheetId="3">'[13]Dividend Matrix'!#REF!</definedName>
    <definedName name="rngBondTable">'[13]Dividend Matrix'!#REF!</definedName>
    <definedName name="rngBTLastUpdate" localSheetId="3">'[13]Dividend Matrix'!#REF!</definedName>
    <definedName name="rngBTLastUpdate">'[13]Dividend Matrix'!#REF!</definedName>
    <definedName name="rngCompsRating" localSheetId="3">'[14]New Issue Concession'!#REF!</definedName>
    <definedName name="rngCompsRating">'[14]New Issue Concession'!#REF!</definedName>
    <definedName name="rngMarketOverviewCollateralType" localSheetId="3">'[14]Market Overview'!#REF!</definedName>
    <definedName name="rngMarketOverviewCollateralType">'[14]Market Overview'!#REF!</definedName>
    <definedName name="rngMarketOverviewCountryUpdate" localSheetId="3">'[14]Market Overview'!#REF!</definedName>
    <definedName name="rngMarketOverviewCountryUpdate">'[14]Market Overview'!#REF!</definedName>
    <definedName name="rngMarketOverviewCountsCollateralType" localSheetId="3">'[14]Market Overview'!#REF!</definedName>
    <definedName name="rngMarketOverviewCountsCollateralType">'[14]Market Overview'!#REF!</definedName>
    <definedName name="rngMarketOverviewCountsMarketofIssue" localSheetId="3">'[14]Market Overview'!#REF!</definedName>
    <definedName name="rngMarketOverviewCountsMarketofIssue">'[14]Market Overview'!#REF!</definedName>
    <definedName name="rngMarketOverviewCountsPaymentRank" localSheetId="3">'[14]Market Overview'!#REF!</definedName>
    <definedName name="rngMarketOverviewCountsPaymentRank">'[14]Market Overview'!#REF!</definedName>
    <definedName name="rngMarketOverviewCountsSecurityType" localSheetId="3">'[14]Market Overview'!#REF!</definedName>
    <definedName name="rngMarketOverviewCountsSecurityType">'[14]Market Overview'!#REF!</definedName>
    <definedName name="rngMarketOverviewDefaultsIndustry" localSheetId="3">'[14]Market Overview'!#REF!</definedName>
    <definedName name="rngMarketOverviewDefaultsIndustry">'[14]Market Overview'!#REF!</definedName>
    <definedName name="rngMarketOverviewDefaultsRating" localSheetId="3">'[14]Market Overview'!#REF!</definedName>
    <definedName name="rngMarketOverviewDefaultsRating">'[14]Market Overview'!#REF!</definedName>
    <definedName name="rngMarketOverviewDefaultsSector" localSheetId="3">'[14]Market Overview'!#REF!</definedName>
    <definedName name="rngMarketOverviewDefaultsSector">'[14]Market Overview'!#REF!</definedName>
    <definedName name="rngMarketOverviewMarketofIssue" localSheetId="3">'[14]Market Overview'!#REF!</definedName>
    <definedName name="rngMarketOverviewMarketofIssue">'[14]Market Overview'!#REF!</definedName>
    <definedName name="rngMarketOverviewPaymentRank" localSheetId="3">'[14]Market Overview'!#REF!</definedName>
    <definedName name="rngMarketOverviewPaymentRank">'[14]Market Overview'!#REF!</definedName>
    <definedName name="rngMarketOverviewRatingCounts" localSheetId="3">'[14]Market Overview'!#REF!</definedName>
    <definedName name="rngMarketOverviewRatingCounts">'[14]Market Overview'!#REF!</definedName>
    <definedName name="rngMarketOverviewRatings" localSheetId="3">'[14]Market Overview'!#REF!</definedName>
    <definedName name="rngMarketOverviewRatings">'[14]Market Overview'!#REF!</definedName>
    <definedName name="rngMarketOverviewSectorDefaults" localSheetId="3">'[14]Market Overview'!#REF!</definedName>
    <definedName name="rngMarketOverviewSectorDefaults">'[14]Market Overview'!#REF!</definedName>
    <definedName name="rngMarketOverviewSecurityType" localSheetId="3">'[14]Market Overview'!#REF!</definedName>
    <definedName name="rngMarketOverviewSecurityType">'[14]Market Overview'!#REF!</definedName>
    <definedName name="rngMarketOverviewVolumeUpdate" localSheetId="3">'[14]Market Overview'!#REF!</definedName>
    <definedName name="rngMarketOverviewVolumeUpdate">'[14]Market Overview'!#REF!</definedName>
    <definedName name="rngMktOverviewCurrencies">'[14]Market Overview'!$B$11</definedName>
    <definedName name="rngMktOverviewCurrenciesCounts">'[14]Market Overview'!$N$11</definedName>
    <definedName name="rngMktOverviewDefaultCounts" localSheetId="3">'[14]Market Overview'!#REF!</definedName>
    <definedName name="rngMktOverviewDefaultCounts">'[14]Market Overview'!#REF!</definedName>
    <definedName name="rngMktOverviewRatingsCounts" localSheetId="3">'[14]Market Overview'!#REF!</definedName>
    <definedName name="rngMktOverviewRatingsCounts">'[14]Market Overview'!#REF!</definedName>
    <definedName name="rngMktOverviewRatingsVolumes" localSheetId="3">'[14]Market Overview'!#REF!</definedName>
    <definedName name="rngMktOverviewRatingsVolumes">'[14]Market Overview'!#REF!</definedName>
    <definedName name="rngMktOverviewSectorsCounts">'[14]Market Overview'!$N$28</definedName>
    <definedName name="rngMktOverviewSectorsVolumes">'[14]Market Overview'!$B$28</definedName>
    <definedName name="rngMktOverviewVolumeFX">'[14]Market Overview'!$D$9</definedName>
    <definedName name="rngMktOverviewVolumeRating" localSheetId="3">'[14]Market Overview'!#REF!</definedName>
    <definedName name="rngMktOverviewVolumeRating">'[14]Market Overview'!#REF!</definedName>
    <definedName name="rngMktOverviewVolumeSector">'[14]Market Overview'!$D$26</definedName>
    <definedName name="s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CATTER_SELECTEDX">#REF!</definedName>
    <definedName name="SCATTER_SELECTEDY">#REF!</definedName>
    <definedName name="score_1">OFFSET('[12]Template - Trend Analysis'!$D$33,1,0,COUNTA('[12]Template - Trend Analysis'!$D$34:$D$63),1)</definedName>
    <definedName name="score_2">OFFSET('[12]Template - Trend Analysis'!$E$33,1,0,COUNTA('[12]Template - Trend Analysis'!$E$34:$E$63),1)</definedName>
    <definedName name="score_3">OFFSET('[12]Template - Trend Analysis'!$F$33,1,0,COUNTA('[12]Template - Trend Analysis'!$F$34:$F$63),1)</definedName>
    <definedName name="score_dates">OFFSET('[12]Template - Trend Analysis'!$C$33,1,0,COUNTA('[12]Template - Trend Analysis'!$C$34:$C$63),1)</definedName>
    <definedName name="sector_list_1" localSheetId="2">OFFSET(#REF!,0,0,COUNTA(#REF!),1)</definedName>
    <definedName name="sector_list_1">OFFSET('[15]Turnover Report'!$F$40,0,0,COUNTA('[15]Turnover Report'!$F$40:$F$52),1)</definedName>
    <definedName name="sector_list_2" localSheetId="2">OFFSET(#REF!,0,0,COUNTA(#REF!),1)</definedName>
    <definedName name="sector_list_2">OFFSET('[15]Turnover Report'!$H$40,0,0,COUNTA('[15]Turnover Report'!$H$40:$H$52),1)</definedName>
    <definedName name="Sectors">[11]Sheet1!$D$4:$D$67</definedName>
    <definedName name="sf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harpeRatio_RiskFreeRate">[2]Sharpe_Ratio!$N$38</definedName>
    <definedName name="SingleFI_Type">OFFSET('[10]FI Filtering'!$P$26,,,COUNTA('[10]FI Filtering'!$P$26:$P$60),1)</definedName>
    <definedName name="SingleFIAmt">OFFSET('[10]FI Filtering'!$Q$26,,,COUNTA('[10]FI Filtering'!$Q$26:$Q$60),1)</definedName>
    <definedName name="SortinoRatio_AnnualizedTotalReturn">[2]Sortino_Ratio!$N$17</definedName>
    <definedName name="SortinoRatio_DownsideVolatility">[2]Sortino_Ratio!$N$33</definedName>
    <definedName name="SortinoRatio_MinAcceptReturn">[2]Sortino_Ratio!$E$17</definedName>
    <definedName name="Spread">OFFSET('[10]FI Grouping'!$C$22,,,COUNTA('[10]FI Grouping'!$C$22:'[10]FI Grouping'!$C$64),1)</definedName>
    <definedName name="SpreadsheetBuilder_1" localSheetId="5" hidden="1">#REF!</definedName>
    <definedName name="SpreadsheetBuilder_1" localSheetId="3" hidden="1">#REF!</definedName>
    <definedName name="SpreadsheetBuilder_1" localSheetId="4" hidden="1">#REF!</definedName>
    <definedName name="SpreadsheetBuilder_1" localSheetId="0" hidden="1">#REF!</definedName>
    <definedName name="SpreadsheetBuilder_1" hidden="1">#REF!</definedName>
    <definedName name="SpreadsheetBuilder_2" localSheetId="5" hidden="1">#REF!</definedName>
    <definedName name="SpreadsheetBuilder_2" localSheetId="3" hidden="1">#REF!</definedName>
    <definedName name="SpreadsheetBuilder_2" localSheetId="4" hidden="1">#REF!</definedName>
    <definedName name="SpreadsheetBuilder_2" localSheetId="0" hidden="1">#REF!</definedName>
    <definedName name="SpreadsheetBuilder_2" hidden="1">#REF!</definedName>
    <definedName name="SpreadsheetBuilder_3" hidden="1">#REF!</definedName>
    <definedName name="SpreadsheetBuilder_4" hidden="1">#REF!</definedName>
    <definedName name="SpreadType">OFFSET('[10]FI Grouping'!$B$22,,,COUNTA('[10]FI Grouping'!$B$22:$B$64),1)</definedName>
    <definedName name="subissue">OFFSET('[12]Score Transparency Explorer'!$AE$8,1,0,COUNTA('[12]Score Transparency Explorer'!$AE$9:$AE$392)-COUNTIF('[12]Score Transparency Explorer'!$AE$9:$AE$392," "),1)</definedName>
    <definedName name="Summary_EndDate">'[9]ETF Summary'!$C$9</definedName>
    <definedName name="Summary_StartDate">'[9]ETF Summary'!$C$8</definedName>
    <definedName name="tickers" localSheetId="2">OFFSET(#REF!,1,0,COUNTA(#REF!),1)</definedName>
    <definedName name="tickers">OFFSET('[1]Distribution Screener'!$F$8,1,0,COUNTA('[1]Distribution Screener'!$F$9:$F$606),1)</definedName>
    <definedName name="tickers_2">OFFSET('[1]Aggregated Dividend Analysis'!$G$8,1,0,COUNTA('[1]Aggregated Dividend Analysis'!$G$9:$G$900),1)</definedName>
    <definedName name="tickers_3" localSheetId="3">OFFSET(#REF!,1,0,COUNTA(#REF!),1)</definedName>
    <definedName name="tickers_3">OFFSET(#REF!,1,0,COUNTA(#REF!),1)</definedName>
    <definedName name="Top_Fund_Data">OFFSET('[4]Funds Screening'!$C$39,,,COUNTA('[4]Funds Screening'!$C$39:$C$210),1)</definedName>
    <definedName name="Top_Fund_Name">OFFSET('[4]Funds Screening'!$E$39,,,COUNTA('[4]Funds Screening'!$E$39:$E$210),1)</definedName>
    <definedName name="TotalReturn_BaseReturn">[2]Total_Return!$U$27</definedName>
    <definedName name="TotalReturn_CompoundReturn">[2]Total_Return!$U$18</definedName>
    <definedName name="TotalReturn_TRBase">[2]Total_Return!$E$14</definedName>
    <definedName name="tsaSpreadData" localSheetId="2">[0]!tsaSpreadStart:INDEX(tsaSpreadMax,COUNTA(INDEX(tsaSpreadMax,,1)),6)</definedName>
    <definedName name="tsaSpreadData">tsaSpreadStart:INDEX(tsaSpreadMax,COUNTA(INDEX(tsaSpreadMax,,1)),6)</definedName>
    <definedName name="tsaSpreadStart">#REF!</definedName>
    <definedName name="univActiveData" localSheetId="2">[0]!univActiveStart:INDEX(univActiveMax,COUNTA(INDEX(univActiveMax,,1)),2)</definedName>
    <definedName name="univActiveData">univActiveStart:INDEX(univActiveMax,COUNTA(INDEX(univActiveMax,,1)),2)</definedName>
    <definedName name="univActiveStart">'[7]More Filtering'!$C$189</definedName>
    <definedName name="univActiveX" localSheetId="2">INDEX('LQA BQL Syntax'!univActiveData,,1)</definedName>
    <definedName name="univActiveX">INDEX(univActiveData,,1)</definedName>
    <definedName name="univActiveY" localSheetId="2">INDEX('LQA BQL Syntax'!univActiveData,,2)</definedName>
    <definedName name="univActiveY">INDEX(univActiveData,,2)</definedName>
    <definedName name="univCocoData" localSheetId="2">[0]!univCocoStart:INDEX(univCocoMax,COUNTA(INDEX(univCocoMax,,1)),2)</definedName>
    <definedName name="univCocoData">univCocoStart:INDEX(univCocoMax,COUNTA(INDEX(univCocoMax,,1)),2)</definedName>
    <definedName name="univCocoStart">'[7]Debt Universes'!$C$301</definedName>
    <definedName name="univCocoX" localSheetId="2">INDEX('LQA BQL Syntax'!univCocoData,,1)</definedName>
    <definedName name="univCocoX">INDEX(univCocoData,,1)</definedName>
    <definedName name="univCocoY" localSheetId="2">INDEX('LQA BQL Syntax'!univCocoData,,2)</definedName>
    <definedName name="univCocoY">INDEX(univCocoData,,2)</definedName>
    <definedName name="univIssData" localSheetId="2">[0]!univIssStart:INDEX(univIssMax,COUNTA(INDEX(univIssMax,,1)),2)</definedName>
    <definedName name="univIssData">univIssStart:INDEX(univIssMax,COUNTA(INDEX(univIssMax,,1)),2)</definedName>
    <definedName name="univIssStart">'[7]Debt Universes'!$C$206</definedName>
    <definedName name="univIssX" localSheetId="2">INDEX('LQA BQL Syntax'!univIssData,,1)</definedName>
    <definedName name="univIssX">INDEX(univIssData,,1)</definedName>
    <definedName name="univIssY" localSheetId="2">INDEX('LQA BQL Syntax'!univIssData,,2)</definedName>
    <definedName name="univIssY">INDEX(univIssData,,2)</definedName>
    <definedName name="univSectorData" localSheetId="2">[0]!univSectorStart:INDEX(univSectorMax,COUNTA(INDEX(univSectorMax,,1)),2)</definedName>
    <definedName name="univSectorData">univSectorStart:INDEX(univSectorMax,COUNTA(INDEX(univSectorMax,,1)),2)</definedName>
    <definedName name="univSectorStart">'[7]Debt Universes'!$C$170</definedName>
    <definedName name="univSectorX" localSheetId="2">INDEX('LQA BQL Syntax'!univSectorData,,1)</definedName>
    <definedName name="univSectorX">INDEX(univSectorData,,1)</definedName>
    <definedName name="univSectorY" localSheetId="2">INDEX('LQA BQL Syntax'!univSectorData,,2)</definedName>
    <definedName name="univSectorY">INDEX(univSectorData,,2)</definedName>
    <definedName name="univYieldData" localSheetId="2">[0]!univYieldStart:INDEX(univYieldMax,COUNTA(INDEX(univYieldMax,,1)),3)</definedName>
    <definedName name="univYieldData">univYieldStart:INDEX(univYieldMax,COUNTA(INDEX(univYieldMax,,1)),3)</definedName>
    <definedName name="univYieldStart">'[7]Debt Universes'!$C$135</definedName>
    <definedName name="univYieldX" localSheetId="2">INDEX('LQA BQL Syntax'!univYieldData,,2)</definedName>
    <definedName name="univYieldX">INDEX(univYieldData,,2)</definedName>
    <definedName name="univYieldY" localSheetId="2">INDEX('LQA BQL Syntax'!univYieldData,,3)</definedName>
    <definedName name="univYieldY">INDEX(univYieldData,,3)</definedName>
    <definedName name="Volatility_SqRootAnnFactor">[2]Volatility!$N$29</definedName>
    <definedName name="Volatility_StdDevReturnSeries">[2]Volatility!$N$18</definedName>
    <definedName name="Year">'[5]Consolidated Lookup Tables'!$O$7:$O$26</definedName>
    <definedName name="zsscv">OFFSET(#REF!,0,0,MAX(1,COUNTA(#REF!)),1)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7" i="8" l="1"/>
  <c r="N60" i="8"/>
  <c r="N23" i="8"/>
  <c r="N42" i="8"/>
  <c r="N13" i="8"/>
  <c r="K132" i="6"/>
  <c r="K107" i="6"/>
  <c r="J57" i="6"/>
  <c r="K75" i="6"/>
  <c r="K94" i="6"/>
  <c r="E16" i="8"/>
  <c r="E99" i="8"/>
  <c r="E26" i="8"/>
  <c r="E78" i="8"/>
  <c r="E48" i="8"/>
  <c r="E75" i="8"/>
  <c r="E74" i="8"/>
  <c r="E73" i="8"/>
  <c r="E72" i="8"/>
  <c r="E71" i="8"/>
  <c r="E70" i="8"/>
  <c r="E69" i="8"/>
  <c r="F64" i="8"/>
  <c r="F63" i="8"/>
  <c r="G34" i="4" l="1"/>
  <c r="M37" i="2"/>
  <c r="P8" i="2"/>
</calcChain>
</file>

<file path=xl/sharedStrings.xml><?xml version="1.0" encoding="utf-8"?>
<sst xmlns="http://schemas.openxmlformats.org/spreadsheetml/2006/main" count="648" uniqueCount="321">
  <si>
    <t>Welcome to our regular update for new and useful ways to use BQL to drive your analysis!</t>
  </si>
  <si>
    <t>In this update:</t>
  </si>
  <si>
    <t>Help</t>
  </si>
  <si>
    <t>For further information on BQL, visit the wide library of references available</t>
  </si>
  <si>
    <t>BQL in Python</t>
  </si>
  <si>
    <t>Discover BQuant, our interactive development platform</t>
  </si>
  <si>
    <t>For more information as well as past editions of the BQL Spotlight, visit BQLX on the Bloomberg Terminal by clicking here:</t>
  </si>
  <si>
    <t>For the full BQL Functions Reference, click here:</t>
  </si>
  <si>
    <t>Subscribe to the BQL news wire, run NI BLPBQL &lt;GO&gt; and click Actions &gt; Set Alert Delivery</t>
  </si>
  <si>
    <t>If you are on the buyside and you're interested in using Bloomberg data for data science, there is now a solution for you - BQuant Enterprise.</t>
  </si>
  <si>
    <t>How can it help you?</t>
  </si>
  <si>
    <t>This new service delivers enterprise-wide benefits including:</t>
  </si>
  <si>
    <t>* Unlimited data for research</t>
  </si>
  <si>
    <t>* Connection to your own data or third party data on your databases</t>
  </si>
  <si>
    <t>* Automate your workflows by scheduling tasks</t>
  </si>
  <si>
    <t>* Complete customization of research environment, eg importing your own libraries</t>
  </si>
  <si>
    <t>* Power up your analysis with integration into cloud services such as Azure and AWS</t>
  </si>
  <si>
    <t>Example workflow:</t>
  </si>
  <si>
    <t>If interested, please get in touch via bqntassist@bloomberg.net or reach out to your Bloomberg relationship manager.</t>
  </si>
  <si>
    <t>BQL gives you the ability for server-side analytics - fast and efficient custom calculations with aggregation and screening to derive results.</t>
  </si>
  <si>
    <t>You can use BQL in Excel, but Excel still imposes limitations such as:</t>
  </si>
  <si>
    <t>- Limited computational speed</t>
  </si>
  <si>
    <t>- Limited character limits in cells</t>
  </si>
  <si>
    <t>- Limited list references in Excel</t>
  </si>
  <si>
    <t>BQuant</t>
  </si>
  <si>
    <r>
      <t xml:space="preserve">Bloomberg has developed an interactive model development platform known as </t>
    </r>
    <r>
      <rPr>
        <b/>
        <sz val="11"/>
        <color theme="1"/>
        <rFont val="Calibri"/>
        <family val="2"/>
        <scheme val="minor"/>
      </rPr>
      <t>BQuant.</t>
    </r>
    <r>
      <rPr>
        <sz val="11"/>
        <color theme="1"/>
        <rFont val="Calibri"/>
        <family val="2"/>
        <scheme val="minor"/>
      </rPr>
      <t xml:space="preserve"> This allows Buyside users with BBA to develop</t>
    </r>
  </si>
  <si>
    <t>dynamic models which easy visualization which they can simply share with others as Launchpad components.</t>
  </si>
  <si>
    <t>We also offer the opportunity to learn Python. With BQL and Python, you will master the tools for next gen investment idea generation.</t>
  </si>
  <si>
    <t>Here are some examples of applications you can develop in BQuant:</t>
  </si>
  <si>
    <t xml:space="preserve">For more information, visit the following function: </t>
  </si>
  <si>
    <t>Get in touch with your local Bloomberg rep for further details.</t>
  </si>
  <si>
    <t>get()</t>
  </si>
  <si>
    <t>for()</t>
  </si>
  <si>
    <t>with()</t>
  </si>
  <si>
    <t>BQL Data Model</t>
  </si>
  <si>
    <t>BQL standardises data retrieval, using a single data item and applicable parameters to obtain information on capital distributions.</t>
  </si>
  <si>
    <t>FSEA US Equity</t>
  </si>
  <si>
    <t>First Seacoast Bancorp Inc</t>
  </si>
  <si>
    <t>What is the current EPS for the S&amp;P500?</t>
  </si>
  <si>
    <t>get(HEADLINE_EPS_MARKET)</t>
  </si>
  <si>
    <t>for('SPX Index')</t>
  </si>
  <si>
    <t>Result</t>
  </si>
  <si>
    <t>1) Calendar alignment of security-level data</t>
  </si>
  <si>
    <t>2) Market convention metrics for different industries</t>
  </si>
  <si>
    <t>3) Flexibilty of BQL</t>
  </si>
  <si>
    <t>- Companies have different fiscal year ends (e.g. Apple= 9/30, IBM = 12/31, TGT= 1/31)</t>
  </si>
  <si>
    <t>- The old system worked on a fiscal basis, which led to the aggregation of values from an array of time periods</t>
  </si>
  <si>
    <t>- The new methodology aligns actual and estimates via LTM or blended periods (weighted by day counts)</t>
  </si>
  <si>
    <t>- A different metric may be more appropriate for some industries, for example: we use FFO per share to aggregate earnings for REITS</t>
  </si>
  <si>
    <t>- We use the 'market convention' value for each company: For example analysts typically track GAAP earnings for AAPL, but Adjusted earnings for MSFT</t>
  </si>
  <si>
    <t xml:space="preserve">- Point-in-time: Historical values reflect only the information available to the market at that time. </t>
  </si>
  <si>
    <t>- Actuals &amp; Estimates in a single field mnemonic: easily calculate forward growth rates</t>
  </si>
  <si>
    <t>- Flexible period overrides for Q, A, LTM, and Blended versions</t>
  </si>
  <si>
    <t>- Custom expressions like: Average p/e ratio over past 5 years. Annualized growth rate of eps over 3 years.</t>
  </si>
  <si>
    <t>- Advanced estimate calculations such as revisions, and changing the source of estimates (mean, median, max, min, broker code, etc)</t>
  </si>
  <si>
    <t>Introduction</t>
  </si>
  <si>
    <t>What is next year's EPS estimate for the S&amp;P500?</t>
  </si>
  <si>
    <t>with (FPR = 2024)</t>
  </si>
  <si>
    <t>What is the 2024 EPS estimate for the S&amp;P500?</t>
  </si>
  <si>
    <t>SPX Index</t>
  </si>
  <si>
    <t>DATES</t>
  </si>
  <si>
    <t>HEADLINE_EPS_MARKET</t>
  </si>
  <si>
    <t>with (FPO=1, FPT=A, dates=range(-1w,0d))</t>
  </si>
  <si>
    <t>What were the next year EPS revisions for the S&amp;P500 over the last week?</t>
  </si>
  <si>
    <t>What is the 5 year average of NTM forward P/E for the S&amp;P500?</t>
  </si>
  <si>
    <t>get(avg(HEADLINE_EPS_MARKET))</t>
  </si>
  <si>
    <t>with (FPO=1, FPT=BT, dates=range(-5y,0d))</t>
  </si>
  <si>
    <t>New Release: Equity index fundamentals are now available through BQL</t>
  </si>
  <si>
    <t>Equity: Index Fundamentals</t>
  </si>
  <si>
    <t>https://blinks.bloomberg.com/screens/BQLX</t>
  </si>
  <si>
    <r>
      <t>&gt;&gt; BQL for Equities &gt;&gt; scroll down to "</t>
    </r>
    <r>
      <rPr>
        <i/>
        <sz val="14"/>
        <color theme="1"/>
        <rFont val="Calibri"/>
        <family val="2"/>
        <scheme val="minor"/>
      </rPr>
      <t>Equities Tutorials and Workflows</t>
    </r>
    <r>
      <rPr>
        <sz val="14"/>
        <color theme="1"/>
        <rFont val="Calibri"/>
        <family val="2"/>
        <scheme val="minor"/>
      </rPr>
      <t>" &gt;&gt; BQL for Index Financials</t>
    </r>
  </si>
  <si>
    <t>Example Use Case: Stock-to-Index Relative Valuation</t>
  </si>
  <si>
    <t>Apple/S&amp;P500 Relative P/E over time</t>
  </si>
  <si>
    <r>
      <rPr>
        <b/>
        <sz val="14"/>
        <color rgb="FFFF0000"/>
        <rFont val="Calibri"/>
        <family val="2"/>
        <scheme val="minor"/>
      </rPr>
      <t>Note:</t>
    </r>
    <r>
      <rPr>
        <sz val="14"/>
        <color theme="1"/>
        <rFont val="Calibri"/>
        <family val="2"/>
        <scheme val="minor"/>
      </rPr>
      <t xml:space="preserve"> For detailed documentation and practical use cases, please see the help file on BQLX &lt;GO&gt; in the Terminal using the link below:</t>
    </r>
  </si>
  <si>
    <r>
      <rPr>
        <b/>
        <sz val="14"/>
        <color rgb="FFFF0000"/>
        <rFont val="Calibri"/>
        <family val="2"/>
        <scheme val="minor"/>
      </rPr>
      <t>Note:</t>
    </r>
    <r>
      <rPr>
        <sz val="14"/>
        <color theme="1"/>
        <rFont val="Calibri"/>
        <family val="2"/>
        <scheme val="minor"/>
      </rPr>
      <t xml:space="preserve"> Several example formulas are presented below for introductory purposes. For detailed documentation and practical use cases, please see the help file on BQLX &lt;GO&gt; in the Terminal using the link below:</t>
    </r>
  </si>
  <si>
    <t>with (FPO=1, FPT=A)</t>
  </si>
  <si>
    <t xml:space="preserve">Our new index fundamentals methodology improves upon what we have had in the terminal (and in BDP, BDH) for years. There are a 3 main reasons for the new version, which are outlined below. The new values more accurately reflect the economics of aggregate fundamentals, and are in line with strategist estimates. </t>
  </si>
  <si>
    <t>What is Bloomberg's Liquidity Assessment Solution (LQA)?</t>
  </si>
  <si>
    <t>Bloomberg’s award winning solution for Liquidity Assessment (LQA) provides objective quantitative evaluation of market liquidity across multiple asset classes.</t>
  </si>
  <si>
    <t>LQA allows you to evaluate time, size and cost for around 5 million securities using a data driven approach, calibrated daily to market levels. The model allows for fully user customised requests at security, position or portfolio level.</t>
  </si>
  <si>
    <t xml:space="preserve">Its data-driven model based on trade and quote data lets you assess the relationship between volume, cost, and time at the position-level under current and historical market conditions. </t>
  </si>
  <si>
    <t>It helps you measure liquidity based on the security's liquidation cost (i.e. deviation of the liquidation price from the mid-price), and liquidation horizon (i.e. estimated number of trading days required to liquidate a given volume) at different volumes under different market scenarios.</t>
  </si>
  <si>
    <t>LQA enhances risk management and investment processes:</t>
  </si>
  <si>
    <t>• Estimating liquidation cost and horizon at security, position and portfolio level</t>
  </si>
  <si>
    <t>• Comparing liquidity analytics across asset classes and global coverage using consistent outputs</t>
  </si>
  <si>
    <t>• Delivering a customizable model to allow firm-specific views to be incorporated, along with scenario and stress testing</t>
  </si>
  <si>
    <r>
      <t xml:space="preserve">Please note that effective October 14, 2022, Bloomberg launched a </t>
    </r>
    <r>
      <rPr>
        <b/>
        <sz val="14"/>
        <color theme="1"/>
        <rFont val="Calibri"/>
        <family val="2"/>
        <scheme val="minor"/>
      </rPr>
      <t>new version of LQA’s model</t>
    </r>
    <r>
      <rPr>
        <sz val="14"/>
        <color theme="1"/>
        <rFont val="Calibri"/>
        <family val="2"/>
        <scheme val="minor"/>
      </rPr>
      <t xml:space="preserve"> for government, supranational, agency and corporate bonds (</t>
    </r>
    <r>
      <rPr>
        <b/>
        <sz val="14"/>
        <color theme="1"/>
        <rFont val="Calibri"/>
        <family val="2"/>
        <scheme val="minor"/>
      </rPr>
      <t>GSAC</t>
    </r>
    <r>
      <rPr>
        <sz val="14"/>
        <color theme="1"/>
        <rFont val="Calibri"/>
        <family val="2"/>
        <scheme val="minor"/>
      </rPr>
      <t xml:space="preserve">). Review the documentation linked below to learn more. </t>
    </r>
  </si>
  <si>
    <t>Learn more about Bloomberg's Liquidity Assessment Solution (LQA)</t>
  </si>
  <si>
    <t>Access LQA documentation here</t>
  </si>
  <si>
    <t>Access LQA white paper here</t>
  </si>
  <si>
    <t>What is New?</t>
  </si>
  <si>
    <r>
      <t xml:space="preserve">Bloomberg’s liquidity assessment solution dataset (LQA) is </t>
    </r>
    <r>
      <rPr>
        <b/>
        <sz val="14"/>
        <color theme="1"/>
        <rFont val="Calibri"/>
        <family val="2"/>
        <scheme val="minor"/>
      </rPr>
      <t xml:space="preserve">now a available via BQL </t>
    </r>
    <r>
      <rPr>
        <sz val="14"/>
        <color theme="1"/>
        <rFont val="Calibri"/>
        <family val="2"/>
        <scheme val="minor"/>
      </rPr>
      <t>(Bloomberg Query Language).</t>
    </r>
  </si>
  <si>
    <t>Enrich your pre-trade market liquidity assessments combining BQL capabilities and flexibility with Bloomberg's liquidity solutions.</t>
  </si>
  <si>
    <t>Analyse liquidity trends and driving factors, estimate the expected time to find an execution opportunity, assess slippage cost from a reference price or evaluate how large market capacity may be for a given universe based upon liquidation cost constraints.</t>
  </si>
  <si>
    <t xml:space="preserve">Gain insights into the time it takes to liquidate your position(s) or portfolio with custom liquidation parameters and market conditions. </t>
  </si>
  <si>
    <t xml:space="preserve">Explore below the LQA dataset now available in BQL, learn about the available fields, parameters and default values. </t>
  </si>
  <si>
    <t>Please note that effective October 14, 2022, Bloomberg launched a new version of LQA’s model for government, supranational, agency and corporate bonds (GSAC) and historical data in BQL is available back to July 1st, 2022.</t>
  </si>
  <si>
    <t>BQL Data Items for Custom Liquidity Assessments - LQA Model Output Fields</t>
  </si>
  <si>
    <r>
      <t xml:space="preserve">In the Bloomberg Terminal, </t>
    </r>
    <r>
      <rPr>
        <u/>
        <sz val="14"/>
        <color theme="4" tint="-0.249977111117893"/>
        <rFont val="Calibri"/>
        <family val="2"/>
        <scheme val="minor"/>
      </rPr>
      <t>LQA&lt;GO&gt;</t>
    </r>
    <r>
      <rPr>
        <sz val="14"/>
        <color theme="1"/>
        <rFont val="Calibri"/>
        <family val="2"/>
        <scheme val="minor"/>
      </rPr>
      <t xml:space="preserve"> would allow you to visualise and analyse this dataset.</t>
    </r>
  </si>
  <si>
    <t>Security Level Output Fields</t>
  </si>
  <si>
    <t>Security level fields are independent of any model overrides given to the model (except for dates).</t>
  </si>
  <si>
    <t>Measure Type</t>
  </si>
  <si>
    <t>Data Item Mnemonic</t>
  </si>
  <si>
    <t>Data Item Description</t>
  </si>
  <si>
    <t>(Optional) Parameters</t>
  </si>
  <si>
    <t>(Optional) Parameters Description &amp; Default</t>
  </si>
  <si>
    <t>Coverage Indicator</t>
  </si>
  <si>
    <t>LQA_COVERAGE_INDICATOR</t>
  </si>
  <si>
    <t>Reflects whether or not an instrument is covered by the Bloomberg Liquidity Assessment (LQA) model. Returns 0 when covered, else 1-x if not covered.</t>
  </si>
  <si>
    <t>Dates allows user to specify a single date or a range of dates. 
Required format is YYYY-MM-DD. Default value is T-1. 
Single (Absolute date) : dates=2023-04-01
Single (Relative date) : dates=-10d 
Range (Relative dates): dates=range(-30d,0d)
Range (Absolute dates): dates=range(2023-03-01,2023-04-01)</t>
  </si>
  <si>
    <t>Average Bid-Ask</t>
  </si>
  <si>
    <t>LQA_BID_ASK_SPREAD</t>
  </si>
  <si>
    <t>Average bid-ask cost</t>
  </si>
  <si>
    <t>Estimated Market Depth</t>
  </si>
  <si>
    <t>EXPECTED_DAILY_VOLUME</t>
  </si>
  <si>
    <t>Estimated Market depth</t>
  </si>
  <si>
    <t>Historical Price Volatility</t>
  </si>
  <si>
    <t>LQA_PRICE_VOLATILITY</t>
  </si>
  <si>
    <t>Annualised historical price volatility</t>
  </si>
  <si>
    <t>Relative Score  (Global)</t>
  </si>
  <si>
    <t>LIQUIDITY_SCORE</t>
  </si>
  <si>
    <t>Rank of 1-day average liquidation cost relative to entire asset class universe</t>
  </si>
  <si>
    <t>Relative Score (Sector)</t>
  </si>
  <si>
    <t>LIQUIDITY_SECTOR_SCORE</t>
  </si>
  <si>
    <t>Rank of 1-day average liquidation cost relative to asset class sector</t>
  </si>
  <si>
    <t>Relative Score (Sector Label)</t>
  </si>
  <si>
    <t>LIQUIDITY_SECTOR</t>
  </si>
  <si>
    <t>Name of asset class sector</t>
  </si>
  <si>
    <t>Round Trip Trade Cost (Uniform Trade Size)</t>
  </si>
  <si>
    <t>ROUND_TRIP_LIQUIDITY_COST</t>
  </si>
  <si>
    <t>Liquidation cost to cross for a buy &amp; sell trade over a 1-day horizon for a typical institutional sized trade ($1m Corp, $10m Govt)</t>
  </si>
  <si>
    <t xml:space="preserve">*DATES() accepts single date and range. Required format is YYYY-MM-DD. History available back to July 1st, 2022. Default model data is as of T-1. </t>
  </si>
  <si>
    <t>Primary Position Level Output Fields</t>
  </si>
  <si>
    <t>Position level measures will respond to model inputs/overrides.</t>
  </si>
  <si>
    <t xml:space="preserve">(Optional) Parameter Descriptions </t>
  </si>
  <si>
    <t>(Optional) Parameters Defaults</t>
  </si>
  <si>
    <t>Liquidation Cost</t>
  </si>
  <si>
    <t>LIQUIDATION_COST</t>
  </si>
  <si>
    <t>Liquidation cost conditional upon time horizon and position size</t>
  </si>
  <si>
    <t>Model evaluation date</t>
  </si>
  <si>
    <t>T-1</t>
  </si>
  <si>
    <t>TARGET_LIQUIDATION_VOLUME</t>
  </si>
  <si>
    <t>Chosen liquidation volume</t>
  </si>
  <si>
    <t>Fixed Income (Corp &amp; Govt): 1% of outstanding amount. Equity 20% of 20 day ADV</t>
  </si>
  <si>
    <t xml:space="preserve">TARGET_LIQUIDATION_HORIZON </t>
  </si>
  <si>
    <t>Chosen liquidation horizon</t>
  </si>
  <si>
    <t xml:space="preserve">1 day </t>
  </si>
  <si>
    <t>Estimated market depth measure</t>
  </si>
  <si>
    <t>PRICE_VOLATILITY</t>
  </si>
  <si>
    <t>Annualised historic price volatility</t>
  </si>
  <si>
    <t>BID_ASK_SPREAD</t>
  </si>
  <si>
    <t>Average bid ask spread</t>
  </si>
  <si>
    <t>FACTOR_EXPECTED_DAILY_VOLUME</t>
  </si>
  <si>
    <t>Scalar for EDV level</t>
  </si>
  <si>
    <t>1 (i.e. 100%)</t>
  </si>
  <si>
    <t xml:space="preserve">FACTOR_PRICE_VOLATILITY </t>
  </si>
  <si>
    <t>Scalar for Price volatility</t>
  </si>
  <si>
    <t xml:space="preserve">FACTOR_BID_ASK_SPREAD </t>
  </si>
  <si>
    <t>Scalar for bid-ask spread level</t>
  </si>
  <si>
    <t>TARGET_COST_CONFIDENCE_LEVEL</t>
  </si>
  <si>
    <t>Chosen confidence interval</t>
  </si>
  <si>
    <t xml:space="preserve">Mean (note this may not equate to the 50th centile). Leave parameter blank in the query to use Mean. </t>
  </si>
  <si>
    <t>SCENARIO</t>
  </si>
  <si>
    <t>Predetermined Stress shock name</t>
  </si>
  <si>
    <t>Current (Equates to all FACTOR shocks being set to 1)</t>
  </si>
  <si>
    <t>MARKET_RISK_FLAG</t>
  </si>
  <si>
    <t>Incorporates Price volatility into 
the liquidation cost distribution</t>
  </si>
  <si>
    <t>Y</t>
  </si>
  <si>
    <t>Liquidation Horizon</t>
  </si>
  <si>
    <t>LIQUIDATION_HORIZON</t>
  </si>
  <si>
    <t>Liquidation time conditional upon cost constraint and position size</t>
  </si>
  <si>
    <t xml:space="preserve">TARGET_LIQUIDATION_COST </t>
  </si>
  <si>
    <t>Chosen liquidation cost</t>
  </si>
  <si>
    <t>Fixed Income (Corp &amp; Govt): 1/2 LQA Bid Ask spread. Equity: Cost to execute 20% of 20 day ADV in 1 day</t>
  </si>
  <si>
    <t xml:space="preserve">TARGET_LIQUIDATION_COST_TYPE </t>
  </si>
  <si>
    <t>Choice of liquidation cost reference measure</t>
  </si>
  <si>
    <t>Mid (i.e. target liquidation cost assessed from mid market price)</t>
  </si>
  <si>
    <t xml:space="preserve">PRICE_VOLATILITY </t>
  </si>
  <si>
    <t xml:space="preserve">BID_ASK_SPREAD </t>
  </si>
  <si>
    <t xml:space="preserve">FACTOR_EXPECTED_DAILY_VOLUME </t>
  </si>
  <si>
    <t xml:space="preserve">TARGET_COST_CONFIDENCE_LEVEL </t>
  </si>
  <si>
    <t>FACTOR_TARGET_LIQUIDATION_COST</t>
  </si>
  <si>
    <t>Scalar for liquidation cost</t>
  </si>
  <si>
    <t>1 (used as a scalar when TARGET_LIQUIDATION_COST_TYPE is set to BA or DV)</t>
  </si>
  <si>
    <t>TIME_TO_CASH</t>
  </si>
  <si>
    <t>Number of days required to convert position into cash</t>
  </si>
  <si>
    <t xml:space="preserve">DATES </t>
  </si>
  <si>
    <t>TARGET_LIQUIDATION_COST</t>
  </si>
  <si>
    <t>TARGET_LIQUIDATION_COST_TYPE</t>
  </si>
  <si>
    <t>FACTOR_PRICE_VOLATILITY</t>
  </si>
  <si>
    <t>FACTOR_BID_ASK_SPREAD</t>
  </si>
  <si>
    <t>Liquidation Volume</t>
  </si>
  <si>
    <t>LIQUIDATION_VOLUME</t>
  </si>
  <si>
    <t>Liquidation volume estimate conditional upon time and cost constraints</t>
  </si>
  <si>
    <t>TARGET_LIQUIDATION_HORIZON</t>
  </si>
  <si>
    <t>1 day</t>
  </si>
  <si>
    <t>Secondary Position Level Output Fields</t>
  </si>
  <si>
    <t>Secondary position level output fields are mainly used as input fields/parameters to the model. However, these could also be used as outputs to display default values.</t>
  </si>
  <si>
    <t>Data Item Descriptions</t>
  </si>
  <si>
    <t>(Optional) Parameters Descriptions</t>
  </si>
  <si>
    <t>Indicates position size used in model</t>
  </si>
  <si>
    <t>Indicates time constraint used in model</t>
  </si>
  <si>
    <t>Indicates cost constraint used in model</t>
  </si>
  <si>
    <t>Indicates what reference is used for the target liquidation cost measure</t>
  </si>
  <si>
    <t>Confidence level</t>
  </si>
  <si>
    <t>Indicates the confidence level of the mean value over the LQA Liquidation Cost probability distribution. (50% confidence=median)</t>
  </si>
  <si>
    <t>Buyside Regulatory Output Fields</t>
  </si>
  <si>
    <t xml:space="preserve">Position level output fields providing liquidity classification details. </t>
  </si>
  <si>
    <t>Classification</t>
  </si>
  <si>
    <t>Mnemonic</t>
  </si>
  <si>
    <t>Description</t>
  </si>
  <si>
    <t xml:space="preserve">(Optional) Parameter Description </t>
  </si>
  <si>
    <t xml:space="preserve">AIFMD </t>
  </si>
  <si>
    <t>AIFMD_CLASSIFICATION</t>
  </si>
  <si>
    <t>Provides a position liquidity classification according to the AIFMD Annex IV liquidity reporting rules.</t>
  </si>
  <si>
    <t xml:space="preserve">SCENARIO </t>
  </si>
  <si>
    <t>FILL</t>
  </si>
  <si>
    <t>Fill When Data is Missing</t>
  </si>
  <si>
    <t>NA</t>
  </si>
  <si>
    <t xml:space="preserve">SEC 22e4 </t>
  </si>
  <si>
    <t>SEC_22E4_CLASSIFICATION</t>
  </si>
  <si>
    <t xml:space="preserve">Provides a position liquidity classification according to the Securities and Exchange Commission's (SEC) 22e-4 rule. </t>
  </si>
  <si>
    <t>Fixed Income (Corp &amp; GOvt): 1/2 LQA Bid Ask spread. Equity: Cost to execute 20% of 20 day ADV in 1 day</t>
  </si>
  <si>
    <t xml:space="preserve">EXPECTED_DAILY_VOLUME </t>
  </si>
  <si>
    <t>INCLUDE_CURRENT_DAY</t>
  </si>
  <si>
    <t xml:space="preserve">Choice to include/exclude current day in SEC 22e4 Classification </t>
  </si>
  <si>
    <t>Japan FSA</t>
  </si>
  <si>
    <t>JAPAN_FSA_CLASSIFICATION</t>
  </si>
  <si>
    <t>Provides a position liquidity classification according to the Japan Financial Services Agency liquidity rules.</t>
  </si>
  <si>
    <t>SIGNIFICANT_MARKET_IMPACT_COST</t>
  </si>
  <si>
    <t xml:space="preserve">Allows specification of signification market impact cost for Japan FSA Classification </t>
  </si>
  <si>
    <t>SIGNIFICANT_MARKET_IMPACT_COST_SOURCE</t>
  </si>
  <si>
    <t xml:space="preserve">Choice of liquidation cost reference measure for Japan FSA Classification </t>
  </si>
  <si>
    <t>MID (i.e. target liquidation cost assessed relative to MID market price)</t>
  </si>
  <si>
    <t>Using BQL you can retrieve current or point in time liquidity metrics such as relative liquidity scores, round trip costs.</t>
  </si>
  <si>
    <t xml:space="preserve">Analyze liquidation cost, horizon, volume metrics for a specific security under current or custom market conditions. </t>
  </si>
  <si>
    <t>The examples below provide an overview of how to access and use the LQA dataset now available in BQL.</t>
  </si>
  <si>
    <r>
      <t xml:space="preserve">You can find the complete list of LQA data items, applicable parameters and defaults in the </t>
    </r>
    <r>
      <rPr>
        <b/>
        <sz val="16"/>
        <color theme="1"/>
        <rFont val="Calibri"/>
        <family val="2"/>
        <scheme val="minor"/>
      </rPr>
      <t>LQA Syntax</t>
    </r>
    <r>
      <rPr>
        <sz val="16"/>
        <color theme="1"/>
        <rFont val="Calibri"/>
        <family val="2"/>
        <scheme val="minor"/>
      </rPr>
      <t xml:space="preserve"> tab.</t>
    </r>
  </si>
  <si>
    <t>Retrieve the LQA Bid-Ask Spread for IBM US Equity and IBM 7 10/30/25</t>
  </si>
  <si>
    <t>View/Get()</t>
  </si>
  <si>
    <t>LQA_BID_ASK_SPREAD as #Bid_Ask</t>
  </si>
  <si>
    <t>#Bid_Ask</t>
  </si>
  <si>
    <t>Universe/For()</t>
  </si>
  <si>
    <t>['IBM US Equity','DD103619 Corp']</t>
  </si>
  <si>
    <t>IBM US Equity</t>
  </si>
  <si>
    <t>DD103619 Corp</t>
  </si>
  <si>
    <t>BQL Query</t>
  </si>
  <si>
    <t xml:space="preserve">Retrieve the historical LQA Bid-Ask Spread for IBM US Equity  </t>
  </si>
  <si>
    <t>LQA_BID_ASK_SPREAD(Dates=Range(-10D,0D)) as #Bid_Ask</t>
  </si>
  <si>
    <t>Retrieve security-level LQA Liquidity Analytics for IBM US Equity and IBM 7 10/30/25</t>
  </si>
  <si>
    <t>LIQUIDITY_SCORE().value as #score</t>
  </si>
  <si>
    <t>LIQUIDITY_SECTOR_SCORE().value as #Sector_Score</t>
  </si>
  <si>
    <t>LIQUIDITY_SECTOR().value as #Sector</t>
  </si>
  <si>
    <t>ROUND_TRIP_LIQUIDITY_COST().value as #Round_Trip_Cost</t>
  </si>
  <si>
    <t>#score</t>
  </si>
  <si>
    <t>#Sector_Score</t>
  </si>
  <si>
    <t>#Sector</t>
  </si>
  <si>
    <t>#Round_Trip_Cost</t>
  </si>
  <si>
    <t>#EDV</t>
  </si>
  <si>
    <t>#Price_Vol</t>
  </si>
  <si>
    <t>EXPECTED_DAILY_VOLUME().value as #EDV</t>
  </si>
  <si>
    <t>Developed Americas</t>
  </si>
  <si>
    <t xml:space="preserve">LQA_PRICE_VOLATILITY().value as #Price_Vol </t>
  </si>
  <si>
    <t>CORP IG NA</t>
  </si>
  <si>
    <t>LQA_BID_ASK_SPREAD().value as #Bid_Ask</t>
  </si>
  <si>
    <t>Analyse LQA Liquidation Horizon and Time-to-Cash for IBM 7 10/30/25 given custom liquidation assumptions</t>
  </si>
  <si>
    <t>(days)</t>
  </si>
  <si>
    <t>Enter Custom Inputs</t>
  </si>
  <si>
    <t>Input/Liquidation Volume</t>
  </si>
  <si>
    <t>Input/Liquidation Cost Type</t>
  </si>
  <si>
    <t>BID</t>
  </si>
  <si>
    <t>Input/Liquidation Cost</t>
  </si>
  <si>
    <t>Input/Factor Tgt Liq Cost</t>
  </si>
  <si>
    <t>Input/Factor EDV</t>
  </si>
  <si>
    <t>Input/Factor Price Vol</t>
  </si>
  <si>
    <t>Input/actor B-A Spread</t>
  </si>
  <si>
    <t>Input/Confidence Level</t>
  </si>
  <si>
    <t>Customised Params</t>
  </si>
  <si>
    <t>Param/Liquidation Volume</t>
  </si>
  <si>
    <t>Param/Liquidation Cost Type</t>
  </si>
  <si>
    <t>Param/Liquidation Cost</t>
  </si>
  <si>
    <t>Param/Factor EDV</t>
  </si>
  <si>
    <t>Param/Factor Price Vol</t>
  </si>
  <si>
    <t>Param/Factor B-A Spread</t>
  </si>
  <si>
    <t>Param/Confidence Level</t>
  </si>
  <si>
    <t>Get the weighted average (using index weights) liquidity score by sector BCLASS 2 and Duration Bucket for the Pan-European High Yield Index as of 2023-05-31</t>
  </si>
  <si>
    <t xml:space="preserve">wavg(group(liquidity_score(Fill=Prev), [classification_name(bclass,2),
bins(duration().value, [3,5,7,10,20], ['0-3','3-5','5-7','7-10','10-20','20+'])]),group(id().weights,[classification_name(bclass,2),
bins(duration().value, [3,5,7,10,20], ['0-3','3-5','5-7','7-10','10-20','20+'])])) as #wAvg_Liquidity_Score </t>
  </si>
  <si>
    <t>#wAvg_Liquidity_Score</t>
  </si>
  <si>
    <t>Financial Institutions:0-3</t>
  </si>
  <si>
    <t>Financial Institutions:10-20</t>
  </si>
  <si>
    <t>Financial Institutions:3-5</t>
  </si>
  <si>
    <t>Financial Institutions:5-7</t>
  </si>
  <si>
    <t>filter(members('LP01TREU Index'),  duration!=NA)</t>
  </si>
  <si>
    <t>Financial Institutions:7-10</t>
  </si>
  <si>
    <t>Global Param/With()</t>
  </si>
  <si>
    <t>dates=2023-05-31</t>
  </si>
  <si>
    <t>Industrial:0-3</t>
  </si>
  <si>
    <t>fill=prev</t>
  </si>
  <si>
    <t>Industrial:10-20</t>
  </si>
  <si>
    <t>Industrial:3-5</t>
  </si>
  <si>
    <t>Industrial:5-7</t>
  </si>
  <si>
    <t>Industrial:7-10</t>
  </si>
  <si>
    <t>Utility:0-3</t>
  </si>
  <si>
    <t>Utility:10-20</t>
  </si>
  <si>
    <t>Utility:3-5</t>
  </si>
  <si>
    <t>Utility:5-7</t>
  </si>
  <si>
    <t>Utility:7-10</t>
  </si>
  <si>
    <t>Execution analysis</t>
  </si>
  <si>
    <t>LQA via BQL provides a model-driven estimate for single-security assessment of execution performance versus expected slippage cost (liquidation cost) for a range of liquidation horizons and position volumes.</t>
  </si>
  <si>
    <t xml:space="preserve">The chart below illustrates the relationship between the liquidation horizon, position size, and slippage cost. </t>
  </si>
  <si>
    <t>In this example, given a one-day liquidation horizon and a EUR 1 Million nominal size, LQA estimates a cost slippage of 8 bps (of price relative to mid). This compares to an expected (or realized) slippage of 10 bps, shown in green:</t>
  </si>
  <si>
    <t>When looking to execute a security that might not have a very active two-way market, it is often difficult to assess a fair price spread (bid offer).</t>
  </si>
  <si>
    <t>Evaluating the market liquidity landscape</t>
  </si>
  <si>
    <r>
      <rPr>
        <b/>
        <sz val="16"/>
        <color rgb="FFFF0000"/>
        <rFont val="Calibri"/>
        <family val="2"/>
        <scheme val="minor"/>
      </rPr>
      <t>Note:</t>
    </r>
    <r>
      <rPr>
        <b/>
        <sz val="16"/>
        <rFont val="Calibri"/>
        <family val="2"/>
        <scheme val="minor"/>
      </rPr>
      <t xml:space="preserve"> For detailed documentation and practical use cases, please see the help file on BQLX &lt;GO&gt; in the Terminal using the link below:</t>
    </r>
  </si>
  <si>
    <r>
      <t>&gt;&gt; BQL for Fixed Income &gt;&gt;  Scroll down to 'Fixed Income Tutorials and Workflows'</t>
    </r>
    <r>
      <rPr>
        <sz val="14"/>
        <color theme="1"/>
        <rFont val="Calibri"/>
        <family val="2"/>
        <scheme val="minor"/>
      </rPr>
      <t xml:space="preserve"> &gt;&gt;  </t>
    </r>
    <r>
      <rPr>
        <sz val="16"/>
        <color theme="1"/>
        <rFont val="Calibri"/>
        <family val="2"/>
        <scheme val="minor"/>
      </rPr>
      <t>Bloomberg Liquidity Assessment (LQA) in BQL</t>
    </r>
  </si>
  <si>
    <t>Taking an example of the IBM 7 2025 bond, the dashboard below shows securities with similar yields, credit ratings, and sectors, but with different liquidity profiles. Even where securities are issued by a single entity (e.g. IBM), LQA measures present opportunities to further refine security selection:</t>
  </si>
  <si>
    <t xml:space="preserve">You can evaluate the market liquidity landscape for a list of securities where traditional risk or performance measures do not provide insights into ease of execution. </t>
  </si>
  <si>
    <t>Leverage BQL to perform an assessment of how the liquidity profile of your target security compares to similar securities in the current market environment and over time.</t>
  </si>
  <si>
    <t xml:space="preserve">Bloomberg's Liquidity Assessment Solution (LQA) via BQL </t>
  </si>
  <si>
    <t>Multi-Asset: Bloomberg Liquidity Assessment (LQA) via BQL</t>
  </si>
  <si>
    <t>New Release: Bloomberg Liquidity Assessment (LQA) now available through BQL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</si>
</sst>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0.0"/>
    <numFmt numFmtId="166" formatCode="0.000"/>
    <numFmt numFmtId="167" formatCode="0.0000"/>
  </numFmts>
  <fonts count="4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24"/>
      <color theme="0" tint="-4.9989318521683403E-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u/>
      <sz val="14"/>
      <color theme="4" tint="-0.249977111117893"/>
      <name val="Calibri"/>
      <family val="2"/>
      <scheme val="minor"/>
    </font>
    <font>
      <b/>
      <sz val="16"/>
      <color theme="3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6D5F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E8D5F7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auto="1"/>
      </left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9">
    <xf numFmtId="0" fontId="0" fillId="0" borderId="0"/>
    <xf numFmtId="0" fontId="10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6" fillId="0" borderId="0"/>
    <xf numFmtId="0" fontId="6" fillId="0" borderId="0"/>
  </cellStyleXfs>
  <cellXfs count="357">
    <xf numFmtId="0" fontId="0" fillId="0" borderId="0" xfId="0"/>
    <xf numFmtId="0" fontId="6" fillId="0" borderId="0" xfId="0" applyFont="1"/>
    <xf numFmtId="0" fontId="7" fillId="0" borderId="0" xfId="0" applyFont="1"/>
    <xf numFmtId="0" fontId="8" fillId="2" borderId="1" xfId="0" applyFont="1" applyFill="1" applyBorder="1"/>
    <xf numFmtId="0" fontId="8" fillId="2" borderId="2" xfId="0" applyFont="1" applyFill="1" applyBorder="1"/>
    <xf numFmtId="0" fontId="8" fillId="2" borderId="3" xfId="0" applyFont="1" applyFill="1" applyBorder="1"/>
    <xf numFmtId="0" fontId="10" fillId="2" borderId="0" xfId="1" applyFill="1" applyBorder="1"/>
    <xf numFmtId="0" fontId="8" fillId="2" borderId="0" xfId="0" applyFont="1" applyFill="1" applyBorder="1"/>
    <xf numFmtId="0" fontId="8" fillId="2" borderId="5" xfId="0" applyFont="1" applyFill="1" applyBorder="1"/>
    <xf numFmtId="0" fontId="8" fillId="2" borderId="4" xfId="0" applyFont="1" applyFill="1" applyBorder="1"/>
    <xf numFmtId="0" fontId="11" fillId="2" borderId="0" xfId="1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8" fillId="2" borderId="8" xfId="0" applyFont="1" applyFill="1" applyBorder="1"/>
    <xf numFmtId="0" fontId="8" fillId="0" borderId="0" xfId="0" applyFont="1" applyFill="1" applyBorder="1"/>
    <xf numFmtId="0" fontId="12" fillId="0" borderId="0" xfId="0" applyFont="1"/>
    <xf numFmtId="0" fontId="13" fillId="0" borderId="0" xfId="1" applyFont="1"/>
    <xf numFmtId="0" fontId="14" fillId="0" borderId="0" xfId="1" applyFont="1"/>
    <xf numFmtId="0" fontId="0" fillId="3" borderId="0" xfId="0" applyFill="1"/>
    <xf numFmtId="0" fontId="5" fillId="3" borderId="0" xfId="0" quotePrefix="1" applyFont="1" applyFill="1"/>
    <xf numFmtId="0" fontId="0" fillId="3" borderId="0" xfId="0" quotePrefix="1" applyFill="1"/>
    <xf numFmtId="0" fontId="5" fillId="3" borderId="0" xfId="0" applyFont="1" applyFill="1"/>
    <xf numFmtId="0" fontId="0" fillId="4" borderId="0" xfId="0" applyFill="1"/>
    <xf numFmtId="0" fontId="0" fillId="4" borderId="0" xfId="0" quotePrefix="1" applyFill="1"/>
    <xf numFmtId="0" fontId="15" fillId="4" borderId="0" xfId="0" applyFont="1" applyFill="1"/>
    <xf numFmtId="0" fontId="10" fillId="4" borderId="0" xfId="1" applyFill="1"/>
    <xf numFmtId="0" fontId="0" fillId="0" borderId="0" xfId="0" applyFont="1"/>
    <xf numFmtId="0" fontId="5" fillId="0" borderId="0" xfId="0" applyFont="1" applyAlignment="1">
      <alignment horizontal="left"/>
    </xf>
    <xf numFmtId="0" fontId="16" fillId="0" borderId="0" xfId="0" quotePrefix="1" applyFont="1"/>
    <xf numFmtId="0" fontId="18" fillId="0" borderId="0" xfId="0" quotePrefix="1" applyFont="1"/>
    <xf numFmtId="0" fontId="19" fillId="0" borderId="0" xfId="0" applyFont="1"/>
    <xf numFmtId="0" fontId="0" fillId="0" borderId="0" xfId="0" applyFont="1" applyBorder="1"/>
    <xf numFmtId="0" fontId="0" fillId="5" borderId="9" xfId="0" applyFont="1" applyFill="1" applyBorder="1"/>
    <xf numFmtId="0" fontId="0" fillId="5" borderId="10" xfId="0" applyFont="1" applyFill="1" applyBorder="1"/>
    <xf numFmtId="0" fontId="0" fillId="5" borderId="11" xfId="0" applyFont="1" applyFill="1" applyBorder="1"/>
    <xf numFmtId="0" fontId="17" fillId="0" borderId="0" xfId="0" applyFont="1"/>
    <xf numFmtId="0" fontId="0" fillId="5" borderId="12" xfId="0" applyFont="1" applyFill="1" applyBorder="1"/>
    <xf numFmtId="0" fontId="20" fillId="5" borderId="0" xfId="0" applyFont="1" applyFill="1" applyBorder="1"/>
    <xf numFmtId="0" fontId="0" fillId="5" borderId="0" xfId="0" applyFont="1" applyFill="1" applyBorder="1"/>
    <xf numFmtId="0" fontId="0" fillId="5" borderId="14" xfId="0" applyFont="1" applyFill="1" applyBorder="1"/>
    <xf numFmtId="0" fontId="0" fillId="5" borderId="24" xfId="0" applyFont="1" applyFill="1" applyBorder="1"/>
    <xf numFmtId="14" fontId="0" fillId="5" borderId="0" xfId="0" applyNumberFormat="1" applyFont="1" applyFill="1" applyBorder="1"/>
    <xf numFmtId="0" fontId="0" fillId="5" borderId="15" xfId="0" applyFont="1" applyFill="1" applyBorder="1"/>
    <xf numFmtId="0" fontId="0" fillId="5" borderId="16" xfId="0" applyFont="1" applyFill="1" applyBorder="1"/>
    <xf numFmtId="14" fontId="0" fillId="5" borderId="16" xfId="0" applyNumberFormat="1" applyFont="1" applyFill="1" applyBorder="1"/>
    <xf numFmtId="0" fontId="0" fillId="5" borderId="17" xfId="0" applyFont="1" applyFill="1" applyBorder="1"/>
    <xf numFmtId="14" fontId="0" fillId="0" borderId="0" xfId="0" applyNumberFormat="1" applyFont="1"/>
    <xf numFmtId="0" fontId="9" fillId="5" borderId="0" xfId="0" applyFont="1" applyFill="1" applyBorder="1"/>
    <xf numFmtId="0" fontId="0" fillId="5" borderId="29" xfId="0" applyFont="1" applyFill="1" applyBorder="1"/>
    <xf numFmtId="0" fontId="0" fillId="5" borderId="18" xfId="0" applyFont="1" applyFill="1" applyBorder="1"/>
    <xf numFmtId="0" fontId="21" fillId="5" borderId="0" xfId="0" applyFont="1" applyFill="1" applyBorder="1"/>
    <xf numFmtId="0" fontId="0" fillId="5" borderId="0" xfId="0" applyFont="1" applyFill="1" applyBorder="1" applyAlignment="1">
      <alignment wrapText="1"/>
    </xf>
    <xf numFmtId="0" fontId="12" fillId="5" borderId="0" xfId="0" applyFont="1" applyFill="1" applyBorder="1"/>
    <xf numFmtId="0" fontId="0" fillId="5" borderId="0" xfId="0" applyFont="1" applyFill="1" applyBorder="1" applyAlignment="1">
      <alignment horizontal="left" vertical="center" wrapText="1"/>
    </xf>
    <xf numFmtId="0" fontId="0" fillId="5" borderId="0" xfId="0" applyFont="1" applyFill="1" applyBorder="1" applyAlignment="1">
      <alignment wrapText="1"/>
    </xf>
    <xf numFmtId="0" fontId="0" fillId="5" borderId="0" xfId="0" applyFont="1" applyFill="1" applyBorder="1" applyAlignment="1">
      <alignment horizontal="left" vertical="center" wrapText="1"/>
    </xf>
    <xf numFmtId="0" fontId="0" fillId="5" borderId="0" xfId="0" applyFont="1" applyFill="1" applyBorder="1" applyAlignment="1">
      <alignment horizontal="left" vertical="center" wrapText="1"/>
    </xf>
    <xf numFmtId="0" fontId="14" fillId="5" borderId="0" xfId="1" applyFont="1" applyFill="1" applyBorder="1"/>
    <xf numFmtId="0" fontId="2" fillId="0" borderId="0" xfId="0" applyFont="1"/>
    <xf numFmtId="0" fontId="2" fillId="0" borderId="0" xfId="0" quotePrefix="1" applyFont="1"/>
    <xf numFmtId="0" fontId="23" fillId="0" borderId="0" xfId="0" quotePrefix="1" applyFont="1"/>
    <xf numFmtId="0" fontId="0" fillId="0" borderId="14" xfId="0" applyFont="1" applyBorder="1"/>
    <xf numFmtId="9" fontId="4" fillId="13" borderId="13" xfId="6" applyFont="1" applyFill="1" applyBorder="1" applyAlignment="1">
      <alignment horizontal="center"/>
    </xf>
    <xf numFmtId="9" fontId="22" fillId="13" borderId="13" xfId="6" applyFont="1" applyFill="1" applyBorder="1" applyAlignment="1">
      <alignment horizontal="center"/>
    </xf>
    <xf numFmtId="2" fontId="27" fillId="15" borderId="33" xfId="0" applyNumberFormat="1" applyFont="1" applyFill="1" applyBorder="1" applyAlignment="1">
      <alignment horizontal="center" vertical="center"/>
    </xf>
    <xf numFmtId="2" fontId="5" fillId="0" borderId="13" xfId="6" applyNumberFormat="1" applyFont="1" applyBorder="1" applyAlignment="1">
      <alignment horizontal="center"/>
    </xf>
    <xf numFmtId="0" fontId="0" fillId="5" borderId="14" xfId="0" applyFont="1" applyFill="1" applyBorder="1" applyAlignment="1">
      <alignment horizontal="left" vertical="center" wrapText="1"/>
    </xf>
    <xf numFmtId="0" fontId="0" fillId="5" borderId="14" xfId="0" applyFont="1" applyFill="1" applyBorder="1" applyAlignment="1">
      <alignment wrapText="1"/>
    </xf>
    <xf numFmtId="14" fontId="0" fillId="5" borderId="14" xfId="0" applyNumberFormat="1" applyFont="1" applyFill="1" applyBorder="1"/>
    <xf numFmtId="14" fontId="0" fillId="5" borderId="17" xfId="0" applyNumberFormat="1" applyFont="1" applyFill="1" applyBorder="1"/>
    <xf numFmtId="9" fontId="4" fillId="13" borderId="34" xfId="6" applyFont="1" applyFill="1" applyBorder="1" applyAlignment="1">
      <alignment horizontal="center"/>
    </xf>
    <xf numFmtId="0" fontId="0" fillId="5" borderId="12" xfId="0" applyFont="1" applyFill="1" applyBorder="1" applyAlignment="1">
      <alignment horizontal="left" vertical="center" wrapText="1"/>
    </xf>
    <xf numFmtId="0" fontId="12" fillId="5" borderId="18" xfId="0" applyFont="1" applyFill="1" applyBorder="1"/>
    <xf numFmtId="14" fontId="0" fillId="5" borderId="0" xfId="0" applyNumberFormat="1" applyFont="1" applyFill="1" applyBorder="1" applyAlignment="1">
      <alignment horizontal="center" vertical="center" wrapText="1"/>
    </xf>
    <xf numFmtId="14" fontId="0" fillId="5" borderId="0" xfId="0" applyNumberFormat="1" applyFont="1" applyFill="1" applyBorder="1" applyAlignment="1">
      <alignment horizontal="center"/>
    </xf>
    <xf numFmtId="0" fontId="0" fillId="5" borderId="0" xfId="0" applyFont="1" applyFill="1" applyBorder="1" applyAlignment="1">
      <alignment horizontal="right" vertical="center" wrapText="1"/>
    </xf>
    <xf numFmtId="0" fontId="0" fillId="5" borderId="0" xfId="0" applyFont="1" applyFill="1" applyBorder="1" applyAlignment="1">
      <alignment horizontal="right"/>
    </xf>
    <xf numFmtId="0" fontId="25" fillId="5" borderId="0" xfId="0" applyFont="1" applyFill="1" applyBorder="1"/>
    <xf numFmtId="0" fontId="2" fillId="5" borderId="0" xfId="0" applyFont="1" applyFill="1" applyBorder="1"/>
    <xf numFmtId="0" fontId="2" fillId="5" borderId="12" xfId="0" applyFont="1" applyFill="1" applyBorder="1"/>
    <xf numFmtId="0" fontId="0" fillId="5" borderId="16" xfId="0" applyFont="1" applyFill="1" applyBorder="1" applyAlignment="1">
      <alignment horizontal="left" vertical="center" wrapText="1"/>
    </xf>
    <xf numFmtId="14" fontId="5" fillId="0" borderId="13" xfId="6" applyNumberFormat="1" applyFont="1" applyBorder="1" applyAlignment="1">
      <alignment horizontal="center"/>
    </xf>
    <xf numFmtId="0" fontId="1" fillId="15" borderId="0" xfId="4" applyFont="1" applyFill="1"/>
    <xf numFmtId="0" fontId="30" fillId="14" borderId="34" xfId="4" applyFont="1" applyFill="1" applyBorder="1"/>
    <xf numFmtId="0" fontId="31" fillId="14" borderId="35" xfId="4" applyFont="1" applyFill="1" applyBorder="1"/>
    <xf numFmtId="0" fontId="31" fillId="0" borderId="0" xfId="4" applyFont="1" applyAlignment="1">
      <alignment horizontal="left"/>
    </xf>
    <xf numFmtId="0" fontId="1" fillId="0" borderId="0" xfId="4" applyFont="1"/>
    <xf numFmtId="0" fontId="1" fillId="5" borderId="12" xfId="4" applyFont="1" applyFill="1" applyBorder="1"/>
    <xf numFmtId="0" fontId="31" fillId="5" borderId="10" xfId="4" applyFont="1" applyFill="1" applyBorder="1" applyAlignment="1">
      <alignment horizontal="left"/>
    </xf>
    <xf numFmtId="0" fontId="31" fillId="5" borderId="11" xfId="4" applyFont="1" applyFill="1" applyBorder="1" applyAlignment="1">
      <alignment horizontal="left"/>
    </xf>
    <xf numFmtId="0" fontId="31" fillId="5" borderId="0" xfId="4" applyFont="1" applyFill="1" applyAlignment="1">
      <alignment horizontal="left"/>
    </xf>
    <xf numFmtId="0" fontId="31" fillId="5" borderId="14" xfId="4" applyFont="1" applyFill="1" applyBorder="1" applyAlignment="1">
      <alignment horizontal="left"/>
    </xf>
    <xf numFmtId="0" fontId="1" fillId="5" borderId="12" xfId="7" applyFont="1" applyFill="1" applyBorder="1"/>
    <xf numFmtId="0" fontId="31" fillId="5" borderId="12" xfId="4" applyFont="1" applyFill="1" applyBorder="1" applyAlignment="1">
      <alignment horizontal="left"/>
    </xf>
    <xf numFmtId="0" fontId="32" fillId="0" borderId="0" xfId="4" applyFont="1"/>
    <xf numFmtId="0" fontId="32" fillId="5" borderId="0" xfId="4" applyFont="1" applyFill="1"/>
    <xf numFmtId="0" fontId="32" fillId="5" borderId="14" xfId="4" applyFont="1" applyFill="1" applyBorder="1"/>
    <xf numFmtId="0" fontId="32" fillId="5" borderId="12" xfId="4" applyFont="1" applyFill="1" applyBorder="1" applyAlignment="1">
      <alignment horizontal="left"/>
    </xf>
    <xf numFmtId="0" fontId="1" fillId="5" borderId="0" xfId="4" applyFont="1" applyFill="1"/>
    <xf numFmtId="0" fontId="1" fillId="5" borderId="14" xfId="4" applyFont="1" applyFill="1" applyBorder="1"/>
    <xf numFmtId="0" fontId="12" fillId="5" borderId="12" xfId="4" applyFont="1" applyFill="1" applyBorder="1"/>
    <xf numFmtId="0" fontId="1" fillId="5" borderId="0" xfId="7" applyFont="1" applyFill="1"/>
    <xf numFmtId="0" fontId="14" fillId="5" borderId="12" xfId="1" applyFont="1" applyFill="1" applyBorder="1"/>
    <xf numFmtId="0" fontId="32" fillId="5" borderId="15" xfId="4" applyFont="1" applyFill="1" applyBorder="1"/>
    <xf numFmtId="0" fontId="1" fillId="5" borderId="16" xfId="4" applyFont="1" applyFill="1" applyBorder="1"/>
    <xf numFmtId="0" fontId="1" fillId="5" borderId="17" xfId="4" applyFont="1" applyFill="1" applyBorder="1"/>
    <xf numFmtId="0" fontId="32" fillId="5" borderId="15" xfId="4" applyFont="1" applyFill="1" applyBorder="1" applyAlignment="1">
      <alignment horizontal="left"/>
    </xf>
    <xf numFmtId="0" fontId="31" fillId="5" borderId="16" xfId="4" applyFont="1" applyFill="1" applyBorder="1" applyAlignment="1">
      <alignment horizontal="left"/>
    </xf>
    <xf numFmtId="0" fontId="31" fillId="5" borderId="17" xfId="4" applyFont="1" applyFill="1" applyBorder="1" applyAlignment="1">
      <alignment horizontal="left"/>
    </xf>
    <xf numFmtId="0" fontId="12" fillId="15" borderId="0" xfId="4" applyFont="1" applyFill="1"/>
    <xf numFmtId="0" fontId="12" fillId="0" borderId="0" xfId="4" applyFont="1"/>
    <xf numFmtId="0" fontId="32" fillId="0" borderId="0" xfId="4" applyFont="1" applyAlignment="1">
      <alignment horizontal="left"/>
    </xf>
    <xf numFmtId="4" fontId="32" fillId="0" borderId="0" xfId="4" applyNumberFormat="1" applyFont="1"/>
    <xf numFmtId="0" fontId="32" fillId="0" borderId="0" xfId="0" applyFont="1"/>
    <xf numFmtId="0" fontId="34" fillId="0" borderId="0" xfId="7" applyFont="1"/>
    <xf numFmtId="0" fontId="12" fillId="0" borderId="0" xfId="7" applyFont="1" applyAlignment="1">
      <alignment horizontal="center" vertical="center"/>
    </xf>
    <xf numFmtId="0" fontId="1" fillId="0" borderId="0" xfId="7" applyFont="1"/>
    <xf numFmtId="0" fontId="31" fillId="14" borderId="13" xfId="4" applyFont="1" applyFill="1" applyBorder="1" applyAlignment="1">
      <alignment horizontal="center" vertical="center"/>
    </xf>
    <xf numFmtId="0" fontId="28" fillId="15" borderId="0" xfId="4" applyFont="1" applyFill="1" applyAlignment="1">
      <alignment vertical="top"/>
    </xf>
    <xf numFmtId="0" fontId="28" fillId="15" borderId="0" xfId="4" applyFont="1" applyFill="1"/>
    <xf numFmtId="0" fontId="1" fillId="0" borderId="0" xfId="7" applyFont="1" applyAlignment="1">
      <alignment horizontal="center" vertical="center"/>
    </xf>
    <xf numFmtId="0" fontId="32" fillId="0" borderId="0" xfId="4" applyFont="1" applyAlignment="1">
      <alignment horizontal="center" vertical="center" wrapText="1"/>
    </xf>
    <xf numFmtId="0" fontId="1" fillId="0" borderId="0" xfId="7" applyFont="1" applyAlignment="1">
      <alignment horizontal="left" vertical="center"/>
    </xf>
    <xf numFmtId="0" fontId="32" fillId="0" borderId="0" xfId="4" applyFont="1" applyAlignment="1">
      <alignment vertical="center" wrapText="1"/>
    </xf>
    <xf numFmtId="0" fontId="32" fillId="0" borderId="0" xfId="4" applyFont="1" applyAlignment="1">
      <alignment vertical="center"/>
    </xf>
    <xf numFmtId="4" fontId="32" fillId="0" borderId="0" xfId="4" applyNumberFormat="1" applyFont="1" applyAlignment="1">
      <alignment vertical="center"/>
    </xf>
    <xf numFmtId="0" fontId="1" fillId="15" borderId="13" xfId="0" applyFont="1" applyFill="1" applyBorder="1" applyAlignment="1">
      <alignment vertical="center"/>
    </xf>
    <xf numFmtId="0" fontId="1" fillId="16" borderId="13" xfId="0" applyFont="1" applyFill="1" applyBorder="1" applyAlignment="1">
      <alignment vertical="center"/>
    </xf>
    <xf numFmtId="0" fontId="1" fillId="16" borderId="37" xfId="0" applyFont="1" applyFill="1" applyBorder="1" applyAlignment="1">
      <alignment vertical="center"/>
    </xf>
    <xf numFmtId="0" fontId="1" fillId="15" borderId="0" xfId="4" applyFont="1" applyFill="1" applyAlignment="1">
      <alignment vertical="center"/>
    </xf>
    <xf numFmtId="0" fontId="1" fillId="15" borderId="31" xfId="0" applyFont="1" applyFill="1" applyBorder="1" applyAlignment="1">
      <alignment vertical="center"/>
    </xf>
    <xf numFmtId="0" fontId="1" fillId="0" borderId="0" xfId="7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1" fillId="14" borderId="33" xfId="4" applyFont="1" applyFill="1" applyBorder="1" applyAlignment="1">
      <alignment horizontal="center" vertical="center"/>
    </xf>
    <xf numFmtId="0" fontId="31" fillId="14" borderId="34" xfId="4" applyFont="1" applyFill="1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0" fontId="32" fillId="15" borderId="0" xfId="4" applyFont="1" applyFill="1" applyAlignment="1">
      <alignment vertical="center"/>
    </xf>
    <xf numFmtId="4" fontId="32" fillId="15" borderId="0" xfId="4" applyNumberFormat="1" applyFont="1" applyFill="1" applyAlignment="1">
      <alignment vertical="center"/>
    </xf>
    <xf numFmtId="0" fontId="1" fillId="0" borderId="30" xfId="0" applyFont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1" fillId="16" borderId="30" xfId="0" applyFont="1" applyFill="1" applyBorder="1" applyAlignment="1">
      <alignment vertical="center"/>
    </xf>
    <xf numFmtId="0" fontId="1" fillId="15" borderId="37" xfId="0" applyFont="1" applyFill="1" applyBorder="1" applyAlignment="1">
      <alignment vertical="center"/>
    </xf>
    <xf numFmtId="0" fontId="32" fillId="15" borderId="0" xfId="4" applyFont="1" applyFill="1"/>
    <xf numFmtId="4" fontId="32" fillId="15" borderId="0" xfId="4" applyNumberFormat="1" applyFont="1" applyFill="1"/>
    <xf numFmtId="0" fontId="6" fillId="0" borderId="0" xfId="8"/>
    <xf numFmtId="0" fontId="6" fillId="0" borderId="0" xfId="8" applyAlignment="1">
      <alignment horizontal="left" vertical="center"/>
    </xf>
    <xf numFmtId="0" fontId="6" fillId="15" borderId="0" xfId="8" applyFill="1"/>
    <xf numFmtId="0" fontId="35" fillId="14" borderId="34" xfId="4" applyFont="1" applyFill="1" applyBorder="1"/>
    <xf numFmtId="0" fontId="31" fillId="14" borderId="33" xfId="4" applyFont="1" applyFill="1" applyBorder="1"/>
    <xf numFmtId="0" fontId="6" fillId="5" borderId="12" xfId="4" applyFont="1" applyFill="1" applyBorder="1"/>
    <xf numFmtId="0" fontId="6" fillId="5" borderId="15" xfId="4" applyFont="1" applyFill="1" applyBorder="1"/>
    <xf numFmtId="0" fontId="36" fillId="0" borderId="0" xfId="8" applyFont="1" applyAlignment="1">
      <alignment horizontal="left" vertical="center"/>
    </xf>
    <xf numFmtId="0" fontId="36" fillId="14" borderId="9" xfId="8" applyFont="1" applyFill="1" applyBorder="1" applyAlignment="1">
      <alignment horizontal="left" vertical="center"/>
    </xf>
    <xf numFmtId="0" fontId="36" fillId="14" borderId="10" xfId="8" applyFont="1" applyFill="1" applyBorder="1" applyAlignment="1">
      <alignment horizontal="left" vertical="center"/>
    </xf>
    <xf numFmtId="0" fontId="36" fillId="14" borderId="11" xfId="8" applyFont="1" applyFill="1" applyBorder="1" applyAlignment="1">
      <alignment horizontal="left" vertical="center"/>
    </xf>
    <xf numFmtId="0" fontId="36" fillId="15" borderId="0" xfId="8" applyFont="1" applyFill="1" applyAlignment="1">
      <alignment horizontal="left" vertical="center"/>
    </xf>
    <xf numFmtId="0" fontId="6" fillId="5" borderId="12" xfId="8" applyFill="1" applyBorder="1"/>
    <xf numFmtId="0" fontId="6" fillId="5" borderId="0" xfId="8" applyFill="1"/>
    <xf numFmtId="0" fontId="6" fillId="5" borderId="0" xfId="8" applyFill="1" applyAlignment="1">
      <alignment horizontal="left" vertical="center"/>
    </xf>
    <xf numFmtId="0" fontId="6" fillId="5" borderId="14" xfId="8" applyFill="1" applyBorder="1" applyAlignment="1">
      <alignment horizontal="left" vertical="center"/>
    </xf>
    <xf numFmtId="0" fontId="6" fillId="15" borderId="0" xfId="8" applyFill="1" applyAlignment="1">
      <alignment horizontal="left" vertical="center"/>
    </xf>
    <xf numFmtId="2" fontId="30" fillId="10" borderId="26" xfId="0" applyNumberFormat="1" applyFont="1" applyFill="1" applyBorder="1" applyAlignment="1">
      <alignment vertical="center"/>
    </xf>
    <xf numFmtId="0" fontId="36" fillId="13" borderId="19" xfId="8" applyFont="1" applyFill="1" applyBorder="1" applyAlignment="1">
      <alignment vertical="center"/>
    </xf>
    <xf numFmtId="0" fontId="36" fillId="13" borderId="19" xfId="8" applyFont="1" applyFill="1" applyBorder="1" applyAlignment="1">
      <alignment horizontal="center" vertical="center"/>
    </xf>
    <xf numFmtId="0" fontId="30" fillId="7" borderId="19" xfId="8" applyFont="1" applyFill="1" applyBorder="1" applyAlignment="1">
      <alignment horizontal="left" vertical="center"/>
    </xf>
    <xf numFmtId="3" fontId="6" fillId="5" borderId="0" xfId="8" applyNumberFormat="1" applyFill="1" applyAlignment="1">
      <alignment horizontal="left" vertical="center"/>
    </xf>
    <xf numFmtId="4" fontId="6" fillId="5" borderId="0" xfId="8" applyNumberFormat="1" applyFill="1" applyAlignment="1">
      <alignment horizontal="left" vertical="center"/>
    </xf>
    <xf numFmtId="0" fontId="6" fillId="17" borderId="19" xfId="8" applyFill="1" applyBorder="1" applyAlignment="1">
      <alignment horizontal="left" vertical="center"/>
    </xf>
    <xf numFmtId="166" fontId="6" fillId="17" borderId="19" xfId="8" applyNumberFormat="1" applyFill="1" applyBorder="1" applyAlignment="1">
      <alignment horizontal="center" vertical="center"/>
    </xf>
    <xf numFmtId="0" fontId="6" fillId="5" borderId="15" xfId="8" applyFill="1" applyBorder="1"/>
    <xf numFmtId="0" fontId="6" fillId="5" borderId="16" xfId="8" applyFill="1" applyBorder="1"/>
    <xf numFmtId="0" fontId="6" fillId="5" borderId="17" xfId="8" applyFill="1" applyBorder="1"/>
    <xf numFmtId="4" fontId="6" fillId="5" borderId="12" xfId="8" applyNumberFormat="1" applyFill="1" applyBorder="1" applyAlignment="1">
      <alignment horizontal="left" vertical="center"/>
    </xf>
    <xf numFmtId="4" fontId="6" fillId="5" borderId="14" xfId="8" applyNumberFormat="1" applyFill="1" applyBorder="1" applyAlignment="1">
      <alignment horizontal="left" vertical="center"/>
    </xf>
    <xf numFmtId="4" fontId="6" fillId="15" borderId="0" xfId="8" applyNumberFormat="1" applyFill="1" applyAlignment="1">
      <alignment horizontal="left" vertical="center"/>
    </xf>
    <xf numFmtId="14" fontId="6" fillId="17" borderId="19" xfId="8" applyNumberFormat="1" applyFill="1" applyBorder="1" applyAlignment="1">
      <alignment horizontal="left" vertical="center"/>
    </xf>
    <xf numFmtId="4" fontId="6" fillId="5" borderId="15" xfId="8" applyNumberFormat="1" applyFill="1" applyBorder="1" applyAlignment="1">
      <alignment horizontal="left" vertical="center"/>
    </xf>
    <xf numFmtId="4" fontId="6" fillId="5" borderId="16" xfId="8" applyNumberFormat="1" applyFill="1" applyBorder="1" applyAlignment="1">
      <alignment horizontal="left" vertical="center"/>
    </xf>
    <xf numFmtId="4" fontId="6" fillId="5" borderId="17" xfId="8" applyNumberFormat="1" applyFill="1" applyBorder="1" applyAlignment="1">
      <alignment horizontal="left" vertical="center"/>
    </xf>
    <xf numFmtId="167" fontId="6" fillId="17" borderId="19" xfId="8" applyNumberFormat="1" applyFill="1" applyBorder="1" applyAlignment="1">
      <alignment horizontal="center" vertical="center"/>
    </xf>
    <xf numFmtId="0" fontId="36" fillId="13" borderId="19" xfId="8" applyFont="1" applyFill="1" applyBorder="1" applyAlignment="1">
      <alignment horizontal="left" vertical="center"/>
    </xf>
    <xf numFmtId="2" fontId="6" fillId="17" borderId="19" xfId="8" applyNumberFormat="1" applyFill="1" applyBorder="1" applyAlignment="1">
      <alignment horizontal="center" vertical="center"/>
    </xf>
    <xf numFmtId="4" fontId="6" fillId="5" borderId="0" xfId="8" applyNumberFormat="1" applyFill="1" applyAlignment="1">
      <alignment vertical="center"/>
    </xf>
    <xf numFmtId="0" fontId="6" fillId="5" borderId="0" xfId="8" applyFill="1" applyAlignment="1">
      <alignment vertical="center"/>
    </xf>
    <xf numFmtId="0" fontId="37" fillId="5" borderId="0" xfId="8" applyFont="1" applyFill="1" applyAlignment="1">
      <alignment vertical="top" wrapText="1"/>
    </xf>
    <xf numFmtId="0" fontId="37" fillId="5" borderId="14" xfId="8" applyFont="1" applyFill="1" applyBorder="1" applyAlignment="1">
      <alignment vertical="top" wrapText="1"/>
    </xf>
    <xf numFmtId="4" fontId="30" fillId="21" borderId="19" xfId="8" applyNumberFormat="1" applyFont="1" applyFill="1" applyBorder="1" applyAlignment="1">
      <alignment horizontal="left" vertical="center"/>
    </xf>
    <xf numFmtId="3" fontId="6" fillId="9" borderId="27" xfId="8" applyNumberFormat="1" applyFill="1" applyBorder="1" applyAlignment="1">
      <alignment horizontal="left" vertical="center"/>
    </xf>
    <xf numFmtId="165" fontId="6" fillId="17" borderId="19" xfId="8" applyNumberFormat="1" applyFill="1" applyBorder="1" applyAlignment="1">
      <alignment horizontal="center" vertical="center"/>
    </xf>
    <xf numFmtId="3" fontId="6" fillId="9" borderId="19" xfId="8" applyNumberFormat="1" applyFill="1" applyBorder="1" applyAlignment="1">
      <alignment horizontal="left" vertical="center"/>
    </xf>
    <xf numFmtId="4" fontId="37" fillId="5" borderId="0" xfId="8" applyNumberFormat="1" applyFont="1" applyFill="1" applyAlignment="1">
      <alignment horizontal="left" vertical="center"/>
    </xf>
    <xf numFmtId="3" fontId="6" fillId="22" borderId="19" xfId="8" applyNumberFormat="1" applyFill="1" applyBorder="1" applyAlignment="1">
      <alignment horizontal="left" vertical="center"/>
    </xf>
    <xf numFmtId="4" fontId="30" fillId="8" borderId="19" xfId="8" applyNumberFormat="1" applyFont="1" applyFill="1" applyBorder="1" applyAlignment="1">
      <alignment horizontal="left" vertical="center"/>
    </xf>
    <xf numFmtId="165" fontId="6" fillId="17" borderId="27" xfId="8" applyNumberFormat="1" applyFill="1" applyBorder="1" applyAlignment="1">
      <alignment horizontal="left" vertical="center"/>
    </xf>
    <xf numFmtId="1" fontId="6" fillId="17" borderId="27" xfId="8" applyNumberFormat="1" applyFill="1" applyBorder="1" applyAlignment="1">
      <alignment horizontal="center" vertical="center"/>
    </xf>
    <xf numFmtId="165" fontId="6" fillId="17" borderId="19" xfId="8" applyNumberFormat="1" applyFill="1" applyBorder="1" applyAlignment="1">
      <alignment horizontal="left" vertical="center"/>
    </xf>
    <xf numFmtId="1" fontId="6" fillId="17" borderId="19" xfId="8" applyNumberFormat="1" applyFill="1" applyBorder="1" applyAlignment="1">
      <alignment horizontal="center" vertical="center"/>
    </xf>
    <xf numFmtId="0" fontId="30" fillId="7" borderId="47" xfId="8" applyFont="1" applyFill="1" applyBorder="1" applyAlignment="1">
      <alignment horizontal="left" vertical="center"/>
    </xf>
    <xf numFmtId="4" fontId="6" fillId="5" borderId="0" xfId="8" applyNumberFormat="1" applyFill="1" applyBorder="1" applyAlignment="1">
      <alignment horizontal="left" vertical="center"/>
    </xf>
    <xf numFmtId="4" fontId="6" fillId="5" borderId="0" xfId="8" applyNumberFormat="1" applyFont="1" applyFill="1" applyBorder="1" applyAlignment="1">
      <alignment horizontal="left" vertical="center"/>
    </xf>
    <xf numFmtId="0" fontId="6" fillId="5" borderId="0" xfId="0" applyFont="1" applyFill="1" applyBorder="1"/>
    <xf numFmtId="0" fontId="13" fillId="5" borderId="0" xfId="1" applyFont="1" applyFill="1" applyBorder="1"/>
    <xf numFmtId="0" fontId="39" fillId="14" borderId="34" xfId="8" applyFont="1" applyFill="1" applyBorder="1" applyAlignment="1">
      <alignment horizontal="left" vertical="center"/>
    </xf>
    <xf numFmtId="0" fontId="39" fillId="14" borderId="35" xfId="8" applyFont="1" applyFill="1" applyBorder="1" applyAlignment="1">
      <alignment horizontal="left" vertical="center"/>
    </xf>
    <xf numFmtId="0" fontId="39" fillId="14" borderId="33" xfId="8" applyFont="1" applyFill="1" applyBorder="1" applyAlignment="1">
      <alignment horizontal="left" vertical="center"/>
    </xf>
    <xf numFmtId="4" fontId="6" fillId="6" borderId="47" xfId="8" applyNumberFormat="1" applyFill="1" applyBorder="1" applyAlignment="1">
      <alignment horizontal="left" vertical="center" wrapText="1"/>
    </xf>
    <xf numFmtId="4" fontId="6" fillId="6" borderId="48" xfId="8" applyNumberFormat="1" applyFill="1" applyBorder="1" applyAlignment="1">
      <alignment horizontal="left" vertical="center" wrapText="1"/>
    </xf>
    <xf numFmtId="4" fontId="6" fillId="6" borderId="20" xfId="8" applyNumberFormat="1" applyFill="1" applyBorder="1" applyAlignment="1">
      <alignment horizontal="left" vertical="center" wrapText="1"/>
    </xf>
    <xf numFmtId="4" fontId="30" fillId="9" borderId="23" xfId="8" applyNumberFormat="1" applyFont="1" applyFill="1" applyBorder="1" applyAlignment="1">
      <alignment vertical="center"/>
    </xf>
    <xf numFmtId="4" fontId="30" fillId="9" borderId="46" xfId="8" applyNumberFormat="1" applyFont="1" applyFill="1" applyBorder="1" applyAlignment="1">
      <alignment vertical="center"/>
    </xf>
    <xf numFmtId="4" fontId="6" fillId="3" borderId="47" xfId="8" applyNumberFormat="1" applyFill="1" applyBorder="1" applyAlignment="1">
      <alignment horizontal="left" vertical="center"/>
    </xf>
    <xf numFmtId="4" fontId="6" fillId="3" borderId="48" xfId="8" applyNumberFormat="1" applyFill="1" applyBorder="1" applyAlignment="1">
      <alignment horizontal="left" vertical="center"/>
    </xf>
    <xf numFmtId="0" fontId="30" fillId="19" borderId="19" xfId="8" applyFont="1" applyFill="1" applyBorder="1" applyAlignment="1">
      <alignment horizontal="left" vertical="center"/>
    </xf>
    <xf numFmtId="0" fontId="6" fillId="20" borderId="21" xfId="8" applyFill="1" applyBorder="1" applyAlignment="1">
      <alignment horizontal="left" vertical="center" wrapText="1"/>
    </xf>
    <xf numFmtId="0" fontId="6" fillId="20" borderId="22" xfId="8" applyFill="1" applyBorder="1" applyAlignment="1">
      <alignment horizontal="left" vertical="center" wrapText="1"/>
    </xf>
    <xf numFmtId="0" fontId="6" fillId="20" borderId="23" xfId="8" applyFill="1" applyBorder="1" applyAlignment="1">
      <alignment horizontal="left" vertical="center" wrapText="1"/>
    </xf>
    <xf numFmtId="0" fontId="6" fillId="20" borderId="29" xfId="8" applyFill="1" applyBorder="1" applyAlignment="1">
      <alignment horizontal="left" vertical="center" wrapText="1"/>
    </xf>
    <xf numFmtId="0" fontId="6" fillId="20" borderId="0" xfId="8" applyFill="1" applyBorder="1" applyAlignment="1">
      <alignment horizontal="left" vertical="center" wrapText="1"/>
    </xf>
    <xf numFmtId="0" fontId="6" fillId="20" borderId="46" xfId="8" applyFill="1" applyBorder="1" applyAlignment="1">
      <alignment horizontal="left" vertical="center" wrapText="1"/>
    </xf>
    <xf numFmtId="0" fontId="6" fillId="20" borderId="28" xfId="8" applyFill="1" applyBorder="1" applyAlignment="1">
      <alignment horizontal="left" vertical="center" wrapText="1"/>
    </xf>
    <xf numFmtId="0" fontId="6" fillId="20" borderId="18" xfId="8" applyFill="1" applyBorder="1" applyAlignment="1">
      <alignment horizontal="left" vertical="center" wrapText="1"/>
    </xf>
    <xf numFmtId="0" fontId="6" fillId="20" borderId="25" xfId="8" applyFill="1" applyBorder="1" applyAlignment="1">
      <alignment horizontal="left" vertical="center" wrapText="1"/>
    </xf>
    <xf numFmtId="4" fontId="6" fillId="23" borderId="47" xfId="8" applyNumberFormat="1" applyFill="1" applyBorder="1" applyAlignment="1">
      <alignment horizontal="left" vertical="center"/>
    </xf>
    <xf numFmtId="4" fontId="6" fillId="23" borderId="48" xfId="8" applyNumberFormat="1" applyFill="1" applyBorder="1" applyAlignment="1">
      <alignment horizontal="left" vertical="center"/>
    </xf>
    <xf numFmtId="4" fontId="6" fillId="23" borderId="20" xfId="8" applyNumberFormat="1" applyFill="1" applyBorder="1" applyAlignment="1">
      <alignment horizontal="left" vertical="center"/>
    </xf>
    <xf numFmtId="4" fontId="6" fillId="6" borderId="47" xfId="8" applyNumberFormat="1" applyFill="1" applyBorder="1" applyAlignment="1">
      <alignment horizontal="left" vertical="center"/>
    </xf>
    <xf numFmtId="4" fontId="6" fillId="6" borderId="48" xfId="8" applyNumberFormat="1" applyFill="1" applyBorder="1" applyAlignment="1">
      <alignment horizontal="left" vertical="center"/>
    </xf>
    <xf numFmtId="4" fontId="6" fillId="6" borderId="20" xfId="8" applyNumberFormat="1" applyFill="1" applyBorder="1" applyAlignment="1">
      <alignment horizontal="left" vertical="center"/>
    </xf>
    <xf numFmtId="0" fontId="30" fillId="19" borderId="22" xfId="8" applyFont="1" applyFill="1" applyBorder="1" applyAlignment="1">
      <alignment horizontal="left" vertical="center"/>
    </xf>
    <xf numFmtId="0" fontId="30" fillId="19" borderId="0" xfId="8" applyFont="1" applyFill="1" applyAlignment="1">
      <alignment horizontal="left" vertical="center"/>
    </xf>
    <xf numFmtId="0" fontId="6" fillId="20" borderId="19" xfId="8" applyFill="1" applyBorder="1" applyAlignment="1">
      <alignment horizontal="left" vertical="top" wrapText="1"/>
    </xf>
    <xf numFmtId="2" fontId="30" fillId="10" borderId="26" xfId="0" applyNumberFormat="1" applyFont="1" applyFill="1" applyBorder="1" applyAlignment="1">
      <alignment horizontal="left" vertical="center"/>
    </xf>
    <xf numFmtId="2" fontId="30" fillId="10" borderId="32" xfId="0" applyNumberFormat="1" applyFont="1" applyFill="1" applyBorder="1" applyAlignment="1">
      <alignment horizontal="left" vertical="center"/>
    </xf>
    <xf numFmtId="2" fontId="30" fillId="10" borderId="27" xfId="0" applyNumberFormat="1" applyFont="1" applyFill="1" applyBorder="1" applyAlignment="1">
      <alignment horizontal="left" vertical="center"/>
    </xf>
    <xf numFmtId="1" fontId="6" fillId="18" borderId="21" xfId="8" applyNumberFormat="1" applyFill="1" applyBorder="1" applyAlignment="1">
      <alignment horizontal="left" vertical="center" wrapText="1"/>
    </xf>
    <xf numFmtId="1" fontId="6" fillId="18" borderId="22" xfId="8" applyNumberFormat="1" applyFill="1" applyBorder="1" applyAlignment="1">
      <alignment horizontal="left" vertical="center" wrapText="1"/>
    </xf>
    <xf numFmtId="1" fontId="6" fillId="18" borderId="29" xfId="8" applyNumberFormat="1" applyFill="1" applyBorder="1" applyAlignment="1">
      <alignment horizontal="left" vertical="center" wrapText="1"/>
    </xf>
    <xf numFmtId="1" fontId="6" fillId="18" borderId="0" xfId="8" applyNumberFormat="1" applyFill="1" applyBorder="1" applyAlignment="1">
      <alignment horizontal="left" vertical="center" wrapText="1"/>
    </xf>
    <xf numFmtId="1" fontId="6" fillId="18" borderId="28" xfId="8" applyNumberFormat="1" applyFill="1" applyBorder="1" applyAlignment="1">
      <alignment horizontal="left" vertical="center" wrapText="1"/>
    </xf>
    <xf numFmtId="1" fontId="6" fillId="18" borderId="18" xfId="8" applyNumberFormat="1" applyFill="1" applyBorder="1" applyAlignment="1">
      <alignment horizontal="left" vertical="center" wrapText="1"/>
    </xf>
    <xf numFmtId="0" fontId="36" fillId="13" borderId="47" xfId="8" applyFont="1" applyFill="1" applyBorder="1" applyAlignment="1">
      <alignment horizontal="center" vertical="center"/>
    </xf>
    <xf numFmtId="0" fontId="36" fillId="13" borderId="20" xfId="8" applyFont="1" applyFill="1" applyBorder="1" applyAlignment="1">
      <alignment horizontal="center" vertical="center"/>
    </xf>
    <xf numFmtId="1" fontId="6" fillId="18" borderId="19" xfId="8" applyNumberFormat="1" applyFill="1" applyBorder="1" applyAlignment="1">
      <alignment horizontal="left" vertical="center"/>
    </xf>
    <xf numFmtId="4" fontId="38" fillId="9" borderId="26" xfId="8" applyNumberFormat="1" applyFont="1" applyFill="1" applyBorder="1" applyAlignment="1">
      <alignment horizontal="center" vertical="center" textRotation="90"/>
    </xf>
    <xf numFmtId="4" fontId="38" fillId="9" borderId="32" xfId="8" applyNumberFormat="1" applyFont="1" applyFill="1" applyBorder="1" applyAlignment="1">
      <alignment horizontal="center" vertical="center" textRotation="90"/>
    </xf>
    <xf numFmtId="4" fontId="38" fillId="9" borderId="27" xfId="8" applyNumberFormat="1" applyFont="1" applyFill="1" applyBorder="1" applyAlignment="1">
      <alignment horizontal="center" vertical="center" textRotation="90"/>
    </xf>
    <xf numFmtId="4" fontId="38" fillId="23" borderId="26" xfId="8" applyNumberFormat="1" applyFont="1" applyFill="1" applyBorder="1" applyAlignment="1">
      <alignment horizontal="center" vertical="center" textRotation="90"/>
    </xf>
    <xf numFmtId="4" fontId="38" fillId="23" borderId="32" xfId="8" applyNumberFormat="1" applyFont="1" applyFill="1" applyBorder="1" applyAlignment="1">
      <alignment horizontal="center" vertical="center" textRotation="90"/>
    </xf>
    <xf numFmtId="4" fontId="6" fillId="6" borderId="19" xfId="8" applyNumberFormat="1" applyFill="1" applyBorder="1" applyAlignment="1">
      <alignment horizontal="left" vertical="center"/>
    </xf>
    <xf numFmtId="0" fontId="30" fillId="19" borderId="19" xfId="8" applyFont="1" applyFill="1" applyBorder="1" applyAlignment="1">
      <alignment vertical="center"/>
    </xf>
    <xf numFmtId="0" fontId="6" fillId="20" borderId="19" xfId="8" applyFill="1" applyBorder="1" applyAlignment="1">
      <alignment horizontal="left" vertical="center" wrapText="1"/>
    </xf>
    <xf numFmtId="4" fontId="6" fillId="18" borderId="19" xfId="8" applyNumberFormat="1" applyFill="1" applyBorder="1" applyAlignment="1">
      <alignment horizontal="left" vertical="center"/>
    </xf>
    <xf numFmtId="0" fontId="32" fillId="15" borderId="13" xfId="4" applyFont="1" applyFill="1" applyBorder="1" applyAlignment="1">
      <alignment horizontal="left" vertical="center" wrapText="1"/>
    </xf>
    <xf numFmtId="0" fontId="32" fillId="15" borderId="30" xfId="4" applyFont="1" applyFill="1" applyBorder="1" applyAlignment="1">
      <alignment horizontal="left" vertical="center" wrapText="1"/>
    </xf>
    <xf numFmtId="0" fontId="32" fillId="15" borderId="37" xfId="4" applyFont="1" applyFill="1" applyBorder="1" applyAlignment="1">
      <alignment horizontal="left" vertical="center" wrapText="1"/>
    </xf>
    <xf numFmtId="0" fontId="32" fillId="15" borderId="31" xfId="4" applyFont="1" applyFill="1" applyBorder="1" applyAlignment="1">
      <alignment horizontal="left" vertical="center"/>
    </xf>
    <xf numFmtId="0" fontId="32" fillId="15" borderId="13" xfId="4" applyFont="1" applyFill="1" applyBorder="1" applyAlignment="1">
      <alignment horizontal="left" vertical="center"/>
    </xf>
    <xf numFmtId="0" fontId="32" fillId="15" borderId="30" xfId="4" applyFont="1" applyFill="1" applyBorder="1" applyAlignment="1">
      <alignment horizontal="left" vertical="center"/>
    </xf>
    <xf numFmtId="0" fontId="32" fillId="15" borderId="37" xfId="4" applyFont="1" applyFill="1" applyBorder="1" applyAlignment="1">
      <alignment horizontal="left" vertical="center"/>
    </xf>
    <xf numFmtId="0" fontId="32" fillId="15" borderId="31" xfId="4" applyFont="1" applyFill="1" applyBorder="1" applyAlignment="1">
      <alignment horizontal="left" vertical="center" wrapText="1"/>
    </xf>
    <xf numFmtId="0" fontId="32" fillId="15" borderId="34" xfId="4" applyFont="1" applyFill="1" applyBorder="1" applyAlignment="1">
      <alignment horizontal="left" vertical="center" wrapText="1"/>
    </xf>
    <xf numFmtId="0" fontId="32" fillId="15" borderId="9" xfId="4" applyFont="1" applyFill="1" applyBorder="1" applyAlignment="1">
      <alignment horizontal="left" vertical="center" wrapText="1"/>
    </xf>
    <xf numFmtId="0" fontId="32" fillId="15" borderId="45" xfId="4" applyFont="1" applyFill="1" applyBorder="1" applyAlignment="1">
      <alignment horizontal="left" vertical="center" wrapText="1"/>
    </xf>
    <xf numFmtId="0" fontId="32" fillId="15" borderId="12" xfId="4" applyFont="1" applyFill="1" applyBorder="1" applyAlignment="1">
      <alignment horizontal="left" vertical="center"/>
    </xf>
    <xf numFmtId="0" fontId="32" fillId="15" borderId="14" xfId="4" applyFont="1" applyFill="1" applyBorder="1" applyAlignment="1">
      <alignment horizontal="left" vertical="center"/>
    </xf>
    <xf numFmtId="0" fontId="32" fillId="15" borderId="15" xfId="4" applyFont="1" applyFill="1" applyBorder="1" applyAlignment="1">
      <alignment horizontal="left" vertical="center"/>
    </xf>
    <xf numFmtId="0" fontId="32" fillId="15" borderId="17" xfId="4" applyFont="1" applyFill="1" applyBorder="1" applyAlignment="1">
      <alignment horizontal="left" vertical="center"/>
    </xf>
    <xf numFmtId="0" fontId="32" fillId="15" borderId="0" xfId="4" applyFont="1" applyFill="1" applyAlignment="1">
      <alignment horizontal="left" vertical="center"/>
    </xf>
    <xf numFmtId="0" fontId="32" fillId="15" borderId="16" xfId="4" applyFont="1" applyFill="1" applyBorder="1" applyAlignment="1">
      <alignment horizontal="left" vertical="center"/>
    </xf>
    <xf numFmtId="0" fontId="32" fillId="15" borderId="36" xfId="4" applyFont="1" applyFill="1" applyBorder="1" applyAlignment="1">
      <alignment horizontal="left" vertical="center" wrapText="1"/>
    </xf>
    <xf numFmtId="0" fontId="1" fillId="15" borderId="34" xfId="0" applyFont="1" applyFill="1" applyBorder="1" applyAlignment="1">
      <alignment horizontal="left" vertical="center"/>
    </xf>
    <xf numFmtId="0" fontId="1" fillId="15" borderId="33" xfId="0" applyFont="1" applyFill="1" applyBorder="1" applyAlignment="1">
      <alignment horizontal="left" vertical="center"/>
    </xf>
    <xf numFmtId="0" fontId="1" fillId="15" borderId="35" xfId="0" applyFont="1" applyFill="1" applyBorder="1" applyAlignment="1">
      <alignment horizontal="left" vertical="center"/>
    </xf>
    <xf numFmtId="0" fontId="31" fillId="14" borderId="34" xfId="4" applyFont="1" applyFill="1" applyBorder="1" applyAlignment="1">
      <alignment horizontal="center" vertical="center"/>
    </xf>
    <xf numFmtId="0" fontId="31" fillId="14" borderId="33" xfId="4" applyFont="1" applyFill="1" applyBorder="1" applyAlignment="1">
      <alignment horizontal="center" vertical="center"/>
    </xf>
    <xf numFmtId="0" fontId="31" fillId="14" borderId="35" xfId="4" applyFont="1" applyFill="1" applyBorder="1" applyAlignment="1">
      <alignment horizontal="center" vertical="center"/>
    </xf>
    <xf numFmtId="0" fontId="1" fillId="17" borderId="30" xfId="0" applyFont="1" applyFill="1" applyBorder="1" applyAlignment="1">
      <alignment horizontal="center" vertical="center"/>
    </xf>
    <xf numFmtId="0" fontId="1" fillId="17" borderId="36" xfId="0" applyFont="1" applyFill="1" applyBorder="1" applyAlignment="1">
      <alignment horizontal="center" vertical="center"/>
    </xf>
    <xf numFmtId="0" fontId="1" fillId="17" borderId="31" xfId="0" applyFont="1" applyFill="1" applyBorder="1" applyAlignment="1">
      <alignment horizontal="center" vertical="center"/>
    </xf>
    <xf numFmtId="0" fontId="1" fillId="17" borderId="30" xfId="0" applyFont="1" applyFill="1" applyBorder="1" applyAlignment="1">
      <alignment horizontal="left" vertical="center" wrapText="1"/>
    </xf>
    <xf numFmtId="0" fontId="1" fillId="17" borderId="36" xfId="0" applyFont="1" applyFill="1" applyBorder="1" applyAlignment="1">
      <alignment horizontal="left" vertical="center" wrapText="1"/>
    </xf>
    <xf numFmtId="0" fontId="1" fillId="17" borderId="31" xfId="0" applyFont="1" applyFill="1" applyBorder="1" applyAlignment="1">
      <alignment horizontal="left" vertical="center" wrapText="1"/>
    </xf>
    <xf numFmtId="0" fontId="1" fillId="16" borderId="34" xfId="0" applyFont="1" applyFill="1" applyBorder="1" applyAlignment="1">
      <alignment horizontal="left" vertical="center"/>
    </xf>
    <xf numFmtId="0" fontId="1" fillId="16" borderId="33" xfId="0" applyFont="1" applyFill="1" applyBorder="1" applyAlignment="1">
      <alignment horizontal="left" vertical="center"/>
    </xf>
    <xf numFmtId="0" fontId="1" fillId="16" borderId="35" xfId="0" applyFont="1" applyFill="1" applyBorder="1" applyAlignment="1">
      <alignment horizontal="left" vertical="center"/>
    </xf>
    <xf numFmtId="0" fontId="1" fillId="16" borderId="31" xfId="7" applyFont="1" applyFill="1" applyBorder="1" applyAlignment="1">
      <alignment horizontal="left" vertical="center"/>
    </xf>
    <xf numFmtId="0" fontId="1" fillId="16" borderId="13" xfId="7" applyFont="1" applyFill="1" applyBorder="1" applyAlignment="1">
      <alignment horizontal="left" vertical="center"/>
    </xf>
    <xf numFmtId="0" fontId="1" fillId="16" borderId="31" xfId="7" applyFont="1" applyFill="1" applyBorder="1" applyAlignment="1">
      <alignment horizontal="left" vertical="center" wrapText="1"/>
    </xf>
    <xf numFmtId="0" fontId="1" fillId="16" borderId="13" xfId="7" applyFont="1" applyFill="1" applyBorder="1" applyAlignment="1">
      <alignment horizontal="left" vertical="center" wrapText="1"/>
    </xf>
    <xf numFmtId="0" fontId="1" fillId="16" borderId="38" xfId="7" applyFont="1" applyFill="1" applyBorder="1" applyAlignment="1">
      <alignment horizontal="left" vertical="center"/>
    </xf>
    <xf numFmtId="0" fontId="1" fillId="16" borderId="39" xfId="7" applyFont="1" applyFill="1" applyBorder="1" applyAlignment="1">
      <alignment horizontal="left" vertical="center"/>
    </xf>
    <xf numFmtId="0" fontId="1" fillId="16" borderId="12" xfId="7" applyFont="1" applyFill="1" applyBorder="1" applyAlignment="1">
      <alignment horizontal="left" vertical="center"/>
    </xf>
    <xf numFmtId="0" fontId="1" fillId="16" borderId="14" xfId="7" applyFont="1" applyFill="1" applyBorder="1" applyAlignment="1">
      <alignment horizontal="left" vertical="center"/>
    </xf>
    <xf numFmtId="0" fontId="1" fillId="16" borderId="41" xfId="7" applyFont="1" applyFill="1" applyBorder="1" applyAlignment="1">
      <alignment horizontal="left" vertical="center"/>
    </xf>
    <xf numFmtId="0" fontId="1" fillId="16" borderId="42" xfId="7" applyFont="1" applyFill="1" applyBorder="1" applyAlignment="1">
      <alignment horizontal="left" vertical="center"/>
    </xf>
    <xf numFmtId="0" fontId="1" fillId="16" borderId="2" xfId="7" applyFont="1" applyFill="1" applyBorder="1" applyAlignment="1">
      <alignment horizontal="left" vertical="center"/>
    </xf>
    <xf numFmtId="0" fontId="1" fillId="16" borderId="0" xfId="7" applyFont="1" applyFill="1" applyAlignment="1">
      <alignment horizontal="left" vertical="center"/>
    </xf>
    <xf numFmtId="0" fontId="1" fillId="16" borderId="7" xfId="7" applyFont="1" applyFill="1" applyBorder="1" applyAlignment="1">
      <alignment horizontal="left" vertical="center"/>
    </xf>
    <xf numFmtId="0" fontId="1" fillId="16" borderId="40" xfId="7" applyFont="1" applyFill="1" applyBorder="1" applyAlignment="1">
      <alignment horizontal="left" vertical="center" wrapText="1"/>
    </xf>
    <xf numFmtId="0" fontId="1" fillId="16" borderId="36" xfId="7" applyFont="1" applyFill="1" applyBorder="1" applyAlignment="1">
      <alignment horizontal="left" vertical="center" wrapText="1"/>
    </xf>
    <xf numFmtId="0" fontId="1" fillId="16" borderId="43" xfId="7" applyFont="1" applyFill="1" applyBorder="1" applyAlignment="1">
      <alignment horizontal="left" vertical="center" wrapText="1"/>
    </xf>
    <xf numFmtId="0" fontId="1" fillId="15" borderId="44" xfId="7" applyFont="1" applyFill="1" applyBorder="1" applyAlignment="1">
      <alignment horizontal="left" vertical="center"/>
    </xf>
    <xf numFmtId="0" fontId="1" fillId="15" borderId="13" xfId="7" applyFont="1" applyFill="1" applyBorder="1" applyAlignment="1">
      <alignment horizontal="left" vertical="center"/>
    </xf>
    <xf numFmtId="0" fontId="1" fillId="15" borderId="37" xfId="7" applyFont="1" applyFill="1" applyBorder="1" applyAlignment="1">
      <alignment horizontal="left" vertical="center"/>
    </xf>
    <xf numFmtId="0" fontId="1" fillId="15" borderId="44" xfId="7" applyFont="1" applyFill="1" applyBorder="1" applyAlignment="1">
      <alignment horizontal="left" vertical="center" wrapText="1"/>
    </xf>
    <xf numFmtId="0" fontId="1" fillId="15" borderId="13" xfId="7" applyFont="1" applyFill="1" applyBorder="1" applyAlignment="1">
      <alignment horizontal="left" vertical="center" wrapText="1"/>
    </xf>
    <xf numFmtId="0" fontId="1" fillId="15" borderId="37" xfId="7" applyFont="1" applyFill="1" applyBorder="1" applyAlignment="1">
      <alignment horizontal="left" vertical="center" wrapText="1"/>
    </xf>
    <xf numFmtId="0" fontId="1" fillId="15" borderId="34" xfId="7" applyFont="1" applyFill="1" applyBorder="1" applyAlignment="1">
      <alignment horizontal="left" vertical="center"/>
    </xf>
    <xf numFmtId="0" fontId="1" fillId="15" borderId="33" xfId="7" applyFont="1" applyFill="1" applyBorder="1" applyAlignment="1">
      <alignment horizontal="left" vertical="center"/>
    </xf>
    <xf numFmtId="0" fontId="1" fillId="15" borderId="35" xfId="7" applyFont="1" applyFill="1" applyBorder="1" applyAlignment="1">
      <alignment horizontal="left" vertical="center"/>
    </xf>
    <xf numFmtId="0" fontId="31" fillId="14" borderId="13" xfId="4" applyFont="1" applyFill="1" applyBorder="1" applyAlignment="1">
      <alignment horizontal="center" vertical="center"/>
    </xf>
    <xf numFmtId="0" fontId="1" fillId="16" borderId="34" xfId="7" applyFont="1" applyFill="1" applyBorder="1" applyAlignment="1">
      <alignment horizontal="left" vertical="center"/>
    </xf>
    <xf numFmtId="0" fontId="1" fillId="16" borderId="33" xfId="7" applyFont="1" applyFill="1" applyBorder="1" applyAlignment="1">
      <alignment horizontal="left" vertical="center"/>
    </xf>
    <xf numFmtId="0" fontId="1" fillId="16" borderId="35" xfId="7" applyFont="1" applyFill="1" applyBorder="1" applyAlignment="1">
      <alignment horizontal="left" vertical="center"/>
    </xf>
    <xf numFmtId="0" fontId="30" fillId="14" borderId="34" xfId="4" applyFont="1" applyFill="1" applyBorder="1" applyAlignment="1">
      <alignment horizontal="left"/>
    </xf>
    <xf numFmtId="0" fontId="30" fillId="14" borderId="35" xfId="4" applyFont="1" applyFill="1" applyBorder="1" applyAlignment="1">
      <alignment horizontal="left"/>
    </xf>
    <xf numFmtId="0" fontId="1" fillId="17" borderId="30" xfId="0" applyFont="1" applyFill="1" applyBorder="1" applyAlignment="1">
      <alignment horizontal="center" vertical="center" wrapText="1"/>
    </xf>
    <xf numFmtId="0" fontId="1" fillId="17" borderId="36" xfId="0" applyFont="1" applyFill="1" applyBorder="1" applyAlignment="1">
      <alignment horizontal="left" vertical="center"/>
    </xf>
    <xf numFmtId="0" fontId="1" fillId="17" borderId="31" xfId="0" applyFont="1" applyFill="1" applyBorder="1" applyAlignment="1">
      <alignment horizontal="left" vertical="center"/>
    </xf>
    <xf numFmtId="2" fontId="22" fillId="10" borderId="25" xfId="0" applyNumberFormat="1" applyFont="1" applyFill="1" applyBorder="1" applyAlignment="1">
      <alignment horizontal="center" vertical="center"/>
    </xf>
    <xf numFmtId="2" fontId="22" fillId="10" borderId="20" xfId="0" applyNumberFormat="1" applyFont="1" applyFill="1" applyBorder="1" applyAlignment="1">
      <alignment horizontal="center" vertical="center"/>
    </xf>
    <xf numFmtId="0" fontId="26" fillId="11" borderId="29" xfId="0" applyFont="1" applyFill="1" applyBorder="1" applyAlignment="1">
      <alignment horizontal="left" vertical="center"/>
    </xf>
    <xf numFmtId="0" fontId="26" fillId="11" borderId="0" xfId="0" applyFont="1" applyFill="1" applyBorder="1" applyAlignment="1">
      <alignment horizontal="left" vertical="center"/>
    </xf>
    <xf numFmtId="2" fontId="22" fillId="7" borderId="23" xfId="0" applyNumberFormat="1" applyFont="1" applyFill="1" applyBorder="1" applyAlignment="1">
      <alignment horizontal="center" vertical="center" wrapText="1"/>
    </xf>
    <xf numFmtId="2" fontId="22" fillId="7" borderId="25" xfId="0" applyNumberFormat="1" applyFont="1" applyFill="1" applyBorder="1" applyAlignment="1">
      <alignment horizontal="center" vertical="center" wrapText="1"/>
    </xf>
    <xf numFmtId="0" fontId="26" fillId="6" borderId="21" xfId="0" applyFont="1" applyFill="1" applyBorder="1" applyAlignment="1">
      <alignment vertical="center" wrapText="1"/>
    </xf>
    <xf numFmtId="0" fontId="26" fillId="6" borderId="22" xfId="0" applyFont="1" applyFill="1" applyBorder="1" applyAlignment="1">
      <alignment vertical="center" wrapText="1"/>
    </xf>
    <xf numFmtId="0" fontId="26" fillId="6" borderId="28" xfId="0" applyFont="1" applyFill="1" applyBorder="1" applyAlignment="1">
      <alignment vertical="center" wrapText="1"/>
    </xf>
    <xf numFmtId="0" fontId="26" fillId="6" borderId="18" xfId="0" applyFont="1" applyFill="1" applyBorder="1" applyAlignment="1">
      <alignment vertical="center" wrapText="1"/>
    </xf>
    <xf numFmtId="0" fontId="26" fillId="6" borderId="25" xfId="0" applyFont="1" applyFill="1" applyBorder="1" applyAlignment="1">
      <alignment vertical="center" wrapText="1"/>
    </xf>
    <xf numFmtId="0" fontId="22" fillId="8" borderId="26" xfId="0" applyFont="1" applyFill="1" applyBorder="1" applyAlignment="1">
      <alignment horizontal="center" vertical="center" wrapText="1"/>
    </xf>
    <xf numFmtId="0" fontId="22" fillId="8" borderId="27" xfId="0" applyFont="1" applyFill="1" applyBorder="1" applyAlignment="1">
      <alignment horizontal="center" vertical="center" wrapText="1"/>
    </xf>
    <xf numFmtId="0" fontId="26" fillId="12" borderId="21" xfId="0" applyFont="1" applyFill="1" applyBorder="1" applyAlignment="1">
      <alignment horizontal="left" vertical="center"/>
    </xf>
    <xf numFmtId="0" fontId="26" fillId="12" borderId="22" xfId="0" applyFont="1" applyFill="1" applyBorder="1" applyAlignment="1">
      <alignment horizontal="left" vertical="center"/>
    </xf>
    <xf numFmtId="0" fontId="26" fillId="12" borderId="23" xfId="0" applyFont="1" applyFill="1" applyBorder="1" applyAlignment="1">
      <alignment horizontal="left" vertical="center"/>
    </xf>
    <xf numFmtId="0" fontId="26" fillId="12" borderId="28" xfId="0" applyFont="1" applyFill="1" applyBorder="1" applyAlignment="1">
      <alignment horizontal="left" vertical="center"/>
    </xf>
    <xf numFmtId="0" fontId="26" fillId="12" borderId="18" xfId="0" applyFont="1" applyFill="1" applyBorder="1" applyAlignment="1">
      <alignment horizontal="left" vertical="center"/>
    </xf>
    <xf numFmtId="0" fontId="26" fillId="12" borderId="25" xfId="0" applyFont="1" applyFill="1" applyBorder="1" applyAlignment="1">
      <alignment horizontal="left" vertical="center"/>
    </xf>
    <xf numFmtId="0" fontId="26" fillId="6" borderId="21" xfId="0" applyFont="1" applyFill="1" applyBorder="1" applyAlignment="1">
      <alignment horizontal="left" vertical="center" wrapText="1"/>
    </xf>
    <xf numFmtId="0" fontId="26" fillId="6" borderId="22" xfId="0" applyFont="1" applyFill="1" applyBorder="1" applyAlignment="1">
      <alignment horizontal="left" vertical="center" wrapText="1"/>
    </xf>
    <xf numFmtId="0" fontId="26" fillId="6" borderId="23" xfId="0" applyFont="1" applyFill="1" applyBorder="1" applyAlignment="1">
      <alignment horizontal="left" vertical="center" wrapText="1"/>
    </xf>
    <xf numFmtId="0" fontId="26" fillId="6" borderId="28" xfId="0" applyFont="1" applyFill="1" applyBorder="1" applyAlignment="1">
      <alignment horizontal="left" vertical="center" wrapText="1"/>
    </xf>
    <xf numFmtId="0" fontId="26" fillId="6" borderId="18" xfId="0" applyFont="1" applyFill="1" applyBorder="1" applyAlignment="1">
      <alignment horizontal="left" vertical="center" wrapText="1"/>
    </xf>
    <xf numFmtId="0" fontId="26" fillId="6" borderId="25" xfId="0" applyFont="1" applyFill="1" applyBorder="1" applyAlignment="1">
      <alignment horizontal="left" vertical="center" wrapText="1"/>
    </xf>
    <xf numFmtId="2" fontId="22" fillId="7" borderId="26" xfId="0" applyNumberFormat="1" applyFont="1" applyFill="1" applyBorder="1" applyAlignment="1">
      <alignment horizontal="center" vertical="center" wrapText="1"/>
    </xf>
    <xf numFmtId="2" fontId="22" fillId="7" borderId="32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2" fontId="22" fillId="10" borderId="26" xfId="0" applyNumberFormat="1" applyFont="1" applyFill="1" applyBorder="1" applyAlignment="1">
      <alignment horizontal="center" vertical="center"/>
    </xf>
    <xf numFmtId="2" fontId="22" fillId="10" borderId="27" xfId="0" applyNumberFormat="1" applyFont="1" applyFill="1" applyBorder="1" applyAlignment="1">
      <alignment horizontal="center" vertical="center"/>
    </xf>
    <xf numFmtId="0" fontId="26" fillId="11" borderId="21" xfId="0" applyFont="1" applyFill="1" applyBorder="1" applyAlignment="1">
      <alignment horizontal="left" vertical="center"/>
    </xf>
    <xf numFmtId="0" fontId="26" fillId="11" borderId="22" xfId="0" applyFont="1" applyFill="1" applyBorder="1" applyAlignment="1">
      <alignment horizontal="left" vertical="center"/>
    </xf>
    <xf numFmtId="0" fontId="26" fillId="11" borderId="23" xfId="0" applyFont="1" applyFill="1" applyBorder="1" applyAlignment="1">
      <alignment horizontal="left" vertical="center"/>
    </xf>
    <xf numFmtId="0" fontId="26" fillId="11" borderId="28" xfId="0" applyFont="1" applyFill="1" applyBorder="1" applyAlignment="1">
      <alignment horizontal="left" vertical="center"/>
    </xf>
    <xf numFmtId="0" fontId="26" fillId="11" borderId="18" xfId="0" applyFont="1" applyFill="1" applyBorder="1" applyAlignment="1">
      <alignment horizontal="left" vertical="center"/>
    </xf>
    <xf numFmtId="0" fontId="26" fillId="11" borderId="25" xfId="0" applyFont="1" applyFill="1" applyBorder="1" applyAlignment="1">
      <alignment horizontal="left" vertical="center"/>
    </xf>
    <xf numFmtId="0" fontId="24" fillId="14" borderId="0" xfId="0" applyFont="1" applyFill="1" applyAlignment="1">
      <alignment horizontal="center"/>
    </xf>
    <xf numFmtId="0" fontId="2" fillId="0" borderId="0" xfId="0" applyFont="1" applyAlignment="1">
      <alignment horizontal="left" wrapText="1"/>
    </xf>
  </cellXfs>
  <cellStyles count="9">
    <cellStyle name="Comma 2" xfId="2" xr:uid="{00000000-0005-0000-0000-000000000000}"/>
    <cellStyle name="Currency 2" xfId="3" xr:uid="{00000000-0005-0000-0000-000001000000}"/>
    <cellStyle name="Currency 2 2" xfId="5" xr:uid="{00000000-0005-0000-0000-000002000000}"/>
    <cellStyle name="Hyperlink" xfId="1" builtinId="8"/>
    <cellStyle name="Normal" xfId="0" builtinId="0"/>
    <cellStyle name="Normal 13" xfId="4" xr:uid="{00000000-0005-0000-0000-000005000000}"/>
    <cellStyle name="Normal 2" xfId="8" xr:uid="{79F58E53-A3B9-4124-B20F-80D198064560}"/>
    <cellStyle name="Normal 4" xfId="7" xr:uid="{6C30A8A4-D5B6-4FB4-98C9-D64E54A8701E}"/>
    <cellStyle name="Percent" xfId="6" builtinId="5"/>
  </cellStyles>
  <dxfs count="1">
    <dxf>
      <fill>
        <patternFill>
          <bgColor theme="0" tint="-0.499984740745262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Data...4004306967</v>
        <stp/>
        <stp>BQL|14125552381191355381</stp>
        <tr r="N13" s="8"/>
      </tp>
      <tp t="s">
        <v>#N/A Requesting Data...2948905589</v>
        <stp/>
        <stp>BQL|15642510530379729028</stp>
        <tr r="E48" s="8"/>
      </tp>
      <tp t="s">
        <v>#N/A Requesting Data...4124361814</v>
        <stp/>
        <stp>BQL|15854156514764613630</stp>
        <tr r="E78" s="8"/>
      </tp>
      <tp t="s">
        <v>#N/A Requesting Data...3513842900</v>
        <stp/>
        <stp>BQL|13520371973488328949</stp>
        <tr r="N23" s="8"/>
      </tp>
      <tp t="s">
        <v>#N/A Requesting Data...4280196709</v>
        <stp/>
        <stp>BQL|12376185440033059416</stp>
        <tr r="N60" s="8"/>
      </tp>
      <tp t="s">
        <v>#N/A Requesting Data...2807269861</v>
        <stp/>
        <stp>BQL.QUERY|629593857916731881</stp>
        <tr r="K132" s="6"/>
      </tp>
    </main>
    <main first="bofaddin.rtdserver">
      <tp t="s">
        <v>#N/A N/A</v>
        <stp/>
        <stp>BQL.QUERY|8578651588245323702</stp>
        <tr r="N23" s="8"/>
      </tp>
      <tp t="s">
        <v>#N/A Requesting Data...3046539330</v>
        <stp/>
        <stp>BQL.QUERY|3275773708050674167</stp>
        <tr r="K75" s="6"/>
      </tp>
      <tp t="s">
        <v>#N/A Requesting Data...3107208181</v>
        <stp/>
        <stp>BQL.QUERY|8280127247103177849</stp>
        <tr r="J57" s="6"/>
      </tp>
      <tp t="s">
        <v>#N/A Requesting Data...4177680620</v>
        <stp/>
        <stp>BQL|8525036960112638614</stp>
        <tr r="N87" s="8"/>
      </tp>
      <tp t="s">
        <v>#N/A Requesting Data...4055831931</v>
        <stp/>
        <stp>BQL|1420855700667755899</stp>
        <tr r="E16" s="8"/>
      </tp>
      <tp t="s">
        <v>#N/A Requesting Data...3408081601</v>
        <stp/>
        <stp>BQL.QUERY|10138142342807799773</stp>
        <tr r="K94" s="6"/>
      </tp>
      <tp t="s">
        <v>#N/A Requesting Data...3648909629</v>
        <stp/>
        <stp>BQL.QUERY|16373326394377524826</stp>
        <tr r="K107" s="6"/>
      </tp>
      <tp t="s">
        <v>#N/A Requesting Data...3737069591</v>
        <stp/>
        <stp>BQL|644360169652488246</stp>
        <tr r="N42" s="8"/>
      </tp>
      <tp t="s">
        <v>#N/A Requesting Data...3310657790</v>
        <stp/>
        <stp>BQL|132060657613354491</stp>
        <tr r="E99" s="8"/>
      </tp>
      <tp t="s">
        <v>#N/A Requesting Data...3947770117</v>
        <stp/>
        <stp>BQL|799279464928732172</stp>
        <tr r="E26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theme" Target="theme/theme1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volatileDependencies" Target="volatileDependenci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4.png"/><Relationship Id="rId1" Type="http://schemas.openxmlformats.org/officeDocument/2006/relationships/image" Target="../media/image6.jpe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6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.jpeg"/><Relationship Id="rId4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2006" y="0"/>
    <xdr:ext cx="1837055" cy="563880"/>
    <xdr:pic>
      <xdr:nvPicPr>
        <xdr:cNvPr id="2" name="Bloomber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006" y="0"/>
          <a:ext cx="1837055" cy="563880"/>
        </a:xfrm>
        <a:prstGeom prst="rect">
          <a:avLst/>
        </a:prstGeom>
      </xdr:spPr>
    </xdr:pic>
    <xdr:clientData/>
  </xdr:absoluteAnchor>
  <xdr:absoluteAnchor>
    <xdr:pos x="1928800" y="18674"/>
    <xdr:ext cx="13456876" cy="566928"/>
    <xdr:sp macro="" textlink="">
      <xdr:nvSpPr>
        <xdr:cNvPr id="3" name="BannerTitl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1928800" y="18674"/>
          <a:ext cx="13456876" cy="566928"/>
        </a:xfrm>
        <a:prstGeom prst="rect">
          <a:avLst/>
        </a:prstGeom>
        <a:gradFill flip="none" rotWithShape="1">
          <a:gsLst>
            <a:gs pos="0">
              <a:schemeClr val="tx2"/>
            </a:gs>
            <a:gs pos="98000">
              <a:schemeClr val="bg1"/>
            </a:gs>
          </a:gsLst>
          <a:path path="circle">
            <a:fillToRect l="50000" t="50000" r="50000" b="50000"/>
          </a:path>
          <a:tileRect/>
        </a:gradFill>
        <a:ln w="9525">
          <a:noFill/>
          <a:miter lim="800000"/>
          <a:headEnd/>
          <a:tailEnd/>
        </a:ln>
      </xdr:spPr>
      <xdr:txBody>
        <a:bodyPr vertOverflow="clip" wrap="square" lIns="54864" tIns="50292" rIns="54864" bIns="50292" anchor="ctr" upright="1"/>
        <a:lstStyle/>
        <a:p>
          <a:pPr algn="ctr" rtl="0">
            <a:defRPr sz="1000"/>
          </a:pPr>
          <a:r>
            <a:rPr lang="en-US" sz="2800" b="1" i="0" u="none" strike="noStrike" baseline="0">
              <a:solidFill>
                <a:srgbClr val="F2F2F2"/>
              </a:solidFill>
              <a:latin typeface="Calibri"/>
            </a:rPr>
            <a:t>BQL Spotlight - June 2023</a:t>
          </a:r>
        </a:p>
      </xdr:txBody>
    </xdr:sp>
    <xdr:clientData/>
  </xdr:absoluteAnchor>
  <xdr:twoCellAnchor editAs="oneCell">
    <xdr:from>
      <xdr:col>1</xdr:col>
      <xdr:colOff>327401</xdr:colOff>
      <xdr:row>47</xdr:row>
      <xdr:rowOff>123265</xdr:rowOff>
    </xdr:from>
    <xdr:to>
      <xdr:col>13</xdr:col>
      <xdr:colOff>422329</xdr:colOff>
      <xdr:row>74</xdr:row>
      <xdr:rowOff>169455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2519" y="2207559"/>
          <a:ext cx="9877663" cy="5186516"/>
        </a:xfrm>
        <a:prstGeom prst="rect">
          <a:avLst/>
        </a:prstGeom>
      </xdr:spPr>
    </xdr:pic>
    <xdr:clientData/>
  </xdr:twoCellAnchor>
  <xdr:twoCellAnchor editAs="oneCell">
    <xdr:from>
      <xdr:col>2</xdr:col>
      <xdr:colOff>60903</xdr:colOff>
      <xdr:row>12</xdr:row>
      <xdr:rowOff>156438</xdr:rowOff>
    </xdr:from>
    <xdr:to>
      <xdr:col>14</xdr:col>
      <xdr:colOff>323273</xdr:colOff>
      <xdr:row>28</xdr:row>
      <xdr:rowOff>185879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B5F1BE4-BED5-4A72-B1AC-2F024723E8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738"/>
        <a:stretch/>
      </xdr:blipFill>
      <xdr:spPr>
        <a:xfrm>
          <a:off x="1007630" y="2280802"/>
          <a:ext cx="10526279" cy="3169804"/>
        </a:xfrm>
        <a:prstGeom prst="rect">
          <a:avLst/>
        </a:prstGeom>
      </xdr:spPr>
    </xdr:pic>
    <xdr:clientData/>
  </xdr:twoCellAnchor>
  <xdr:twoCellAnchor editAs="oneCell">
    <xdr:from>
      <xdr:col>2</xdr:col>
      <xdr:colOff>64077</xdr:colOff>
      <xdr:row>29</xdr:row>
      <xdr:rowOff>39801</xdr:rowOff>
    </xdr:from>
    <xdr:to>
      <xdr:col>8</xdr:col>
      <xdr:colOff>264737</xdr:colOff>
      <xdr:row>45</xdr:row>
      <xdr:rowOff>91459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B859A43-215B-4F75-83BF-91BF8DCD012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1789"/>
        <a:stretch/>
      </xdr:blipFill>
      <xdr:spPr>
        <a:xfrm>
          <a:off x="1010804" y="5500801"/>
          <a:ext cx="6336492" cy="3182497"/>
        </a:xfrm>
        <a:prstGeom prst="rect">
          <a:avLst/>
        </a:prstGeom>
      </xdr:spPr>
    </xdr:pic>
    <xdr:clientData/>
  </xdr:twoCellAnchor>
  <xdr:twoCellAnchor editAs="oneCell">
    <xdr:from>
      <xdr:col>8</xdr:col>
      <xdr:colOff>302894</xdr:colOff>
      <xdr:row>29</xdr:row>
      <xdr:rowOff>11229</xdr:rowOff>
    </xdr:from>
    <xdr:to>
      <xdr:col>14</xdr:col>
      <xdr:colOff>341169</xdr:colOff>
      <xdr:row>45</xdr:row>
      <xdr:rowOff>77379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F9AA73C-9068-41D4-95C1-2B703D4040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91803" y="5472229"/>
          <a:ext cx="4153652" cy="32065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2317750" cy="704882"/>
    <xdr:pic>
      <xdr:nvPicPr>
        <xdr:cNvPr id="2" name="Bloomberg">
          <a:extLst>
            <a:ext uri="{FF2B5EF4-FFF2-40B4-BE49-F238E27FC236}">
              <a16:creationId xmlns:a16="http://schemas.microsoft.com/office/drawing/2014/main" id="{7340DEE3-6BB1-4764-8C04-BEB7FADF83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17750" cy="704882"/>
        </a:xfrm>
        <a:prstGeom prst="rect">
          <a:avLst/>
        </a:prstGeom>
      </xdr:spPr>
    </xdr:pic>
    <xdr:clientData/>
  </xdr:absoluteAnchor>
  <xdr:absoluteAnchor>
    <xdr:pos x="2209842" y="1"/>
    <xdr:ext cx="26301658" cy="634999"/>
    <xdr:sp macro="" textlink="">
      <xdr:nvSpPr>
        <xdr:cNvPr id="3" name="BannerTitle">
          <a:extLst>
            <a:ext uri="{FF2B5EF4-FFF2-40B4-BE49-F238E27FC236}">
              <a16:creationId xmlns:a16="http://schemas.microsoft.com/office/drawing/2014/main" id="{8D718F77-78D9-43B4-AC68-6CA5BA75FFF1}"/>
            </a:ext>
          </a:extLst>
        </xdr:cNvPr>
        <xdr:cNvSpPr>
          <a:spLocks noChangeArrowheads="1"/>
        </xdr:cNvSpPr>
      </xdr:nvSpPr>
      <xdr:spPr bwMode="auto">
        <a:xfrm>
          <a:off x="2209842" y="1"/>
          <a:ext cx="26301658" cy="634999"/>
        </a:xfrm>
        <a:prstGeom prst="rect">
          <a:avLst/>
        </a:prstGeom>
        <a:gradFill flip="none" rotWithShape="1">
          <a:gsLst>
            <a:gs pos="75000">
              <a:srgbClr val="2F5686"/>
            </a:gs>
            <a:gs pos="45000">
              <a:schemeClr val="tx2"/>
            </a:gs>
            <a:gs pos="98000">
              <a:schemeClr val="bg1"/>
            </a:gs>
          </a:gsLst>
          <a:path path="circle">
            <a:fillToRect l="50000" t="50000" r="50000" b="50000"/>
          </a:path>
          <a:tileRect/>
        </a:gradFill>
        <a:ln w="9525">
          <a:noFill/>
          <a:miter lim="800000"/>
          <a:headEnd/>
          <a:tailEnd/>
        </a:ln>
      </xdr:spPr>
      <xdr:txBody>
        <a:bodyPr vertOverflow="clip" wrap="square" lIns="54864" tIns="50292" rIns="54864" bIns="50292" anchor="ctr" upright="1"/>
        <a:lstStyle/>
        <a:p>
          <a:pPr algn="ctr" rtl="0"/>
          <a:r>
            <a:rPr lang="en-US" sz="4000" b="1" i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Bloomberg's Liquidity Assessment Solution (LQA) in BQL</a:t>
          </a:r>
          <a:endParaRPr lang="en-GB" sz="7200" b="1">
            <a:solidFill>
              <a:schemeClr val="bg1"/>
            </a:solidFill>
            <a:effectLst/>
          </a:endParaRPr>
        </a:p>
      </xdr:txBody>
    </xdr:sp>
    <xdr:clientData/>
  </xdr:absoluteAnchor>
  <xdr:twoCellAnchor>
    <xdr:from>
      <xdr:col>12</xdr:col>
      <xdr:colOff>2078471</xdr:colOff>
      <xdr:row>12</xdr:row>
      <xdr:rowOff>104198</xdr:rowOff>
    </xdr:from>
    <xdr:to>
      <xdr:col>12</xdr:col>
      <xdr:colOff>2442729</xdr:colOff>
      <xdr:row>12</xdr:row>
      <xdr:rowOff>142010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FB59FFB9-834A-44D1-98D5-AA6311617D89}"/>
            </a:ext>
          </a:extLst>
        </xdr:cNvPr>
        <xdr:cNvCxnSpPr/>
      </xdr:nvCxnSpPr>
      <xdr:spPr>
        <a:xfrm>
          <a:off x="14905471" y="3406198"/>
          <a:ext cx="364258" cy="3781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302348</xdr:colOff>
      <xdr:row>14</xdr:row>
      <xdr:rowOff>53979</xdr:rowOff>
    </xdr:from>
    <xdr:to>
      <xdr:col>2</xdr:col>
      <xdr:colOff>544603</xdr:colOff>
      <xdr:row>15</xdr:row>
      <xdr:rowOff>152401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8EE6A461-00B8-4A53-947D-A20F6499D2EF}"/>
            </a:ext>
          </a:extLst>
        </xdr:cNvPr>
        <xdr:cNvCxnSpPr/>
      </xdr:nvCxnSpPr>
      <xdr:spPr>
        <a:xfrm>
          <a:off x="1362798" y="3857629"/>
          <a:ext cx="245430" cy="36512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0</xdr:col>
      <xdr:colOff>201705</xdr:colOff>
      <xdr:row>12</xdr:row>
      <xdr:rowOff>67237</xdr:rowOff>
    </xdr:from>
    <xdr:ext cx="1389529" cy="481852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BBC3E1F-0089-49DD-A5E8-2F88A8FBF0E7}"/>
            </a:ext>
          </a:extLst>
        </xdr:cNvPr>
        <xdr:cNvSpPr txBox="1"/>
      </xdr:nvSpPr>
      <xdr:spPr>
        <a:xfrm>
          <a:off x="204880" y="3340662"/>
          <a:ext cx="1389529" cy="481852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100" b="1"/>
            <a:t>View </a:t>
          </a:r>
        </a:p>
        <a:p>
          <a:pPr algn="ctr"/>
          <a:r>
            <a:rPr lang="en-US" sz="1100" b="1"/>
            <a:t>=BQL.Query() here</a:t>
          </a:r>
        </a:p>
        <a:p>
          <a:pPr algn="ctr"/>
          <a:endParaRPr lang="en-US" sz="1100" b="1"/>
        </a:p>
      </xdr:txBody>
    </xdr:sp>
    <xdr:clientData/>
  </xdr:oneCellAnchor>
  <xdr:twoCellAnchor>
    <xdr:from>
      <xdr:col>2</xdr:col>
      <xdr:colOff>275454</xdr:colOff>
      <xdr:row>24</xdr:row>
      <xdr:rowOff>105526</xdr:rowOff>
    </xdr:from>
    <xdr:to>
      <xdr:col>2</xdr:col>
      <xdr:colOff>517709</xdr:colOff>
      <xdr:row>25</xdr:row>
      <xdr:rowOff>203948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E2307FDB-3287-4171-AF4F-2EEE834FFE16}"/>
            </a:ext>
          </a:extLst>
        </xdr:cNvPr>
        <xdr:cNvCxnSpPr/>
      </xdr:nvCxnSpPr>
      <xdr:spPr>
        <a:xfrm>
          <a:off x="1339079" y="6579351"/>
          <a:ext cx="239080" cy="36512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0</xdr:col>
      <xdr:colOff>174811</xdr:colOff>
      <xdr:row>22</xdr:row>
      <xdr:rowOff>118784</xdr:rowOff>
    </xdr:from>
    <xdr:ext cx="1389529" cy="481852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35C33DCC-2FF7-4B2E-A5CC-393093EC5766}"/>
            </a:ext>
          </a:extLst>
        </xdr:cNvPr>
        <xdr:cNvSpPr txBox="1"/>
      </xdr:nvSpPr>
      <xdr:spPr>
        <a:xfrm>
          <a:off x="174811" y="6056034"/>
          <a:ext cx="1389529" cy="481852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100" b="1"/>
            <a:t>View </a:t>
          </a:r>
        </a:p>
        <a:p>
          <a:pPr algn="ctr"/>
          <a:r>
            <a:rPr lang="en-US" sz="1100" b="1"/>
            <a:t>=BQL.Query() here</a:t>
          </a:r>
        </a:p>
        <a:p>
          <a:pPr algn="ctr"/>
          <a:endParaRPr lang="en-US" sz="1100" b="1"/>
        </a:p>
      </xdr:txBody>
    </xdr:sp>
    <xdr:clientData/>
  </xdr:oneCellAnchor>
  <xdr:oneCellAnchor>
    <xdr:from>
      <xdr:col>12</xdr:col>
      <xdr:colOff>804834</xdr:colOff>
      <xdr:row>11</xdr:row>
      <xdr:rowOff>173278</xdr:rowOff>
    </xdr:from>
    <xdr:ext cx="1151284" cy="436786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90548AC-E94B-47AE-BDC5-31B10EC3FC5E}"/>
            </a:ext>
          </a:extLst>
        </xdr:cNvPr>
        <xdr:cNvSpPr txBox="1"/>
      </xdr:nvSpPr>
      <xdr:spPr>
        <a:xfrm>
          <a:off x="13631834" y="3205403"/>
          <a:ext cx="1151284" cy="43678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100" b="1"/>
            <a:t>View</a:t>
          </a:r>
          <a:r>
            <a:rPr lang="en-US" sz="1100" b="1" baseline="0"/>
            <a:t> the =</a:t>
          </a:r>
          <a:r>
            <a:rPr lang="en-US" sz="1100" b="1"/>
            <a:t>BQL()</a:t>
          </a:r>
          <a:r>
            <a:rPr lang="en-US" sz="1100" b="1" baseline="0"/>
            <a:t> query here</a:t>
          </a:r>
          <a:endParaRPr lang="en-US" sz="1100" b="1"/>
        </a:p>
      </xdr:txBody>
    </xdr:sp>
    <xdr:clientData/>
  </xdr:oneCellAnchor>
  <xdr:twoCellAnchor>
    <xdr:from>
      <xdr:col>2</xdr:col>
      <xdr:colOff>302348</xdr:colOff>
      <xdr:row>14</xdr:row>
      <xdr:rowOff>53979</xdr:rowOff>
    </xdr:from>
    <xdr:to>
      <xdr:col>2</xdr:col>
      <xdr:colOff>544603</xdr:colOff>
      <xdr:row>15</xdr:row>
      <xdr:rowOff>152401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D5152E2C-DF90-4D1B-B7A8-C083847DA594}"/>
            </a:ext>
          </a:extLst>
        </xdr:cNvPr>
        <xdr:cNvCxnSpPr/>
      </xdr:nvCxnSpPr>
      <xdr:spPr>
        <a:xfrm>
          <a:off x="1362798" y="3857629"/>
          <a:ext cx="245430" cy="36512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0</xdr:col>
      <xdr:colOff>201705</xdr:colOff>
      <xdr:row>12</xdr:row>
      <xdr:rowOff>67237</xdr:rowOff>
    </xdr:from>
    <xdr:ext cx="1389529" cy="481852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03153D3-FB7F-438E-A777-4CF174D8B6CE}"/>
            </a:ext>
          </a:extLst>
        </xdr:cNvPr>
        <xdr:cNvSpPr txBox="1"/>
      </xdr:nvSpPr>
      <xdr:spPr>
        <a:xfrm>
          <a:off x="204880" y="3340662"/>
          <a:ext cx="1389529" cy="481852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100" b="1"/>
            <a:t>View </a:t>
          </a:r>
        </a:p>
        <a:p>
          <a:pPr algn="ctr"/>
          <a:r>
            <a:rPr lang="en-US" sz="1100" b="1"/>
            <a:t>=BQL.Query() here</a:t>
          </a:r>
        </a:p>
        <a:p>
          <a:pPr algn="ctr"/>
          <a:endParaRPr lang="en-US" sz="1100" b="1"/>
        </a:p>
      </xdr:txBody>
    </xdr:sp>
    <xdr:clientData/>
  </xdr:oneCellAnchor>
  <xdr:twoCellAnchor>
    <xdr:from>
      <xdr:col>2</xdr:col>
      <xdr:colOff>275454</xdr:colOff>
      <xdr:row>24</xdr:row>
      <xdr:rowOff>105526</xdr:rowOff>
    </xdr:from>
    <xdr:to>
      <xdr:col>2</xdr:col>
      <xdr:colOff>517709</xdr:colOff>
      <xdr:row>25</xdr:row>
      <xdr:rowOff>203948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A640C50-5EC1-49BE-97FC-C6357DC952FC}"/>
            </a:ext>
          </a:extLst>
        </xdr:cNvPr>
        <xdr:cNvCxnSpPr/>
      </xdr:nvCxnSpPr>
      <xdr:spPr>
        <a:xfrm>
          <a:off x="1339079" y="6579351"/>
          <a:ext cx="239080" cy="36512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0</xdr:col>
      <xdr:colOff>174811</xdr:colOff>
      <xdr:row>22</xdr:row>
      <xdr:rowOff>118784</xdr:rowOff>
    </xdr:from>
    <xdr:ext cx="1389529" cy="481852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AFDA1429-16DD-4E8F-8C29-E723B50B3140}"/>
            </a:ext>
          </a:extLst>
        </xdr:cNvPr>
        <xdr:cNvSpPr txBox="1"/>
      </xdr:nvSpPr>
      <xdr:spPr>
        <a:xfrm>
          <a:off x="174811" y="6056034"/>
          <a:ext cx="1389529" cy="481852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100" b="1"/>
            <a:t>View </a:t>
          </a:r>
        </a:p>
        <a:p>
          <a:pPr algn="ctr"/>
          <a:r>
            <a:rPr lang="en-US" sz="1100" b="1"/>
            <a:t>=BQL.Query() here</a:t>
          </a:r>
        </a:p>
        <a:p>
          <a:pPr algn="ctr"/>
          <a:endParaRPr lang="en-US" sz="1100" b="1"/>
        </a:p>
      </xdr:txBody>
    </xdr:sp>
    <xdr:clientData/>
  </xdr:oneCellAnchor>
  <xdr:oneCellAnchor>
    <xdr:from>
      <xdr:col>5</xdr:col>
      <xdr:colOff>706906</xdr:colOff>
      <xdr:row>65</xdr:row>
      <xdr:rowOff>79375</xdr:rowOff>
    </xdr:from>
    <xdr:ext cx="1309219" cy="436786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A537A67C-6497-4088-8A2F-3A522CECC79A}"/>
            </a:ext>
          </a:extLst>
        </xdr:cNvPr>
        <xdr:cNvSpPr txBox="1"/>
      </xdr:nvSpPr>
      <xdr:spPr>
        <a:xfrm>
          <a:off x="7437906" y="33505775"/>
          <a:ext cx="1309219" cy="43678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100" b="1"/>
            <a:t>Leave blank</a:t>
          </a:r>
          <a:r>
            <a:rPr lang="en-US" sz="1100" b="1" baseline="0"/>
            <a:t> for Mean (default)</a:t>
          </a:r>
          <a:endParaRPr lang="en-US" sz="1100" b="1"/>
        </a:p>
      </xdr:txBody>
    </xdr:sp>
    <xdr:clientData/>
  </xdr:oneCellAnchor>
  <xdr:twoCellAnchor>
    <xdr:from>
      <xdr:col>5</xdr:col>
      <xdr:colOff>146050</xdr:colOff>
      <xdr:row>66</xdr:row>
      <xdr:rowOff>27893</xdr:rowOff>
    </xdr:from>
    <xdr:to>
      <xdr:col>5</xdr:col>
      <xdr:colOff>706906</xdr:colOff>
      <xdr:row>67</xdr:row>
      <xdr:rowOff>146050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50DA8540-4D46-445F-9BA7-42355F2061E1}"/>
            </a:ext>
          </a:extLst>
        </xdr:cNvPr>
        <xdr:cNvCxnSpPr>
          <a:stCxn id="24" idx="1"/>
        </xdr:cNvCxnSpPr>
      </xdr:nvCxnSpPr>
      <xdr:spPr>
        <a:xfrm flipH="1">
          <a:off x="6880225" y="33724168"/>
          <a:ext cx="557681" cy="38485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44449</xdr:colOff>
      <xdr:row>112</xdr:row>
      <xdr:rowOff>269335</xdr:rowOff>
    </xdr:from>
    <xdr:to>
      <xdr:col>11</xdr:col>
      <xdr:colOff>33540</xdr:colOff>
      <xdr:row>133</xdr:row>
      <xdr:rowOff>130174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14CB0A4B-A2E2-4BAD-8950-EDCE1FE6244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789"/>
        <a:stretch/>
      </xdr:blipFill>
      <xdr:spPr>
        <a:xfrm>
          <a:off x="1250949" y="30304835"/>
          <a:ext cx="11003166" cy="5528214"/>
        </a:xfrm>
        <a:prstGeom prst="rect">
          <a:avLst/>
        </a:prstGeom>
      </xdr:spPr>
    </xdr:pic>
    <xdr:clientData/>
  </xdr:twoCellAnchor>
  <xdr:twoCellAnchor editAs="oneCell">
    <xdr:from>
      <xdr:col>1</xdr:col>
      <xdr:colOff>549275</xdr:colOff>
      <xdr:row>144</xdr:row>
      <xdr:rowOff>254871</xdr:rowOff>
    </xdr:from>
    <xdr:to>
      <xdr:col>13</xdr:col>
      <xdr:colOff>2054724</xdr:colOff>
      <xdr:row>165</xdr:row>
      <xdr:rowOff>117475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4A4EF4A7-EC45-47FD-BE1F-8C627F93A8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52525" y="38878746"/>
          <a:ext cx="16364449" cy="5529979"/>
        </a:xfrm>
        <a:prstGeom prst="rect">
          <a:avLst/>
        </a:prstGeom>
      </xdr:spPr>
    </xdr:pic>
    <xdr:clientData/>
  </xdr:twoCellAnchor>
  <xdr:twoCellAnchor editAs="oneCell">
    <xdr:from>
      <xdr:col>14</xdr:col>
      <xdr:colOff>79374</xdr:colOff>
      <xdr:row>145</xdr:row>
      <xdr:rowOff>9106</xdr:rowOff>
    </xdr:from>
    <xdr:to>
      <xdr:col>18</xdr:col>
      <xdr:colOff>127000</xdr:colOff>
      <xdr:row>165</xdr:row>
      <xdr:rowOff>101665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A61B1F2-1517-420E-B1E2-DDBA743AD9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176874" y="38902856"/>
          <a:ext cx="7096126" cy="549005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-2421870</xdr:colOff>
      <xdr:row>196</xdr:row>
      <xdr:rowOff>0</xdr:rowOff>
    </xdr:from>
    <xdr:to>
      <xdr:col>0</xdr:col>
      <xdr:colOff>-1050270</xdr:colOff>
      <xdr:row>196</xdr:row>
      <xdr:rowOff>0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7C199E67-B87B-4F01-AD5A-C4096118EC36}"/>
            </a:ext>
          </a:extLst>
        </xdr:cNvPr>
        <xdr:cNvSpPr/>
      </xdr:nvSpPr>
      <xdr:spPr>
        <a:xfrm rot="5400000">
          <a:off x="-1733550" y="45643800"/>
          <a:ext cx="0" cy="1371600"/>
        </a:xfrm>
        <a:prstGeom prst="rightBrace">
          <a:avLst>
            <a:gd name="adj1" fmla="val 47727"/>
            <a:gd name="adj2" fmla="val 50000"/>
          </a:avLst>
        </a:prstGeom>
        <a:ln w="28575">
          <a:solidFill>
            <a:srgbClr val="00B050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-3139869</xdr:colOff>
      <xdr:row>196</xdr:row>
      <xdr:rowOff>0</xdr:rowOff>
    </xdr:from>
    <xdr:to>
      <xdr:col>0</xdr:col>
      <xdr:colOff>-922544</xdr:colOff>
      <xdr:row>196</xdr:row>
      <xdr:rowOff>0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67FBEE7C-A30D-4698-8B41-7CD41CB239A6}"/>
            </a:ext>
          </a:extLst>
        </xdr:cNvPr>
        <xdr:cNvSpPr/>
      </xdr:nvSpPr>
      <xdr:spPr>
        <a:xfrm rot="5400000">
          <a:off x="-2035175" y="45221525"/>
          <a:ext cx="0" cy="2216150"/>
        </a:xfrm>
        <a:prstGeom prst="rightBrace">
          <a:avLst>
            <a:gd name="adj1" fmla="val 65476"/>
            <a:gd name="adj2" fmla="val 50000"/>
          </a:avLst>
        </a:prstGeom>
        <a:ln w="28575">
          <a:solidFill>
            <a:srgbClr val="0070C0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absoluteAnchor>
    <xdr:pos x="0" y="0"/>
    <xdr:ext cx="2239818" cy="681182"/>
    <xdr:pic>
      <xdr:nvPicPr>
        <xdr:cNvPr id="4" name="Bloomberg">
          <a:extLst>
            <a:ext uri="{FF2B5EF4-FFF2-40B4-BE49-F238E27FC236}">
              <a16:creationId xmlns:a16="http://schemas.microsoft.com/office/drawing/2014/main" id="{41DC36E9-A8D5-4882-8480-362798DE7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39818" cy="681182"/>
        </a:xfrm>
        <a:prstGeom prst="rect">
          <a:avLst/>
        </a:prstGeom>
      </xdr:spPr>
    </xdr:pic>
    <xdr:clientData/>
  </xdr:absoluteAnchor>
  <xdr:absoluteAnchor>
    <xdr:pos x="2209842" y="1"/>
    <xdr:ext cx="30392872" cy="571500"/>
    <xdr:sp macro="" textlink="">
      <xdr:nvSpPr>
        <xdr:cNvPr id="5" name="BannerTitle">
          <a:extLst>
            <a:ext uri="{FF2B5EF4-FFF2-40B4-BE49-F238E27FC236}">
              <a16:creationId xmlns:a16="http://schemas.microsoft.com/office/drawing/2014/main" id="{B757398E-A12E-424F-BFED-CE982ECB3D14}"/>
            </a:ext>
          </a:extLst>
        </xdr:cNvPr>
        <xdr:cNvSpPr>
          <a:spLocks noChangeArrowheads="1"/>
        </xdr:cNvSpPr>
      </xdr:nvSpPr>
      <xdr:spPr bwMode="auto">
        <a:xfrm>
          <a:off x="2209842" y="1"/>
          <a:ext cx="30392872" cy="571500"/>
        </a:xfrm>
        <a:prstGeom prst="rect">
          <a:avLst/>
        </a:prstGeom>
        <a:gradFill flip="none" rotWithShape="1">
          <a:gsLst>
            <a:gs pos="75000">
              <a:srgbClr val="2F5686"/>
            </a:gs>
            <a:gs pos="45000">
              <a:schemeClr val="tx2"/>
            </a:gs>
            <a:gs pos="98000">
              <a:schemeClr val="bg1"/>
            </a:gs>
          </a:gsLst>
          <a:path path="circle">
            <a:fillToRect l="50000" t="50000" r="50000" b="50000"/>
          </a:path>
          <a:tileRect/>
        </a:gradFill>
        <a:ln w="9525">
          <a:noFill/>
          <a:miter lim="800000"/>
          <a:headEnd/>
          <a:tailEnd/>
        </a:ln>
      </xdr:spPr>
      <xdr:txBody>
        <a:bodyPr vertOverflow="clip" wrap="square" lIns="54864" tIns="50292" rIns="54864" bIns="50292" anchor="ctr" upright="1"/>
        <a:lstStyle/>
        <a:p>
          <a:pPr algn="ctr" rtl="0"/>
          <a:r>
            <a:rPr lang="en-US" sz="4000" b="1" i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Bloomberg's Liquidity Assessment Solution (LQA) in BQL</a:t>
          </a:r>
          <a:endParaRPr lang="en-GB" sz="7200" b="1">
            <a:solidFill>
              <a:schemeClr val="bg1"/>
            </a:solidFill>
            <a:effectLst/>
          </a:endParaRPr>
        </a:p>
      </xdr:txBody>
    </xdr:sp>
    <xdr:clientData/>
  </xdr:absoluteAnchor>
  <xdr:twoCellAnchor editAs="oneCell">
    <xdr:from>
      <xdr:col>2</xdr:col>
      <xdr:colOff>61772</xdr:colOff>
      <xdr:row>35</xdr:row>
      <xdr:rowOff>225425</xdr:rowOff>
    </xdr:from>
    <xdr:to>
      <xdr:col>6</xdr:col>
      <xdr:colOff>796435</xdr:colOff>
      <xdr:row>51</xdr:row>
      <xdr:rowOff>206375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33130CC-8BEB-4C4D-8052-FC6FE2C83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1322" y="8816975"/>
          <a:ext cx="6202013" cy="3841750"/>
        </a:xfrm>
        <a:prstGeom prst="rect">
          <a:avLst/>
        </a:prstGeom>
      </xdr:spPr>
    </xdr:pic>
    <xdr:clientData/>
  </xdr:twoCellAnchor>
  <xdr:twoCellAnchor editAs="oneCell">
    <xdr:from>
      <xdr:col>6</xdr:col>
      <xdr:colOff>949323</xdr:colOff>
      <xdr:row>35</xdr:row>
      <xdr:rowOff>225425</xdr:rowOff>
    </xdr:from>
    <xdr:to>
      <xdr:col>8</xdr:col>
      <xdr:colOff>2892424</xdr:colOff>
      <xdr:row>51</xdr:row>
      <xdr:rowOff>188064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7B25A8B-4504-4250-A4B4-5895E6359E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26223" y="8816975"/>
          <a:ext cx="6229351" cy="3823439"/>
        </a:xfrm>
        <a:prstGeom prst="rect">
          <a:avLst/>
        </a:prstGeom>
      </xdr:spPr>
    </xdr:pic>
    <xdr:clientData/>
  </xdr:twoCellAnchor>
  <xdr:twoCellAnchor>
    <xdr:from>
      <xdr:col>2</xdr:col>
      <xdr:colOff>1955800</xdr:colOff>
      <xdr:row>37</xdr:row>
      <xdr:rowOff>63500</xdr:rowOff>
    </xdr:from>
    <xdr:to>
      <xdr:col>3</xdr:col>
      <xdr:colOff>444500</xdr:colOff>
      <xdr:row>38</xdr:row>
      <xdr:rowOff>25400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1C72D886-7B33-4610-A809-CBE832BFB3CF}"/>
            </a:ext>
          </a:extLst>
        </xdr:cNvPr>
        <xdr:cNvSpPr/>
      </xdr:nvSpPr>
      <xdr:spPr>
        <a:xfrm>
          <a:off x="2168525" y="9140825"/>
          <a:ext cx="984250" cy="203200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1828800</xdr:colOff>
      <xdr:row>37</xdr:row>
      <xdr:rowOff>63500</xdr:rowOff>
    </xdr:from>
    <xdr:to>
      <xdr:col>8</xdr:col>
      <xdr:colOff>533400</xdr:colOff>
      <xdr:row>38</xdr:row>
      <xdr:rowOff>25400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12828D6B-7C7E-45F9-9E99-9FA26FC76212}"/>
            </a:ext>
          </a:extLst>
        </xdr:cNvPr>
        <xdr:cNvSpPr/>
      </xdr:nvSpPr>
      <xdr:spPr>
        <a:xfrm>
          <a:off x="9505950" y="9140825"/>
          <a:ext cx="990600" cy="203200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95250" y="25854"/>
    <xdr:ext cx="1821180" cy="563880"/>
    <xdr:pic>
      <xdr:nvPicPr>
        <xdr:cNvPr id="2" name="Bloomber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5854"/>
          <a:ext cx="1821180" cy="563880"/>
        </a:xfrm>
        <a:prstGeom prst="rect">
          <a:avLst/>
        </a:prstGeom>
      </xdr:spPr>
    </xdr:pic>
    <xdr:clientData/>
  </xdr:absoluteAnchor>
  <xdr:absoluteAnchor>
    <xdr:pos x="1917949" y="15393"/>
    <xdr:ext cx="20707350" cy="566928"/>
    <xdr:sp macro="" textlink="">
      <xdr:nvSpPr>
        <xdr:cNvPr id="3" name="BannerTitl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1917949" y="15393"/>
          <a:ext cx="20707350" cy="566928"/>
        </a:xfrm>
        <a:prstGeom prst="rect">
          <a:avLst/>
        </a:prstGeom>
        <a:gradFill flip="none" rotWithShape="1">
          <a:gsLst>
            <a:gs pos="75000">
              <a:srgbClr val="2F5686"/>
            </a:gs>
            <a:gs pos="45000">
              <a:schemeClr val="tx2"/>
            </a:gs>
            <a:gs pos="98000">
              <a:schemeClr val="bg1"/>
            </a:gs>
          </a:gsLst>
          <a:path path="circle">
            <a:fillToRect l="50000" t="50000" r="50000" b="50000"/>
          </a:path>
          <a:tileRect/>
        </a:gradFill>
        <a:ln w="9525">
          <a:noFill/>
          <a:miter lim="800000"/>
          <a:headEnd/>
          <a:tailEnd/>
        </a:ln>
      </xdr:spPr>
      <xdr:txBody>
        <a:bodyPr vertOverflow="clip" wrap="square" lIns="54864" tIns="50292" rIns="54864" bIns="50292" anchor="ctr" upright="1"/>
        <a:lstStyle/>
        <a:p>
          <a:pPr algn="ctr" rtl="0">
            <a:defRPr sz="1000"/>
          </a:pPr>
          <a:r>
            <a:rPr lang="en-US" sz="2800" b="1" i="0" u="none" strike="noStrike" baseline="0">
              <a:solidFill>
                <a:srgbClr val="F2F2F2"/>
              </a:solidFill>
              <a:latin typeface="+mn-lt"/>
              <a:cs typeface="Arial" panose="020B0604020202020204" pitchFamily="34" charset="0"/>
            </a:rPr>
            <a:t>Equity Index Fundamentals in BQL</a:t>
          </a:r>
        </a:p>
      </xdr:txBody>
    </xdr:sp>
    <xdr:clientData/>
  </xdr:absoluteAnchor>
  <xdr:twoCellAnchor>
    <xdr:from>
      <xdr:col>7</xdr:col>
      <xdr:colOff>592667</xdr:colOff>
      <xdr:row>55</xdr:row>
      <xdr:rowOff>190500</xdr:rowOff>
    </xdr:from>
    <xdr:to>
      <xdr:col>8</xdr:col>
      <xdr:colOff>1138641</xdr:colOff>
      <xdr:row>55</xdr:row>
      <xdr:rowOff>195480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CxnSpPr/>
      </xdr:nvCxnSpPr>
      <xdr:spPr>
        <a:xfrm>
          <a:off x="7874000" y="10816167"/>
          <a:ext cx="2154641" cy="498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389466</xdr:colOff>
      <xdr:row>73</xdr:row>
      <xdr:rowOff>175684</xdr:rowOff>
    </xdr:from>
    <xdr:to>
      <xdr:col>9</xdr:col>
      <xdr:colOff>613834</xdr:colOff>
      <xdr:row>74</xdr:row>
      <xdr:rowOff>1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>
          <a:off x="9279466" y="14103351"/>
          <a:ext cx="1885951" cy="423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389466</xdr:colOff>
      <xdr:row>92</xdr:row>
      <xdr:rowOff>175684</xdr:rowOff>
    </xdr:from>
    <xdr:to>
      <xdr:col>9</xdr:col>
      <xdr:colOff>613834</xdr:colOff>
      <xdr:row>93</xdr:row>
      <xdr:rowOff>1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9279466" y="14103351"/>
          <a:ext cx="1885951" cy="423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389466</xdr:colOff>
      <xdr:row>111</xdr:row>
      <xdr:rowOff>175684</xdr:rowOff>
    </xdr:from>
    <xdr:to>
      <xdr:col>9</xdr:col>
      <xdr:colOff>613834</xdr:colOff>
      <xdr:row>112</xdr:row>
      <xdr:rowOff>1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/>
      </xdr:nvCxnSpPr>
      <xdr:spPr>
        <a:xfrm>
          <a:off x="9279466" y="17860434"/>
          <a:ext cx="1885951" cy="1481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463550</xdr:colOff>
      <xdr:row>130</xdr:row>
      <xdr:rowOff>175684</xdr:rowOff>
    </xdr:from>
    <xdr:to>
      <xdr:col>9</xdr:col>
      <xdr:colOff>687918</xdr:colOff>
      <xdr:row>131</xdr:row>
      <xdr:rowOff>1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9353550" y="25522767"/>
          <a:ext cx="1885951" cy="1481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254001</xdr:colOff>
      <xdr:row>147</xdr:row>
      <xdr:rowOff>84665</xdr:rowOff>
    </xdr:from>
    <xdr:to>
      <xdr:col>14</xdr:col>
      <xdr:colOff>855196</xdr:colOff>
      <xdr:row>181</xdr:row>
      <xdr:rowOff>111201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4501" y="29940248"/>
          <a:ext cx="19867095" cy="682103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114300" y="63500"/>
    <xdr:ext cx="1821180" cy="563880"/>
    <xdr:pic>
      <xdr:nvPicPr>
        <xdr:cNvPr id="2" name="Bloomber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63500"/>
          <a:ext cx="1821180" cy="563880"/>
        </a:xfrm>
        <a:prstGeom prst="rect">
          <a:avLst/>
        </a:prstGeom>
      </xdr:spPr>
    </xdr:pic>
    <xdr:clientData/>
  </xdr:absoluteAnchor>
  <xdr:absoluteAnchor>
    <xdr:pos x="1912925" y="63500"/>
    <xdr:ext cx="9098280" cy="566928"/>
    <xdr:sp macro="" textlink="">
      <xdr:nvSpPr>
        <xdr:cNvPr id="3" name="BannerTitl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1912925" y="63500"/>
          <a:ext cx="9098280" cy="566928"/>
        </a:xfrm>
        <a:prstGeom prst="rect">
          <a:avLst/>
        </a:prstGeom>
        <a:gradFill flip="none" rotWithShape="1">
          <a:gsLst>
            <a:gs pos="0">
              <a:schemeClr val="tx2"/>
            </a:gs>
            <a:gs pos="98000">
              <a:schemeClr val="bg1"/>
            </a:gs>
          </a:gsLst>
          <a:path path="circle">
            <a:fillToRect l="50000" t="50000" r="50000" b="50000"/>
          </a:path>
          <a:tileRect/>
        </a:gradFill>
        <a:ln w="9525">
          <a:noFill/>
          <a:miter lim="800000"/>
          <a:headEnd/>
          <a:tailEnd/>
        </a:ln>
      </xdr:spPr>
      <xdr:txBody>
        <a:bodyPr vertOverflow="clip" wrap="square" lIns="54864" tIns="50292" rIns="54864" bIns="50292" anchor="ctr" upright="1"/>
        <a:lstStyle/>
        <a:p>
          <a:pPr algn="ctr" rtl="0">
            <a:defRPr sz="1000"/>
          </a:pPr>
          <a:r>
            <a:rPr lang="en-US" sz="2800" b="1" i="0" u="none" strike="noStrike" baseline="0">
              <a:solidFill>
                <a:srgbClr val="F2F2F2"/>
              </a:solidFill>
              <a:latin typeface="Calibri"/>
            </a:rPr>
            <a:t>More on BQL</a:t>
          </a:r>
        </a:p>
      </xdr:txBody>
    </xdr:sp>
    <xdr:clientData/>
  </xdr:absoluteAnchor>
  <xdr:oneCellAnchor>
    <xdr:from>
      <xdr:col>0</xdr:col>
      <xdr:colOff>600075</xdr:colOff>
      <xdr:row>38</xdr:row>
      <xdr:rowOff>1593</xdr:rowOff>
    </xdr:from>
    <xdr:ext cx="11496675" cy="7534594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075" y="7097718"/>
          <a:ext cx="11496675" cy="753459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  <xdr:oneCellAnchor>
    <xdr:from>
      <xdr:col>1</xdr:col>
      <xdr:colOff>1</xdr:colOff>
      <xdr:row>9</xdr:row>
      <xdr:rowOff>0</xdr:rowOff>
    </xdr:from>
    <xdr:ext cx="6762750" cy="4971442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1" y="1524000"/>
          <a:ext cx="6762750" cy="4971442"/>
        </a:xfrm>
        <a:prstGeom prst="rect">
          <a:avLst/>
        </a:prstGeom>
      </xdr:spPr>
    </xdr:pic>
    <xdr:clientData/>
  </xdr:oneCellAnchor>
  <xdr:twoCellAnchor>
    <xdr:from>
      <xdr:col>0</xdr:col>
      <xdr:colOff>480332</xdr:colOff>
      <xdr:row>24</xdr:row>
      <xdr:rowOff>138793</xdr:rowOff>
    </xdr:from>
    <xdr:to>
      <xdr:col>3</xdr:col>
      <xdr:colOff>404131</xdr:colOff>
      <xdr:row>26</xdr:row>
      <xdr:rowOff>106136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480332" y="4520293"/>
          <a:ext cx="1752599" cy="348343"/>
        </a:xfrm>
        <a:prstGeom prst="ellipse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232683</xdr:colOff>
      <xdr:row>24</xdr:row>
      <xdr:rowOff>68037</xdr:rowOff>
    </xdr:from>
    <xdr:to>
      <xdr:col>8</xdr:col>
      <xdr:colOff>570140</xdr:colOff>
      <xdr:row>27</xdr:row>
      <xdr:rowOff>106136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3280683" y="4449537"/>
          <a:ext cx="2166257" cy="609599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/>
            <a:t>BQL Spotlights</a:t>
          </a:r>
        </a:p>
      </xdr:txBody>
    </xdr:sp>
    <xdr:clientData/>
  </xdr:twoCellAnchor>
  <xdr:twoCellAnchor>
    <xdr:from>
      <xdr:col>3</xdr:col>
      <xdr:colOff>602796</xdr:colOff>
      <xdr:row>24</xdr:row>
      <xdr:rowOff>148319</xdr:rowOff>
    </xdr:from>
    <xdr:to>
      <xdr:col>5</xdr:col>
      <xdr:colOff>145596</xdr:colOff>
      <xdr:row>26</xdr:row>
      <xdr:rowOff>137432</xdr:rowOff>
    </xdr:to>
    <xdr:sp macro="" textlink="">
      <xdr:nvSpPr>
        <xdr:cNvPr id="8" name="Right Arrow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 rot="10800000">
          <a:off x="2431596" y="4529819"/>
          <a:ext cx="762000" cy="370113"/>
        </a:xfrm>
        <a:prstGeom prst="rightArrow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0</xdr:colOff>
      <xdr:row>81</xdr:row>
      <xdr:rowOff>0</xdr:rowOff>
    </xdr:from>
    <xdr:to>
      <xdr:col>15</xdr:col>
      <xdr:colOff>37028</xdr:colOff>
      <xdr:row>109</xdr:row>
      <xdr:rowOff>161238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5335250"/>
          <a:ext cx="8571428" cy="549523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114300" y="57150"/>
    <xdr:ext cx="1807573" cy="575129"/>
    <xdr:pic>
      <xdr:nvPicPr>
        <xdr:cNvPr id="2" name="Bloomber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57150"/>
          <a:ext cx="1807573" cy="575129"/>
        </a:xfrm>
        <a:prstGeom prst="rect">
          <a:avLst/>
        </a:prstGeom>
      </xdr:spPr>
    </xdr:pic>
    <xdr:clientData/>
  </xdr:absoluteAnchor>
  <xdr:absoluteAnchor>
    <xdr:pos x="1823118" y="57150"/>
    <xdr:ext cx="9016637" cy="578721"/>
    <xdr:sp macro="" textlink="">
      <xdr:nvSpPr>
        <xdr:cNvPr id="3" name="BannerTitle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1823118" y="57150"/>
          <a:ext cx="9016637" cy="578721"/>
        </a:xfrm>
        <a:prstGeom prst="rect">
          <a:avLst/>
        </a:prstGeom>
        <a:gradFill flip="none" rotWithShape="1">
          <a:gsLst>
            <a:gs pos="0">
              <a:schemeClr val="tx2"/>
            </a:gs>
            <a:gs pos="98000">
              <a:schemeClr val="bg1"/>
            </a:gs>
          </a:gsLst>
          <a:path path="circle">
            <a:fillToRect l="50000" t="50000" r="50000" b="50000"/>
          </a:path>
          <a:tileRect/>
        </a:gradFill>
        <a:ln w="9525">
          <a:noFill/>
          <a:miter lim="800000"/>
          <a:headEnd/>
          <a:tailEnd/>
        </a:ln>
      </xdr:spPr>
      <xdr:txBody>
        <a:bodyPr vertOverflow="clip" wrap="square" lIns="54864" tIns="50292" rIns="54864" bIns="50292" anchor="ctr" upright="1"/>
        <a:lstStyle/>
        <a:p>
          <a:pPr algn="ctr" rtl="0">
            <a:defRPr sz="1000"/>
          </a:pPr>
          <a:r>
            <a:rPr lang="en-US" sz="2800" b="1" i="0" u="none" strike="noStrike" baseline="0">
              <a:solidFill>
                <a:srgbClr val="F2F2F2"/>
              </a:solidFill>
              <a:latin typeface="Calibri"/>
            </a:rPr>
            <a:t>Data Science with Bloomberg</a:t>
          </a:r>
        </a:p>
      </xdr:txBody>
    </xdr:sp>
    <xdr:clientData/>
  </xdr:absoluteAnchor>
  <xdr:oneCellAnchor>
    <xdr:from>
      <xdr:col>1</xdr:col>
      <xdr:colOff>571500</xdr:colOff>
      <xdr:row>17</xdr:row>
      <xdr:rowOff>130630</xdr:rowOff>
    </xdr:from>
    <xdr:ext cx="6395357" cy="2229272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0" y="3102430"/>
          <a:ext cx="6395357" cy="2229272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114300" y="57150"/>
    <xdr:ext cx="1807573" cy="575129"/>
    <xdr:pic>
      <xdr:nvPicPr>
        <xdr:cNvPr id="2" name="Bloomber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57150"/>
          <a:ext cx="1807573" cy="575129"/>
        </a:xfrm>
        <a:prstGeom prst="rect">
          <a:avLst/>
        </a:prstGeom>
      </xdr:spPr>
    </xdr:pic>
    <xdr:clientData/>
  </xdr:absoluteAnchor>
  <xdr:absoluteAnchor>
    <xdr:pos x="1823118" y="57150"/>
    <xdr:ext cx="9016637" cy="578721"/>
    <xdr:sp macro="" textlink="">
      <xdr:nvSpPr>
        <xdr:cNvPr id="3" name="BannerTitle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1823118" y="57150"/>
          <a:ext cx="9016637" cy="578721"/>
        </a:xfrm>
        <a:prstGeom prst="rect">
          <a:avLst/>
        </a:prstGeom>
        <a:gradFill flip="none" rotWithShape="1">
          <a:gsLst>
            <a:gs pos="0">
              <a:schemeClr val="tx2"/>
            </a:gs>
            <a:gs pos="98000">
              <a:schemeClr val="bg1"/>
            </a:gs>
          </a:gsLst>
          <a:path path="circle">
            <a:fillToRect l="50000" t="50000" r="50000" b="50000"/>
          </a:path>
          <a:tileRect/>
        </a:gradFill>
        <a:ln w="9525">
          <a:noFill/>
          <a:miter lim="800000"/>
          <a:headEnd/>
          <a:tailEnd/>
        </a:ln>
      </xdr:spPr>
      <xdr:txBody>
        <a:bodyPr vertOverflow="clip" wrap="square" lIns="54864" tIns="50292" rIns="54864" bIns="50292" anchor="ctr" upright="1"/>
        <a:lstStyle/>
        <a:p>
          <a:pPr algn="ctr" rtl="0">
            <a:defRPr sz="1000"/>
          </a:pPr>
          <a:r>
            <a:rPr lang="en-US" sz="2800" b="1" i="0" u="none" strike="noStrike" baseline="0">
              <a:solidFill>
                <a:srgbClr val="F2F2F2"/>
              </a:solidFill>
              <a:latin typeface="Calibri"/>
            </a:rPr>
            <a:t>BQL in Python</a:t>
          </a:r>
        </a:p>
      </xdr:txBody>
    </xdr:sp>
    <xdr:clientData/>
  </xdr:absoluteAnchor>
  <xdr:oneCellAnchor>
    <xdr:from>
      <xdr:col>1</xdr:col>
      <xdr:colOff>57631</xdr:colOff>
      <xdr:row>18</xdr:row>
      <xdr:rowOff>83245</xdr:rowOff>
    </xdr:from>
    <xdr:ext cx="7354785" cy="2578081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8631" y="3245545"/>
          <a:ext cx="7354785" cy="2578081"/>
        </a:xfrm>
        <a:prstGeom prst="rect">
          <a:avLst/>
        </a:prstGeom>
      </xdr:spPr>
    </xdr:pic>
    <xdr:clientData/>
  </xdr:oneCellAnchor>
  <xdr:oneCellAnchor>
    <xdr:from>
      <xdr:col>1</xdr:col>
      <xdr:colOff>2463</xdr:colOff>
      <xdr:row>35</xdr:row>
      <xdr:rowOff>81520</xdr:rowOff>
    </xdr:from>
    <xdr:ext cx="4422491" cy="2649584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3463" y="6482320"/>
          <a:ext cx="4422491" cy="2649584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llahverdi2\Desktop\BQLX%20Historical%20Corporate%20Action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uild%20Group\Team\Vincent%20Tong\BQL\BQL%20Sample%20File%20Group%20Functions_June.xlsm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raveler\Desktop\QoTW%20excel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raveler\Desktop\ADSK\BQL%20for%20Bloomberg%20ESG%20Scores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raveler\Desktop\ADSK\2089814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loomb~1\data\XNIM%20203.xlsm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lei30\AppData\Local\Temp\Bloomberg\temp\bfmE26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p.bloomberg.com\lo-dfs\Users\anigam20\AppData\Local\Temp\Bloomberg\data\BQL%20Risk-Return%20Metrics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garbellini\AppData\Local\Bloomberg\data\209365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kitt5\Desktop\My%20Stuff\Tickets%20&amp;%20Projects\BPO%20presentation\BQLX%20for%20Funds%20Sample%20Sheet%20v2.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lp\data\2092016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lp\data\2094460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BG\BQL\FI%20WG%20Stuff\BQL%20for%20bonds%20and%20loans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lp\data\Corporate%20structure%20piece%20October%20Spotlight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wall59\AppData\Local\Bloomberg\data\BQL%20Spotlight%20March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porate Actions"/>
      <sheetName val="BQL Syntax"/>
      <sheetName val="Distributions"/>
      <sheetName val="Distribution Screener"/>
      <sheetName val="Aggregated Dividend Analysis"/>
      <sheetName val="Help"/>
    </sheetNames>
    <sheetDataSet>
      <sheetData sheetId="0"/>
      <sheetData sheetId="1"/>
      <sheetData sheetId="2"/>
      <sheetData sheetId="3">
        <row r="8">
          <cell r="F8" t="str">
            <v>Custom List:</v>
          </cell>
        </row>
        <row r="9">
          <cell r="F9" t="str">
            <v>BHP AU Equity</v>
          </cell>
        </row>
        <row r="10">
          <cell r="F10" t="str">
            <v>IBM US Equity</v>
          </cell>
        </row>
        <row r="11">
          <cell r="F11" t="str">
            <v>700 HK Equity</v>
          </cell>
        </row>
        <row r="12">
          <cell r="F12" t="str">
            <v>005930 KS Equity</v>
          </cell>
        </row>
        <row r="13">
          <cell r="F13" t="str">
            <v>VOD LN Equity</v>
          </cell>
        </row>
        <row r="14">
          <cell r="F14" t="str">
            <v>PETR4 BZ Equity</v>
          </cell>
        </row>
        <row r="15">
          <cell r="F15"/>
        </row>
        <row r="16">
          <cell r="F16"/>
        </row>
        <row r="17">
          <cell r="F17"/>
        </row>
        <row r="18">
          <cell r="F18"/>
        </row>
        <row r="19">
          <cell r="F19"/>
        </row>
        <row r="20">
          <cell r="F20"/>
        </row>
        <row r="21">
          <cell r="F21"/>
        </row>
        <row r="22">
          <cell r="F22"/>
        </row>
        <row r="23">
          <cell r="F23"/>
        </row>
        <row r="24">
          <cell r="F24"/>
        </row>
        <row r="25">
          <cell r="F25"/>
        </row>
        <row r="26">
          <cell r="F26"/>
        </row>
        <row r="27">
          <cell r="F27"/>
        </row>
        <row r="28">
          <cell r="F28"/>
        </row>
        <row r="29">
          <cell r="F29"/>
        </row>
        <row r="30">
          <cell r="F30"/>
        </row>
        <row r="31">
          <cell r="F31"/>
        </row>
        <row r="32">
          <cell r="F32"/>
        </row>
        <row r="33">
          <cell r="F33"/>
        </row>
        <row r="34">
          <cell r="F34"/>
        </row>
        <row r="35">
          <cell r="F35"/>
        </row>
        <row r="36">
          <cell r="F36"/>
        </row>
        <row r="37">
          <cell r="F37"/>
        </row>
        <row r="38">
          <cell r="F38"/>
        </row>
        <row r="39">
          <cell r="F39"/>
        </row>
        <row r="40">
          <cell r="F40"/>
        </row>
        <row r="41">
          <cell r="F41"/>
        </row>
        <row r="42">
          <cell r="F42"/>
        </row>
        <row r="43">
          <cell r="F43"/>
        </row>
        <row r="44">
          <cell r="F44"/>
        </row>
        <row r="45">
          <cell r="F45"/>
        </row>
        <row r="46">
          <cell r="F46"/>
        </row>
        <row r="47">
          <cell r="F47"/>
        </row>
        <row r="48">
          <cell r="F48"/>
        </row>
        <row r="49">
          <cell r="F49"/>
        </row>
        <row r="50">
          <cell r="F50"/>
        </row>
        <row r="51">
          <cell r="F51"/>
        </row>
        <row r="52">
          <cell r="F52"/>
        </row>
        <row r="53">
          <cell r="F53"/>
        </row>
        <row r="54">
          <cell r="F54"/>
        </row>
        <row r="55">
          <cell r="F55"/>
        </row>
        <row r="56">
          <cell r="F56"/>
        </row>
        <row r="57">
          <cell r="F57"/>
        </row>
        <row r="58">
          <cell r="F58"/>
        </row>
        <row r="59">
          <cell r="F59"/>
        </row>
        <row r="60">
          <cell r="F60"/>
        </row>
        <row r="61">
          <cell r="F61"/>
        </row>
        <row r="62">
          <cell r="F62"/>
        </row>
        <row r="63">
          <cell r="F63"/>
        </row>
        <row r="64">
          <cell r="F64"/>
        </row>
        <row r="65">
          <cell r="F65"/>
        </row>
        <row r="66">
          <cell r="F66"/>
        </row>
        <row r="67">
          <cell r="F67"/>
        </row>
        <row r="68">
          <cell r="F68"/>
        </row>
        <row r="69">
          <cell r="F69"/>
        </row>
        <row r="70">
          <cell r="F70"/>
        </row>
        <row r="71">
          <cell r="F71"/>
        </row>
        <row r="72">
          <cell r="F72"/>
        </row>
        <row r="73">
          <cell r="F73"/>
        </row>
        <row r="74">
          <cell r="F74"/>
        </row>
        <row r="75">
          <cell r="F75"/>
        </row>
        <row r="76">
          <cell r="F76"/>
        </row>
        <row r="77">
          <cell r="F77"/>
        </row>
        <row r="78">
          <cell r="F78"/>
        </row>
        <row r="79">
          <cell r="F79"/>
        </row>
        <row r="80">
          <cell r="F80"/>
        </row>
        <row r="81">
          <cell r="F81"/>
        </row>
        <row r="82">
          <cell r="F82"/>
        </row>
        <row r="83">
          <cell r="F83"/>
        </row>
        <row r="84">
          <cell r="F84"/>
        </row>
        <row r="85">
          <cell r="F85"/>
        </row>
        <row r="86">
          <cell r="F86"/>
        </row>
        <row r="87">
          <cell r="F87"/>
        </row>
        <row r="88">
          <cell r="F88"/>
        </row>
        <row r="89">
          <cell r="F89"/>
        </row>
        <row r="90">
          <cell r="F90"/>
        </row>
        <row r="91">
          <cell r="F91"/>
        </row>
        <row r="92">
          <cell r="F92"/>
        </row>
        <row r="93">
          <cell r="F93"/>
        </row>
        <row r="94">
          <cell r="F94"/>
        </row>
        <row r="95">
          <cell r="F95"/>
        </row>
        <row r="96">
          <cell r="F96"/>
        </row>
        <row r="97">
          <cell r="F97"/>
        </row>
        <row r="98">
          <cell r="F98"/>
        </row>
        <row r="99">
          <cell r="F99"/>
        </row>
        <row r="100">
          <cell r="F100"/>
        </row>
        <row r="101">
          <cell r="F101"/>
        </row>
        <row r="102">
          <cell r="F102"/>
        </row>
        <row r="103">
          <cell r="F103"/>
        </row>
        <row r="104">
          <cell r="F104"/>
        </row>
        <row r="105">
          <cell r="F105"/>
        </row>
        <row r="106">
          <cell r="F106"/>
        </row>
        <row r="107">
          <cell r="F107"/>
        </row>
        <row r="108">
          <cell r="F108"/>
        </row>
        <row r="109">
          <cell r="F109"/>
        </row>
        <row r="110">
          <cell r="F110"/>
        </row>
        <row r="111">
          <cell r="F111"/>
        </row>
        <row r="112">
          <cell r="F112"/>
        </row>
        <row r="113">
          <cell r="F113"/>
        </row>
        <row r="114">
          <cell r="F114"/>
        </row>
        <row r="115">
          <cell r="F115"/>
        </row>
        <row r="116">
          <cell r="F116"/>
        </row>
        <row r="117">
          <cell r="F117"/>
        </row>
        <row r="118">
          <cell r="F118"/>
        </row>
        <row r="119">
          <cell r="F119"/>
        </row>
        <row r="120">
          <cell r="F120"/>
        </row>
        <row r="121">
          <cell r="F121"/>
        </row>
        <row r="122">
          <cell r="F122"/>
        </row>
        <row r="123">
          <cell r="F123"/>
        </row>
        <row r="124">
          <cell r="F124"/>
        </row>
        <row r="125">
          <cell r="F125"/>
        </row>
        <row r="126">
          <cell r="F126"/>
        </row>
        <row r="127">
          <cell r="F127"/>
        </row>
        <row r="128">
          <cell r="F128"/>
        </row>
        <row r="129">
          <cell r="F129"/>
        </row>
        <row r="130">
          <cell r="F130"/>
        </row>
        <row r="131">
          <cell r="F131"/>
        </row>
        <row r="132">
          <cell r="F132"/>
        </row>
      </sheetData>
      <sheetData sheetId="4">
        <row r="8">
          <cell r="G8" t="str">
            <v>Custom List:</v>
          </cell>
        </row>
        <row r="9">
          <cell r="G9" t="str">
            <v>BHP AU Equity</v>
          </cell>
        </row>
        <row r="10">
          <cell r="G10" t="str">
            <v>IBM US Equity</v>
          </cell>
        </row>
        <row r="11">
          <cell r="G11" t="str">
            <v>700 HK Equity</v>
          </cell>
        </row>
        <row r="12">
          <cell r="G12" t="str">
            <v>005930 KS Equity</v>
          </cell>
        </row>
        <row r="13">
          <cell r="G13" t="str">
            <v>VOD LN Equity</v>
          </cell>
          <cell r="L13" t="str">
            <v>ID</v>
          </cell>
          <cell r="M13" t="str">
            <v>#Aggregation</v>
          </cell>
        </row>
        <row r="14">
          <cell r="G14" t="str">
            <v>PETR4 BZ Equity</v>
          </cell>
          <cell r="L14">
            <v>201801</v>
          </cell>
          <cell r="M14">
            <v>0.09</v>
          </cell>
        </row>
        <row r="15">
          <cell r="G15"/>
          <cell r="L15">
            <v>201802</v>
          </cell>
          <cell r="M15">
            <v>10.941930032648884</v>
          </cell>
        </row>
        <row r="16">
          <cell r="G16"/>
          <cell r="L16">
            <v>201803</v>
          </cell>
          <cell r="M16">
            <v>7.0239192078999997</v>
          </cell>
        </row>
        <row r="17">
          <cell r="G17"/>
          <cell r="L17">
            <v>201804</v>
          </cell>
          <cell r="M17">
            <v>0.84285700000000008</v>
          </cell>
        </row>
        <row r="18">
          <cell r="G18"/>
          <cell r="L18">
            <v>201805</v>
          </cell>
          <cell r="M18">
            <v>8.4582499999999996</v>
          </cell>
        </row>
        <row r="19">
          <cell r="G19"/>
          <cell r="L19">
            <v>201806</v>
          </cell>
          <cell r="M19">
            <v>0.67493461899999996</v>
          </cell>
        </row>
        <row r="20">
          <cell r="G20"/>
          <cell r="L20">
            <v>201808</v>
          </cell>
          <cell r="M20">
            <v>13.165643885700828</v>
          </cell>
        </row>
        <row r="21">
          <cell r="G21"/>
          <cell r="L21">
            <v>201809</v>
          </cell>
          <cell r="M21">
            <v>8.7324135500000004</v>
          </cell>
        </row>
        <row r="22">
          <cell r="G22"/>
          <cell r="L22">
            <v>201810</v>
          </cell>
          <cell r="M22">
            <v>1.0211740366000002</v>
          </cell>
        </row>
        <row r="23">
          <cell r="G23"/>
          <cell r="L23">
            <v>201811</v>
          </cell>
          <cell r="M23">
            <v>7.093928</v>
          </cell>
        </row>
        <row r="24">
          <cell r="G24"/>
          <cell r="L24">
            <v>201812</v>
          </cell>
          <cell r="M24">
            <v>1.0568514100969304</v>
          </cell>
        </row>
        <row r="25">
          <cell r="G25"/>
          <cell r="L25">
            <v>201902</v>
          </cell>
          <cell r="M25">
            <v>8.9321871986215271</v>
          </cell>
        </row>
        <row r="26">
          <cell r="G26"/>
          <cell r="L26">
            <v>201903</v>
          </cell>
          <cell r="M26">
            <v>12.2709503074</v>
          </cell>
        </row>
        <row r="27">
          <cell r="G27"/>
          <cell r="L27">
            <v>201904</v>
          </cell>
          <cell r="M27">
            <v>0.26428600000000002</v>
          </cell>
        </row>
        <row r="28">
          <cell r="G28"/>
          <cell r="L28">
            <v>201905</v>
          </cell>
          <cell r="M28">
            <v>8.9578559999999996</v>
          </cell>
        </row>
        <row r="29">
          <cell r="G29"/>
          <cell r="L29">
            <v>201906</v>
          </cell>
          <cell r="M29">
            <v>0.91677552462161582</v>
          </cell>
        </row>
        <row r="30">
          <cell r="G30"/>
          <cell r="L30">
            <v>201908</v>
          </cell>
          <cell r="M30">
            <v>14.101789322583212</v>
          </cell>
        </row>
        <row r="31">
          <cell r="G31"/>
          <cell r="L31">
            <v>201909</v>
          </cell>
          <cell r="M31">
            <v>8.4964667406000007</v>
          </cell>
        </row>
        <row r="32">
          <cell r="G32"/>
          <cell r="L32">
            <v>201910</v>
          </cell>
          <cell r="M32">
            <v>0.44590624999999995</v>
          </cell>
        </row>
        <row r="33">
          <cell r="G33"/>
          <cell r="L33">
            <v>201911</v>
          </cell>
          <cell r="M33">
            <v>7.3795839999999995</v>
          </cell>
        </row>
        <row r="34">
          <cell r="G34"/>
          <cell r="L34">
            <v>201912</v>
          </cell>
          <cell r="M34">
            <v>1.0183571117032615</v>
          </cell>
        </row>
        <row r="35">
          <cell r="G35"/>
          <cell r="L35">
            <v>202002</v>
          </cell>
          <cell r="M35">
            <v>9.4925319977999987</v>
          </cell>
        </row>
        <row r="36">
          <cell r="G36"/>
          <cell r="L36">
            <v>202003</v>
          </cell>
          <cell r="M36">
            <v>12.811892890599999</v>
          </cell>
        </row>
        <row r="37">
          <cell r="G37"/>
          <cell r="L37">
            <v>202005</v>
          </cell>
          <cell r="M37">
            <v>2.8307129999999998</v>
          </cell>
        </row>
        <row r="38">
          <cell r="G38"/>
          <cell r="L38">
            <v>202006</v>
          </cell>
          <cell r="M38">
            <v>0.69343102749946706</v>
          </cell>
        </row>
        <row r="39">
          <cell r="G39"/>
          <cell r="L39">
            <v>202008</v>
          </cell>
          <cell r="M39">
            <v>12.174029855300001</v>
          </cell>
        </row>
        <row r="40">
          <cell r="G40"/>
          <cell r="L40">
            <v>202009</v>
          </cell>
          <cell r="M40">
            <v>5.2365585004000001</v>
          </cell>
        </row>
        <row r="41">
          <cell r="G41"/>
          <cell r="L41">
            <v>202010</v>
          </cell>
          <cell r="M41">
            <v>1.12142871</v>
          </cell>
        </row>
        <row r="42">
          <cell r="G42"/>
          <cell r="L42">
            <v>202011</v>
          </cell>
          <cell r="M42">
            <v>3.5964290000000001</v>
          </cell>
        </row>
        <row r="43">
          <cell r="G43"/>
          <cell r="L43">
            <v>202012</v>
          </cell>
          <cell r="M43">
            <v>0.82637899999999997</v>
          </cell>
        </row>
        <row r="44">
          <cell r="G44"/>
          <cell r="L44">
            <v>202101</v>
          </cell>
          <cell r="M44">
            <v>8.5000000000000006E-2</v>
          </cell>
        </row>
        <row r="45">
          <cell r="G45"/>
          <cell r="L45">
            <v>202102</v>
          </cell>
          <cell r="M45">
            <v>9.7632236960000043</v>
          </cell>
        </row>
        <row r="46">
          <cell r="G46"/>
          <cell r="L46">
            <v>202103</v>
          </cell>
          <cell r="M46">
            <v>14.144010958099997</v>
          </cell>
        </row>
        <row r="47">
          <cell r="G47"/>
          <cell r="L47">
            <v>202104</v>
          </cell>
          <cell r="M47">
            <v>0.41428599999999999</v>
          </cell>
        </row>
        <row r="48">
          <cell r="G48"/>
          <cell r="L48">
            <v>202105</v>
          </cell>
          <cell r="M48">
            <v>7.3521429999999999</v>
          </cell>
        </row>
        <row r="49">
          <cell r="G49"/>
          <cell r="L49">
            <v>202106</v>
          </cell>
          <cell r="M49">
            <v>0.78772399999999998</v>
          </cell>
        </row>
        <row r="50">
          <cell r="G50"/>
          <cell r="L50">
            <v>202108</v>
          </cell>
          <cell r="M50">
            <v>20.346930118999996</v>
          </cell>
        </row>
        <row r="51">
          <cell r="G51"/>
          <cell r="L51">
            <v>202109</v>
          </cell>
          <cell r="M51">
            <v>13.257084705</v>
          </cell>
        </row>
        <row r="52">
          <cell r="G52"/>
          <cell r="L52">
            <v>202110</v>
          </cell>
          <cell r="M52">
            <v>0.87142900000000001</v>
          </cell>
        </row>
        <row r="53">
          <cell r="G53"/>
          <cell r="L53">
            <v>202111</v>
          </cell>
          <cell r="M53">
            <v>6.6658569999999999</v>
          </cell>
        </row>
        <row r="54">
          <cell r="G54"/>
          <cell r="L54">
            <v>202112</v>
          </cell>
          <cell r="M54">
            <v>0.97853499999999993</v>
          </cell>
        </row>
        <row r="55">
          <cell r="G55"/>
          <cell r="L55">
            <v>202202</v>
          </cell>
          <cell r="M55">
            <v>12.401046426500002</v>
          </cell>
        </row>
        <row r="56">
          <cell r="G56"/>
          <cell r="L56">
            <v>202203</v>
          </cell>
          <cell r="M56">
            <v>15.087686916399999</v>
          </cell>
        </row>
        <row r="57">
          <cell r="G57"/>
        </row>
        <row r="58">
          <cell r="G58"/>
        </row>
        <row r="59">
          <cell r="G59"/>
        </row>
        <row r="60">
          <cell r="G60"/>
        </row>
        <row r="61">
          <cell r="G61"/>
        </row>
        <row r="62">
          <cell r="G62"/>
        </row>
        <row r="63">
          <cell r="G63"/>
        </row>
        <row r="64">
          <cell r="G64"/>
        </row>
        <row r="65">
          <cell r="G65"/>
        </row>
        <row r="66">
          <cell r="G66"/>
        </row>
        <row r="67">
          <cell r="G67"/>
        </row>
        <row r="68">
          <cell r="G68"/>
        </row>
        <row r="69">
          <cell r="G69"/>
        </row>
        <row r="70">
          <cell r="G70"/>
        </row>
        <row r="71">
          <cell r="G71"/>
        </row>
        <row r="72">
          <cell r="G72"/>
        </row>
        <row r="73">
          <cell r="G73"/>
        </row>
        <row r="74">
          <cell r="G74"/>
        </row>
        <row r="75">
          <cell r="G75"/>
        </row>
        <row r="76">
          <cell r="G76"/>
        </row>
        <row r="77">
          <cell r="G77"/>
        </row>
        <row r="78">
          <cell r="G78"/>
        </row>
        <row r="79">
          <cell r="G79"/>
        </row>
        <row r="80">
          <cell r="G80"/>
        </row>
        <row r="81">
          <cell r="G81"/>
        </row>
        <row r="82">
          <cell r="G82"/>
        </row>
        <row r="83">
          <cell r="G83"/>
        </row>
        <row r="84">
          <cell r="G84"/>
        </row>
        <row r="85">
          <cell r="G85"/>
        </row>
        <row r="86">
          <cell r="G86"/>
        </row>
        <row r="87">
          <cell r="G87"/>
        </row>
        <row r="88">
          <cell r="G88"/>
        </row>
        <row r="89">
          <cell r="G89"/>
        </row>
        <row r="90">
          <cell r="G90"/>
        </row>
        <row r="91">
          <cell r="G91"/>
        </row>
        <row r="92">
          <cell r="G92"/>
        </row>
        <row r="93">
          <cell r="G93"/>
        </row>
        <row r="94">
          <cell r="G94"/>
        </row>
        <row r="95">
          <cell r="G95"/>
        </row>
        <row r="96">
          <cell r="G96"/>
        </row>
        <row r="97">
          <cell r="G97"/>
        </row>
        <row r="98">
          <cell r="G98"/>
        </row>
        <row r="99">
          <cell r="G99"/>
        </row>
        <row r="100">
          <cell r="G100"/>
        </row>
        <row r="101">
          <cell r="G101"/>
        </row>
        <row r="102">
          <cell r="G102"/>
        </row>
        <row r="103">
          <cell r="G103"/>
        </row>
        <row r="104">
          <cell r="G104"/>
        </row>
        <row r="105">
          <cell r="G105"/>
        </row>
        <row r="106">
          <cell r="G106"/>
        </row>
        <row r="107">
          <cell r="G107"/>
        </row>
        <row r="108">
          <cell r="G108"/>
        </row>
        <row r="109">
          <cell r="G109"/>
        </row>
        <row r="110">
          <cell r="G110"/>
        </row>
        <row r="111">
          <cell r="G111"/>
        </row>
        <row r="112">
          <cell r="G112"/>
        </row>
        <row r="113">
          <cell r="G113"/>
        </row>
        <row r="114">
          <cell r="G114"/>
        </row>
        <row r="115">
          <cell r="G115"/>
        </row>
        <row r="116">
          <cell r="G116"/>
        </row>
        <row r="117">
          <cell r="G117"/>
        </row>
        <row r="118">
          <cell r="G118"/>
        </row>
        <row r="119">
          <cell r="G119"/>
        </row>
        <row r="120">
          <cell r="G120"/>
        </row>
        <row r="121">
          <cell r="G121"/>
        </row>
        <row r="122">
          <cell r="G122"/>
        </row>
        <row r="123">
          <cell r="G123"/>
        </row>
        <row r="124">
          <cell r="G124"/>
        </row>
        <row r="125">
          <cell r="G125"/>
        </row>
        <row r="126">
          <cell r="G126"/>
        </row>
        <row r="127">
          <cell r="G127"/>
        </row>
        <row r="128">
          <cell r="G128"/>
        </row>
        <row r="129">
          <cell r="G129"/>
        </row>
        <row r="130">
          <cell r="G130"/>
        </row>
        <row r="131">
          <cell r="G131"/>
        </row>
        <row r="132">
          <cell r="G132"/>
        </row>
      </sheetData>
      <sheetData sheetId="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ample Comp Sheet"/>
      <sheetName val="Example Relative Value"/>
      <sheetName val="Index Grouping Reference"/>
      <sheetName val="Example Index Grouping"/>
      <sheetName val="Equity Group and Filter"/>
      <sheetName val="FI Grouping"/>
      <sheetName val="FI Filtering"/>
      <sheetName val="Options Group and Filter"/>
      <sheetName val="Funds Grouping"/>
      <sheetName val="Funds Screening"/>
      <sheetName val="Arithmetic Reference"/>
      <sheetName val="General Syntax"/>
    </sheetNames>
    <sheetDataSet>
      <sheetData sheetId="0"/>
      <sheetData sheetId="1"/>
      <sheetData sheetId="2"/>
      <sheetData sheetId="3"/>
      <sheetData sheetId="4"/>
      <sheetData sheetId="5">
        <row r="21">
          <cell r="Z21">
            <v>6082.6720000000014</v>
          </cell>
          <cell r="AC21" t="str">
            <v>2018-04-06</v>
          </cell>
        </row>
        <row r="22">
          <cell r="B22" t="str">
            <v>B</v>
          </cell>
          <cell r="C22">
            <v>647.30784369206083</v>
          </cell>
          <cell r="M22" t="str">
            <v>B</v>
          </cell>
          <cell r="N22">
            <v>35285.119124980003</v>
          </cell>
          <cell r="Z22">
            <v>9925.25</v>
          </cell>
          <cell r="AC22" t="str">
            <v>2018-04-09</v>
          </cell>
        </row>
        <row r="23">
          <cell r="B23" t="str">
            <v>B+</v>
          </cell>
          <cell r="M23" t="str">
            <v>B+</v>
          </cell>
          <cell r="N23">
            <v>24709.655464489999</v>
          </cell>
          <cell r="Z23">
            <v>8236.5550000000003</v>
          </cell>
          <cell r="AC23" t="str">
            <v>2018-04-10</v>
          </cell>
        </row>
        <row r="24">
          <cell r="B24" t="str">
            <v>B-</v>
          </cell>
          <cell r="M24" t="str">
            <v>B-</v>
          </cell>
          <cell r="N24">
            <v>29110.868094179998</v>
          </cell>
          <cell r="Z24">
            <v>8643.3370009999999</v>
          </cell>
          <cell r="AC24" t="str">
            <v>2018-04-11</v>
          </cell>
        </row>
        <row r="25">
          <cell r="B25" t="str">
            <v>BB</v>
          </cell>
          <cell r="M25" t="str">
            <v>BB</v>
          </cell>
          <cell r="N25">
            <v>50197.703819999981</v>
          </cell>
          <cell r="Z25">
            <v>7262.456000000001</v>
          </cell>
          <cell r="AC25" t="str">
            <v>2018-04-12</v>
          </cell>
        </row>
        <row r="26">
          <cell r="B26" t="str">
            <v>BB+</v>
          </cell>
          <cell r="M26" t="str">
            <v>BB+</v>
          </cell>
          <cell r="N26">
            <v>144341.30339281994</v>
          </cell>
          <cell r="Z26">
            <v>11711.196999999998</v>
          </cell>
          <cell r="AC26" t="str">
            <v>2018-04-13</v>
          </cell>
        </row>
        <row r="27">
          <cell r="B27" t="str">
            <v>BB-</v>
          </cell>
          <cell r="M27" t="str">
            <v>BB-</v>
          </cell>
          <cell r="N27">
            <v>39037.278300210011</v>
          </cell>
          <cell r="Z27">
            <v>36871.900999999998</v>
          </cell>
          <cell r="AC27" t="str">
            <v>2018-04-16</v>
          </cell>
        </row>
        <row r="28">
          <cell r="B28" t="str">
            <v>BBB-</v>
          </cell>
          <cell r="M28" t="str">
            <v>BBB-</v>
          </cell>
          <cell r="N28">
            <v>7490.5623727000002</v>
          </cell>
          <cell r="Z28">
            <v>12919.17</v>
          </cell>
          <cell r="AC28" t="str">
            <v>2018-04-17</v>
          </cell>
        </row>
        <row r="29">
          <cell r="B29" t="str">
            <v>CC</v>
          </cell>
          <cell r="M29" t="str">
            <v>CC</v>
          </cell>
          <cell r="N29">
            <v>277.16607960000005</v>
          </cell>
          <cell r="Z29">
            <v>4247.2115000000003</v>
          </cell>
          <cell r="AC29" t="str">
            <v>2018-04-18</v>
          </cell>
        </row>
        <row r="30">
          <cell r="B30" t="str">
            <v>CCC</v>
          </cell>
          <cell r="M30" t="str">
            <v>CCC</v>
          </cell>
          <cell r="N30">
            <v>4014.1623902000001</v>
          </cell>
          <cell r="Z30">
            <v>55543.659999999996</v>
          </cell>
          <cell r="AC30" t="str">
            <v>2018-04-19</v>
          </cell>
        </row>
        <row r="31">
          <cell r="B31" t="str">
            <v>CCC+</v>
          </cell>
          <cell r="M31" t="str">
            <v>CCC+</v>
          </cell>
          <cell r="N31">
            <v>7324.2648254799997</v>
          </cell>
          <cell r="Z31">
            <v>6440.2379999999994</v>
          </cell>
          <cell r="AC31" t="str">
            <v>2018-04-20</v>
          </cell>
        </row>
        <row r="32">
          <cell r="B32" t="str">
            <v>CCC-</v>
          </cell>
          <cell r="M32" t="str">
            <v>CCC-</v>
          </cell>
          <cell r="N32">
            <v>711.29</v>
          </cell>
          <cell r="Z32">
            <v>14514.637999999999</v>
          </cell>
          <cell r="AC32" t="str">
            <v>2018-04-23</v>
          </cell>
        </row>
        <row r="33">
          <cell r="B33" t="str">
            <v>D</v>
          </cell>
          <cell r="M33" t="str">
            <v>D</v>
          </cell>
          <cell r="N33">
            <v>128.64966799999999</v>
          </cell>
          <cell r="Z33">
            <v>7504.134500000001</v>
          </cell>
          <cell r="AC33" t="str">
            <v>2018-04-24</v>
          </cell>
        </row>
        <row r="34">
          <cell r="B34" t="str">
            <v>N.A.</v>
          </cell>
          <cell r="M34" t="str">
            <v>N.A.</v>
          </cell>
          <cell r="N34">
            <v>28416.772577049996</v>
          </cell>
          <cell r="Z34">
            <v>9975.4556800009977</v>
          </cell>
          <cell r="AC34" t="str">
            <v>2018-04-25</v>
          </cell>
        </row>
        <row r="35">
          <cell r="B35" t="str">
            <v>NR</v>
          </cell>
          <cell r="M35" t="str">
            <v>NR</v>
          </cell>
          <cell r="N35">
            <v>10405.8194444</v>
          </cell>
          <cell r="Z35">
            <v>82887.152000000016</v>
          </cell>
          <cell r="AC35" t="str">
            <v>2018-04-26</v>
          </cell>
        </row>
        <row r="36">
          <cell r="Z36">
            <v>4412.8680000000004</v>
          </cell>
          <cell r="AC36" t="str">
            <v>2018-04-27</v>
          </cell>
        </row>
        <row r="37">
          <cell r="Z37" t="e">
            <v>#N/A</v>
          </cell>
          <cell r="AC37" t="str">
            <v>2018-04-28</v>
          </cell>
        </row>
        <row r="38">
          <cell r="Z38">
            <v>174272.00391000084</v>
          </cell>
          <cell r="AC38" t="str">
            <v>2018-04-30</v>
          </cell>
        </row>
        <row r="39">
          <cell r="Z39">
            <v>8160.7710000000006</v>
          </cell>
          <cell r="AC39" t="str">
            <v>2018-05-01</v>
          </cell>
        </row>
        <row r="40">
          <cell r="Z40">
            <v>4588.6136809999989</v>
          </cell>
          <cell r="AC40" t="str">
            <v>2018-05-02</v>
          </cell>
        </row>
        <row r="41">
          <cell r="Z41">
            <v>48012.801050000991</v>
          </cell>
          <cell r="AC41" t="str">
            <v>2018-05-03</v>
          </cell>
        </row>
        <row r="42">
          <cell r="Z42">
            <v>6198.1329999999998</v>
          </cell>
          <cell r="AC42" t="str">
            <v>2018-05-04</v>
          </cell>
        </row>
        <row r="43">
          <cell r="Z43">
            <v>7442.1470000000008</v>
          </cell>
          <cell r="AC43" t="str">
            <v>2018-05-07</v>
          </cell>
        </row>
        <row r="44">
          <cell r="Z44">
            <v>4547.4669999999996</v>
          </cell>
          <cell r="AC44" t="str">
            <v>2018-05-08</v>
          </cell>
        </row>
        <row r="45">
          <cell r="Z45">
            <v>10231.653011</v>
          </cell>
          <cell r="AC45" t="str">
            <v>2018-05-09</v>
          </cell>
        </row>
        <row r="46">
          <cell r="Z46">
            <v>5970.0342000000001</v>
          </cell>
          <cell r="AC46" t="str">
            <v>2018-05-10</v>
          </cell>
        </row>
        <row r="47">
          <cell r="Z47">
            <v>11848.336000000001</v>
          </cell>
          <cell r="AC47" t="str">
            <v>2018-05-11</v>
          </cell>
        </row>
        <row r="48">
          <cell r="Z48">
            <v>8732.2880000000023</v>
          </cell>
          <cell r="AC48" t="str">
            <v>2018-05-14</v>
          </cell>
        </row>
        <row r="49">
          <cell r="Z49">
            <v>79316.633000000002</v>
          </cell>
          <cell r="AC49" t="str">
            <v>2018-05-15</v>
          </cell>
        </row>
        <row r="50">
          <cell r="AC50" t="str">
            <v/>
          </cell>
        </row>
        <row r="51">
          <cell r="AC51" t="str">
            <v/>
          </cell>
        </row>
        <row r="52">
          <cell r="AC52" t="str">
            <v/>
          </cell>
        </row>
        <row r="53">
          <cell r="AC53" t="str">
            <v/>
          </cell>
        </row>
        <row r="54">
          <cell r="AC54" t="str">
            <v/>
          </cell>
        </row>
        <row r="55">
          <cell r="AC55" t="str">
            <v/>
          </cell>
        </row>
        <row r="56">
          <cell r="AC56" t="str">
            <v/>
          </cell>
        </row>
        <row r="57">
          <cell r="AC57" t="str">
            <v/>
          </cell>
        </row>
        <row r="58">
          <cell r="AC58" t="str">
            <v/>
          </cell>
        </row>
        <row r="59">
          <cell r="AC59" t="str">
            <v/>
          </cell>
        </row>
        <row r="60">
          <cell r="AC60" t="str">
            <v/>
          </cell>
        </row>
        <row r="61">
          <cell r="AC61" t="str">
            <v/>
          </cell>
        </row>
        <row r="62">
          <cell r="AC62" t="str">
            <v/>
          </cell>
        </row>
        <row r="63">
          <cell r="AC63" t="str">
            <v/>
          </cell>
        </row>
        <row r="64">
          <cell r="AC64" t="str">
            <v/>
          </cell>
        </row>
        <row r="65">
          <cell r="AC65" t="str">
            <v/>
          </cell>
        </row>
        <row r="66">
          <cell r="AC66" t="str">
            <v/>
          </cell>
        </row>
        <row r="67">
          <cell r="AC67" t="str">
            <v/>
          </cell>
        </row>
        <row r="68">
          <cell r="AC68" t="str">
            <v/>
          </cell>
        </row>
        <row r="69">
          <cell r="AC69" t="str">
            <v/>
          </cell>
        </row>
        <row r="70">
          <cell r="AC70" t="str">
            <v/>
          </cell>
        </row>
        <row r="71">
          <cell r="AC71" t="str">
            <v/>
          </cell>
        </row>
        <row r="72">
          <cell r="AC72" t="str">
            <v/>
          </cell>
        </row>
        <row r="73">
          <cell r="AC73" t="str">
            <v/>
          </cell>
        </row>
        <row r="74">
          <cell r="AC74" t="str">
            <v/>
          </cell>
        </row>
        <row r="75">
          <cell r="AC75" t="str">
            <v/>
          </cell>
        </row>
        <row r="76">
          <cell r="AC76" t="str">
            <v/>
          </cell>
        </row>
        <row r="77">
          <cell r="AC77" t="str">
            <v/>
          </cell>
        </row>
        <row r="78">
          <cell r="AC78" t="str">
            <v/>
          </cell>
        </row>
        <row r="79">
          <cell r="AC79" t="str">
            <v/>
          </cell>
        </row>
        <row r="80">
          <cell r="AC80" t="str">
            <v/>
          </cell>
        </row>
        <row r="81">
          <cell r="AC81" t="str">
            <v/>
          </cell>
        </row>
        <row r="82">
          <cell r="AC82" t="str">
            <v/>
          </cell>
        </row>
        <row r="83">
          <cell r="AC83" t="str">
            <v/>
          </cell>
        </row>
        <row r="84">
          <cell r="AC84" t="str">
            <v/>
          </cell>
        </row>
        <row r="85">
          <cell r="AC85" t="str">
            <v/>
          </cell>
        </row>
        <row r="86">
          <cell r="AC86" t="str">
            <v/>
          </cell>
        </row>
        <row r="87">
          <cell r="AC87" t="str">
            <v/>
          </cell>
        </row>
        <row r="88">
          <cell r="AC88" t="str">
            <v/>
          </cell>
        </row>
        <row r="89">
          <cell r="AC89" t="str">
            <v/>
          </cell>
        </row>
        <row r="90">
          <cell r="AC90" t="str">
            <v/>
          </cell>
        </row>
        <row r="91">
          <cell r="AC91" t="str">
            <v/>
          </cell>
        </row>
        <row r="92">
          <cell r="AC92" t="str">
            <v/>
          </cell>
        </row>
        <row r="93">
          <cell r="AC93" t="str">
            <v/>
          </cell>
        </row>
        <row r="94">
          <cell r="AC94" t="str">
            <v/>
          </cell>
        </row>
        <row r="95">
          <cell r="AC95" t="str">
            <v/>
          </cell>
        </row>
        <row r="96">
          <cell r="AC96" t="str">
            <v/>
          </cell>
        </row>
        <row r="97">
          <cell r="AC97" t="str">
            <v/>
          </cell>
        </row>
        <row r="98">
          <cell r="AC98" t="str">
            <v/>
          </cell>
        </row>
        <row r="99">
          <cell r="AC99" t="str">
            <v/>
          </cell>
        </row>
        <row r="100">
          <cell r="AC100" t="str">
            <v/>
          </cell>
        </row>
        <row r="101">
          <cell r="AC101" t="str">
            <v/>
          </cell>
        </row>
        <row r="102">
          <cell r="AC102" t="str">
            <v/>
          </cell>
        </row>
        <row r="103">
          <cell r="AC103" t="str">
            <v/>
          </cell>
        </row>
        <row r="104">
          <cell r="AC104" t="str">
            <v/>
          </cell>
        </row>
        <row r="105">
          <cell r="AC105" t="str">
            <v/>
          </cell>
        </row>
        <row r="106">
          <cell r="AC106" t="str">
            <v/>
          </cell>
        </row>
        <row r="107">
          <cell r="AC107" t="str">
            <v/>
          </cell>
        </row>
        <row r="108">
          <cell r="AC108" t="str">
            <v/>
          </cell>
        </row>
        <row r="109">
          <cell r="AC109" t="str">
            <v/>
          </cell>
        </row>
        <row r="110">
          <cell r="AC110" t="str">
            <v/>
          </cell>
        </row>
        <row r="111">
          <cell r="AC111" t="str">
            <v/>
          </cell>
        </row>
        <row r="112">
          <cell r="AC112" t="str">
            <v/>
          </cell>
        </row>
        <row r="113">
          <cell r="AC113" t="str">
            <v/>
          </cell>
        </row>
        <row r="114">
          <cell r="AC114" t="str">
            <v/>
          </cell>
        </row>
        <row r="115">
          <cell r="AC115" t="str">
            <v/>
          </cell>
        </row>
        <row r="116">
          <cell r="AC116" t="str">
            <v/>
          </cell>
        </row>
        <row r="117">
          <cell r="AC117" t="str">
            <v/>
          </cell>
        </row>
        <row r="118">
          <cell r="AC118" t="str">
            <v/>
          </cell>
        </row>
        <row r="119">
          <cell r="AC119" t="str">
            <v/>
          </cell>
        </row>
        <row r="120">
          <cell r="AC120" t="str">
            <v/>
          </cell>
        </row>
        <row r="121">
          <cell r="AC121" t="str">
            <v/>
          </cell>
        </row>
        <row r="122">
          <cell r="AC122" t="str">
            <v/>
          </cell>
        </row>
        <row r="123">
          <cell r="AC123" t="str">
            <v/>
          </cell>
        </row>
        <row r="124">
          <cell r="AC124" t="str">
            <v/>
          </cell>
        </row>
        <row r="125">
          <cell r="AC125" t="str">
            <v/>
          </cell>
        </row>
        <row r="126">
          <cell r="AC126" t="str">
            <v/>
          </cell>
        </row>
        <row r="127">
          <cell r="AC127" t="str">
            <v/>
          </cell>
        </row>
        <row r="128">
          <cell r="AC128" t="str">
            <v/>
          </cell>
        </row>
        <row r="129">
          <cell r="AC129" t="str">
            <v/>
          </cell>
        </row>
        <row r="130">
          <cell r="AC130" t="str">
            <v/>
          </cell>
        </row>
        <row r="131">
          <cell r="AC131" t="str">
            <v/>
          </cell>
        </row>
        <row r="132">
          <cell r="AC132" t="str">
            <v/>
          </cell>
        </row>
        <row r="133">
          <cell r="AC133" t="str">
            <v/>
          </cell>
        </row>
        <row r="134">
          <cell r="AC134" t="str">
            <v/>
          </cell>
        </row>
        <row r="135">
          <cell r="AC135" t="str">
            <v/>
          </cell>
        </row>
        <row r="136">
          <cell r="AC136" t="str">
            <v/>
          </cell>
        </row>
        <row r="137">
          <cell r="AC137" t="str">
            <v/>
          </cell>
        </row>
        <row r="138">
          <cell r="AC138" t="str">
            <v/>
          </cell>
        </row>
        <row r="139">
          <cell r="AC139" t="str">
            <v/>
          </cell>
        </row>
        <row r="140">
          <cell r="AC140" t="str">
            <v/>
          </cell>
        </row>
        <row r="141">
          <cell r="AC141" t="str">
            <v/>
          </cell>
        </row>
        <row r="142">
          <cell r="AC142" t="str">
            <v/>
          </cell>
        </row>
        <row r="143">
          <cell r="AC143" t="str">
            <v/>
          </cell>
        </row>
        <row r="144">
          <cell r="AC144" t="str">
            <v/>
          </cell>
        </row>
        <row r="145">
          <cell r="AC145" t="str">
            <v/>
          </cell>
        </row>
        <row r="146">
          <cell r="AC146" t="str">
            <v/>
          </cell>
        </row>
        <row r="147">
          <cell r="AC147" t="str">
            <v/>
          </cell>
        </row>
        <row r="148">
          <cell r="AC148" t="str">
            <v/>
          </cell>
        </row>
        <row r="149">
          <cell r="AC149" t="str">
            <v/>
          </cell>
        </row>
        <row r="150">
          <cell r="AC150" t="str">
            <v/>
          </cell>
        </row>
        <row r="151">
          <cell r="AC151" t="str">
            <v/>
          </cell>
        </row>
        <row r="152">
          <cell r="AC152" t="str">
            <v/>
          </cell>
        </row>
        <row r="153">
          <cell r="AC153" t="str">
            <v/>
          </cell>
        </row>
        <row r="154">
          <cell r="AC154" t="str">
            <v/>
          </cell>
        </row>
        <row r="155">
          <cell r="AC155" t="str">
            <v/>
          </cell>
        </row>
        <row r="156">
          <cell r="AC156" t="str">
            <v/>
          </cell>
        </row>
        <row r="157">
          <cell r="AC157" t="str">
            <v/>
          </cell>
        </row>
        <row r="158">
          <cell r="AC158" t="str">
            <v/>
          </cell>
        </row>
        <row r="159">
          <cell r="AC159" t="str">
            <v/>
          </cell>
        </row>
        <row r="160">
          <cell r="AC160" t="str">
            <v/>
          </cell>
        </row>
        <row r="161">
          <cell r="AC161" t="str">
            <v/>
          </cell>
        </row>
        <row r="162">
          <cell r="AC162" t="str">
            <v/>
          </cell>
        </row>
        <row r="163">
          <cell r="AC163" t="str">
            <v/>
          </cell>
        </row>
        <row r="164">
          <cell r="AC164" t="str">
            <v/>
          </cell>
        </row>
        <row r="165">
          <cell r="AC165" t="str">
            <v/>
          </cell>
        </row>
        <row r="166">
          <cell r="AC166" t="str">
            <v/>
          </cell>
        </row>
        <row r="167">
          <cell r="AC167" t="str">
            <v/>
          </cell>
        </row>
        <row r="168">
          <cell r="AC168" t="str">
            <v/>
          </cell>
        </row>
        <row r="169">
          <cell r="AC169" t="str">
            <v/>
          </cell>
        </row>
        <row r="170">
          <cell r="AC170" t="str">
            <v/>
          </cell>
        </row>
        <row r="171">
          <cell r="AC171" t="str">
            <v/>
          </cell>
        </row>
        <row r="172">
          <cell r="AC172" t="str">
            <v/>
          </cell>
        </row>
        <row r="173">
          <cell r="AC173" t="str">
            <v/>
          </cell>
        </row>
        <row r="174">
          <cell r="AC174" t="str">
            <v/>
          </cell>
        </row>
        <row r="175">
          <cell r="AC175" t="str">
            <v/>
          </cell>
        </row>
        <row r="176">
          <cell r="AC176" t="str">
            <v/>
          </cell>
        </row>
        <row r="177">
          <cell r="AC177" t="str">
            <v/>
          </cell>
        </row>
        <row r="178">
          <cell r="AC178" t="str">
            <v/>
          </cell>
        </row>
        <row r="179">
          <cell r="AC179" t="str">
            <v/>
          </cell>
        </row>
        <row r="180">
          <cell r="AC180" t="str">
            <v/>
          </cell>
        </row>
        <row r="181">
          <cell r="AC181" t="str">
            <v/>
          </cell>
        </row>
        <row r="182">
          <cell r="AC182" t="str">
            <v/>
          </cell>
        </row>
        <row r="183">
          <cell r="AC183" t="str">
            <v/>
          </cell>
        </row>
        <row r="184">
          <cell r="AC184" t="str">
            <v/>
          </cell>
        </row>
        <row r="185">
          <cell r="AC185" t="str">
            <v/>
          </cell>
        </row>
        <row r="186">
          <cell r="AC186" t="str">
            <v/>
          </cell>
        </row>
        <row r="187">
          <cell r="AC187" t="str">
            <v/>
          </cell>
        </row>
        <row r="188">
          <cell r="AC188" t="str">
            <v/>
          </cell>
        </row>
        <row r="189">
          <cell r="AC189" t="str">
            <v/>
          </cell>
        </row>
        <row r="190">
          <cell r="AC190" t="str">
            <v/>
          </cell>
        </row>
        <row r="191">
          <cell r="AC191" t="str">
            <v/>
          </cell>
        </row>
        <row r="192">
          <cell r="AC192" t="str">
            <v/>
          </cell>
        </row>
        <row r="193">
          <cell r="AC193" t="str">
            <v/>
          </cell>
        </row>
        <row r="194">
          <cell r="AC194" t="str">
            <v/>
          </cell>
        </row>
        <row r="195">
          <cell r="AC195" t="str">
            <v/>
          </cell>
        </row>
        <row r="196">
          <cell r="AC196" t="str">
            <v/>
          </cell>
        </row>
        <row r="197">
          <cell r="AC197" t="str">
            <v/>
          </cell>
        </row>
        <row r="198">
          <cell r="AC198" t="str">
            <v/>
          </cell>
        </row>
        <row r="199">
          <cell r="AC199" t="str">
            <v/>
          </cell>
        </row>
        <row r="200">
          <cell r="AC200" t="str">
            <v/>
          </cell>
        </row>
        <row r="201">
          <cell r="AC201" t="str">
            <v/>
          </cell>
        </row>
        <row r="202">
          <cell r="AC202" t="str">
            <v/>
          </cell>
        </row>
        <row r="203">
          <cell r="AC203" t="str">
            <v/>
          </cell>
        </row>
        <row r="204">
          <cell r="AC204" t="str">
            <v/>
          </cell>
        </row>
        <row r="205">
          <cell r="AC205" t="str">
            <v/>
          </cell>
        </row>
        <row r="206">
          <cell r="AC206" t="str">
            <v/>
          </cell>
        </row>
        <row r="207">
          <cell r="AC207" t="str">
            <v/>
          </cell>
        </row>
        <row r="208">
          <cell r="AC208" t="str">
            <v/>
          </cell>
        </row>
        <row r="209">
          <cell r="AC209" t="str">
            <v/>
          </cell>
        </row>
        <row r="210">
          <cell r="AC210" t="str">
            <v/>
          </cell>
        </row>
        <row r="211">
          <cell r="AC211" t="str">
            <v/>
          </cell>
        </row>
        <row r="212">
          <cell r="AC212" t="str">
            <v/>
          </cell>
        </row>
        <row r="213">
          <cell r="AC213" t="str">
            <v/>
          </cell>
        </row>
        <row r="214">
          <cell r="AC214" t="str">
            <v/>
          </cell>
        </row>
        <row r="215">
          <cell r="AC215" t="str">
            <v/>
          </cell>
        </row>
        <row r="216">
          <cell r="AC216" t="str">
            <v/>
          </cell>
        </row>
        <row r="217">
          <cell r="AC217" t="str">
            <v/>
          </cell>
        </row>
        <row r="218">
          <cell r="AC218" t="str">
            <v/>
          </cell>
        </row>
        <row r="219">
          <cell r="AC219" t="str">
            <v/>
          </cell>
        </row>
        <row r="220">
          <cell r="AC220" t="str">
            <v/>
          </cell>
        </row>
        <row r="221">
          <cell r="AC221" t="str">
            <v/>
          </cell>
        </row>
        <row r="222">
          <cell r="AC222" t="str">
            <v/>
          </cell>
        </row>
        <row r="223">
          <cell r="AC223" t="str">
            <v/>
          </cell>
        </row>
        <row r="224">
          <cell r="AC224" t="str">
            <v/>
          </cell>
        </row>
        <row r="225">
          <cell r="AC225" t="str">
            <v/>
          </cell>
        </row>
        <row r="226">
          <cell r="AC226" t="str">
            <v/>
          </cell>
        </row>
        <row r="227">
          <cell r="AC227" t="str">
            <v/>
          </cell>
        </row>
        <row r="228">
          <cell r="AC228" t="str">
            <v/>
          </cell>
        </row>
        <row r="229">
          <cell r="AC229" t="str">
            <v/>
          </cell>
        </row>
        <row r="230">
          <cell r="AC230" t="str">
            <v/>
          </cell>
        </row>
        <row r="231">
          <cell r="AC231" t="str">
            <v/>
          </cell>
        </row>
        <row r="232">
          <cell r="AC232" t="str">
            <v/>
          </cell>
        </row>
        <row r="233">
          <cell r="AC233" t="str">
            <v/>
          </cell>
        </row>
        <row r="234">
          <cell r="AC234" t="str">
            <v/>
          </cell>
        </row>
        <row r="235">
          <cell r="AC235" t="str">
            <v/>
          </cell>
        </row>
        <row r="236">
          <cell r="AC236" t="str">
            <v/>
          </cell>
        </row>
        <row r="237">
          <cell r="AC237" t="str">
            <v/>
          </cell>
        </row>
        <row r="238">
          <cell r="AC238" t="str">
            <v/>
          </cell>
        </row>
        <row r="239">
          <cell r="AC239" t="str">
            <v/>
          </cell>
        </row>
        <row r="240">
          <cell r="AC240" t="str">
            <v/>
          </cell>
        </row>
        <row r="241">
          <cell r="AC241" t="str">
            <v/>
          </cell>
        </row>
        <row r="242">
          <cell r="AC242" t="str">
            <v/>
          </cell>
        </row>
        <row r="243">
          <cell r="AC243" t="str">
            <v/>
          </cell>
        </row>
        <row r="244">
          <cell r="AC244" t="str">
            <v/>
          </cell>
        </row>
        <row r="245">
          <cell r="AC245" t="str">
            <v/>
          </cell>
        </row>
        <row r="246">
          <cell r="AC246" t="str">
            <v/>
          </cell>
        </row>
        <row r="247">
          <cell r="AC247" t="str">
            <v/>
          </cell>
        </row>
        <row r="248">
          <cell r="AC248" t="str">
            <v/>
          </cell>
        </row>
        <row r="249">
          <cell r="AC249" t="str">
            <v/>
          </cell>
        </row>
        <row r="250">
          <cell r="AC250" t="str">
            <v/>
          </cell>
        </row>
        <row r="251">
          <cell r="AC251" t="str">
            <v/>
          </cell>
        </row>
        <row r="252">
          <cell r="AC252" t="str">
            <v/>
          </cell>
        </row>
        <row r="253">
          <cell r="AC253" t="str">
            <v/>
          </cell>
        </row>
        <row r="254">
          <cell r="AC254" t="str">
            <v/>
          </cell>
        </row>
        <row r="255">
          <cell r="AC255" t="str">
            <v/>
          </cell>
        </row>
        <row r="256">
          <cell r="AC256" t="str">
            <v/>
          </cell>
        </row>
        <row r="257">
          <cell r="AC257" t="str">
            <v/>
          </cell>
        </row>
        <row r="258">
          <cell r="AC258" t="str">
            <v/>
          </cell>
        </row>
        <row r="259">
          <cell r="AC259" t="str">
            <v/>
          </cell>
        </row>
        <row r="260">
          <cell r="AC260" t="str">
            <v/>
          </cell>
        </row>
        <row r="261">
          <cell r="AC261" t="str">
            <v/>
          </cell>
        </row>
        <row r="262">
          <cell r="AC262" t="str">
            <v/>
          </cell>
        </row>
        <row r="263">
          <cell r="AC263" t="str">
            <v/>
          </cell>
        </row>
        <row r="264">
          <cell r="AC264" t="str">
            <v/>
          </cell>
        </row>
        <row r="265">
          <cell r="AC265" t="str">
            <v/>
          </cell>
        </row>
        <row r="266">
          <cell r="AC266" t="str">
            <v/>
          </cell>
        </row>
        <row r="267">
          <cell r="AC267" t="str">
            <v/>
          </cell>
        </row>
        <row r="268">
          <cell r="AC268" t="str">
            <v/>
          </cell>
        </row>
        <row r="269">
          <cell r="AC269" t="str">
            <v/>
          </cell>
        </row>
        <row r="270">
          <cell r="AC270" t="str">
            <v/>
          </cell>
        </row>
        <row r="271">
          <cell r="AC271" t="str">
            <v/>
          </cell>
        </row>
        <row r="272">
          <cell r="AC272" t="str">
            <v/>
          </cell>
        </row>
        <row r="273">
          <cell r="AC273" t="str">
            <v/>
          </cell>
        </row>
        <row r="274">
          <cell r="AC274" t="str">
            <v/>
          </cell>
        </row>
        <row r="275">
          <cell r="AC275" t="str">
            <v/>
          </cell>
        </row>
        <row r="276">
          <cell r="AC276" t="str">
            <v/>
          </cell>
        </row>
        <row r="277">
          <cell r="AC277" t="str">
            <v/>
          </cell>
        </row>
        <row r="278">
          <cell r="AC278" t="str">
            <v/>
          </cell>
        </row>
        <row r="279">
          <cell r="AC279" t="str">
            <v/>
          </cell>
        </row>
        <row r="280">
          <cell r="AC280" t="str">
            <v/>
          </cell>
        </row>
        <row r="281">
          <cell r="AC281" t="str">
            <v/>
          </cell>
        </row>
        <row r="282">
          <cell r="AC282" t="str">
            <v/>
          </cell>
        </row>
        <row r="283">
          <cell r="AC283" t="str">
            <v/>
          </cell>
        </row>
        <row r="284">
          <cell r="AC284" t="str">
            <v/>
          </cell>
        </row>
        <row r="285">
          <cell r="AC285" t="str">
            <v/>
          </cell>
        </row>
        <row r="286">
          <cell r="AC286" t="str">
            <v/>
          </cell>
        </row>
        <row r="287">
          <cell r="AC287" t="str">
            <v/>
          </cell>
        </row>
        <row r="288">
          <cell r="AC288" t="str">
            <v/>
          </cell>
        </row>
        <row r="289">
          <cell r="AC289" t="str">
            <v/>
          </cell>
        </row>
        <row r="290">
          <cell r="AC290" t="str">
            <v/>
          </cell>
        </row>
        <row r="291">
          <cell r="AC291" t="str">
            <v/>
          </cell>
        </row>
        <row r="292">
          <cell r="AC292" t="str">
            <v/>
          </cell>
        </row>
        <row r="293">
          <cell r="AC293" t="str">
            <v/>
          </cell>
        </row>
        <row r="294">
          <cell r="AC294" t="str">
            <v/>
          </cell>
        </row>
        <row r="295">
          <cell r="AC295" t="str">
            <v/>
          </cell>
        </row>
        <row r="296">
          <cell r="AC296" t="str">
            <v/>
          </cell>
        </row>
        <row r="297">
          <cell r="AC297" t="str">
            <v/>
          </cell>
        </row>
        <row r="298">
          <cell r="AC298" t="str">
            <v/>
          </cell>
        </row>
        <row r="299">
          <cell r="AC299" t="str">
            <v/>
          </cell>
        </row>
        <row r="300">
          <cell r="AC300" t="str">
            <v/>
          </cell>
        </row>
        <row r="301">
          <cell r="AC301" t="str">
            <v/>
          </cell>
        </row>
        <row r="302">
          <cell r="AC302" t="str">
            <v/>
          </cell>
        </row>
        <row r="303">
          <cell r="AC303" t="str">
            <v/>
          </cell>
        </row>
        <row r="304">
          <cell r="AC304" t="str">
            <v/>
          </cell>
        </row>
        <row r="305">
          <cell r="AC305" t="str">
            <v/>
          </cell>
        </row>
        <row r="306">
          <cell r="AC306" t="str">
            <v/>
          </cell>
        </row>
        <row r="307">
          <cell r="AC307" t="str">
            <v/>
          </cell>
        </row>
        <row r="308">
          <cell r="AC308" t="str">
            <v/>
          </cell>
        </row>
        <row r="309">
          <cell r="AC309" t="str">
            <v/>
          </cell>
        </row>
        <row r="310">
          <cell r="AC310" t="str">
            <v/>
          </cell>
        </row>
        <row r="311">
          <cell r="AC311" t="str">
            <v/>
          </cell>
        </row>
        <row r="312">
          <cell r="AC312" t="str">
            <v/>
          </cell>
        </row>
        <row r="313">
          <cell r="AC313" t="str">
            <v/>
          </cell>
        </row>
        <row r="314">
          <cell r="AC314" t="str">
            <v/>
          </cell>
        </row>
        <row r="315">
          <cell r="AC315" t="str">
            <v/>
          </cell>
        </row>
        <row r="316">
          <cell r="AC316" t="str">
            <v/>
          </cell>
        </row>
        <row r="317">
          <cell r="AC317" t="str">
            <v/>
          </cell>
        </row>
        <row r="318">
          <cell r="AC318" t="str">
            <v/>
          </cell>
        </row>
        <row r="319">
          <cell r="AC319" t="str">
            <v/>
          </cell>
        </row>
        <row r="320">
          <cell r="AC320" t="str">
            <v/>
          </cell>
        </row>
        <row r="321">
          <cell r="AC321" t="str">
            <v/>
          </cell>
        </row>
        <row r="322">
          <cell r="AC322" t="str">
            <v/>
          </cell>
        </row>
        <row r="323">
          <cell r="AC323" t="str">
            <v/>
          </cell>
        </row>
        <row r="324">
          <cell r="AC324" t="str">
            <v/>
          </cell>
        </row>
        <row r="325">
          <cell r="AC325" t="str">
            <v/>
          </cell>
        </row>
        <row r="326">
          <cell r="AC326" t="str">
            <v/>
          </cell>
        </row>
        <row r="327">
          <cell r="AC327" t="str">
            <v/>
          </cell>
        </row>
        <row r="328">
          <cell r="AC328" t="str">
            <v/>
          </cell>
        </row>
        <row r="329">
          <cell r="AC329" t="str">
            <v/>
          </cell>
        </row>
        <row r="330">
          <cell r="AC330" t="str">
            <v/>
          </cell>
        </row>
        <row r="331">
          <cell r="AC331" t="str">
            <v/>
          </cell>
        </row>
        <row r="332">
          <cell r="AC332" t="str">
            <v/>
          </cell>
        </row>
        <row r="333">
          <cell r="AC333" t="str">
            <v/>
          </cell>
        </row>
        <row r="334">
          <cell r="AC334" t="str">
            <v/>
          </cell>
        </row>
        <row r="335">
          <cell r="AC335" t="str">
            <v/>
          </cell>
        </row>
        <row r="336">
          <cell r="AC336" t="str">
            <v/>
          </cell>
        </row>
        <row r="337">
          <cell r="AC337" t="str">
            <v/>
          </cell>
        </row>
        <row r="338">
          <cell r="AC338" t="str">
            <v/>
          </cell>
        </row>
        <row r="339">
          <cell r="AC339" t="str">
            <v/>
          </cell>
        </row>
        <row r="340">
          <cell r="AC340" t="str">
            <v/>
          </cell>
        </row>
        <row r="341">
          <cell r="AC341" t="str">
            <v/>
          </cell>
        </row>
        <row r="342">
          <cell r="AC342" t="str">
            <v/>
          </cell>
        </row>
        <row r="343">
          <cell r="AC343" t="str">
            <v/>
          </cell>
        </row>
        <row r="344">
          <cell r="AC344" t="str">
            <v/>
          </cell>
        </row>
        <row r="345">
          <cell r="AC345" t="str">
            <v/>
          </cell>
        </row>
        <row r="346">
          <cell r="AC346" t="str">
            <v/>
          </cell>
        </row>
        <row r="347">
          <cell r="AC347" t="str">
            <v/>
          </cell>
        </row>
        <row r="348">
          <cell r="AC348" t="str">
            <v/>
          </cell>
        </row>
        <row r="349">
          <cell r="AC349" t="str">
            <v/>
          </cell>
        </row>
        <row r="350">
          <cell r="AC350" t="str">
            <v/>
          </cell>
        </row>
        <row r="351">
          <cell r="AC351" t="str">
            <v/>
          </cell>
        </row>
        <row r="352">
          <cell r="AC352" t="str">
            <v/>
          </cell>
        </row>
        <row r="353">
          <cell r="AC353" t="str">
            <v/>
          </cell>
        </row>
        <row r="354">
          <cell r="AC354" t="str">
            <v/>
          </cell>
        </row>
        <row r="355">
          <cell r="AC355" t="str">
            <v/>
          </cell>
        </row>
        <row r="356">
          <cell r="AC356" t="str">
            <v/>
          </cell>
        </row>
        <row r="357">
          <cell r="AC357" t="str">
            <v/>
          </cell>
        </row>
        <row r="358">
          <cell r="AC358" t="str">
            <v/>
          </cell>
        </row>
        <row r="359">
          <cell r="AC359" t="str">
            <v/>
          </cell>
        </row>
        <row r="360">
          <cell r="AC360" t="str">
            <v/>
          </cell>
        </row>
        <row r="361">
          <cell r="AC361" t="str">
            <v/>
          </cell>
        </row>
        <row r="362">
          <cell r="AC362" t="str">
            <v/>
          </cell>
        </row>
        <row r="363">
          <cell r="AC363" t="str">
            <v/>
          </cell>
        </row>
        <row r="364">
          <cell r="AC364" t="str">
            <v/>
          </cell>
        </row>
        <row r="365">
          <cell r="AC365" t="str">
            <v/>
          </cell>
        </row>
        <row r="366">
          <cell r="AC366" t="str">
            <v/>
          </cell>
        </row>
        <row r="367">
          <cell r="AC367" t="str">
            <v/>
          </cell>
        </row>
        <row r="368">
          <cell r="AC368" t="str">
            <v/>
          </cell>
        </row>
        <row r="369">
          <cell r="AC369" t="str">
            <v/>
          </cell>
        </row>
        <row r="370">
          <cell r="AC370" t="str">
            <v/>
          </cell>
        </row>
        <row r="371">
          <cell r="AC371" t="str">
            <v/>
          </cell>
        </row>
        <row r="372">
          <cell r="AC372" t="str">
            <v/>
          </cell>
        </row>
        <row r="373">
          <cell r="AC373" t="str">
            <v/>
          </cell>
        </row>
        <row r="374">
          <cell r="AC374" t="str">
            <v/>
          </cell>
        </row>
        <row r="375">
          <cell r="AC375" t="str">
            <v/>
          </cell>
        </row>
        <row r="376">
          <cell r="AC376" t="str">
            <v/>
          </cell>
        </row>
        <row r="377">
          <cell r="AC377" t="str">
            <v/>
          </cell>
        </row>
        <row r="378">
          <cell r="AC378" t="str">
            <v/>
          </cell>
        </row>
        <row r="379">
          <cell r="AC379" t="str">
            <v/>
          </cell>
        </row>
        <row r="380">
          <cell r="AC380" t="str">
            <v/>
          </cell>
        </row>
        <row r="381">
          <cell r="AC381" t="str">
            <v/>
          </cell>
        </row>
        <row r="382">
          <cell r="AC382" t="str">
            <v/>
          </cell>
        </row>
        <row r="383">
          <cell r="AC383" t="str">
            <v/>
          </cell>
        </row>
        <row r="384">
          <cell r="AC384" t="str">
            <v/>
          </cell>
        </row>
        <row r="385">
          <cell r="AC385" t="str">
            <v/>
          </cell>
        </row>
        <row r="386">
          <cell r="AC386" t="str">
            <v/>
          </cell>
        </row>
        <row r="387">
          <cell r="AC387" t="str">
            <v/>
          </cell>
        </row>
        <row r="388">
          <cell r="AC388" t="str">
            <v/>
          </cell>
        </row>
        <row r="389">
          <cell r="AC389" t="str">
            <v/>
          </cell>
        </row>
        <row r="390">
          <cell r="AC390" t="str">
            <v/>
          </cell>
        </row>
        <row r="391">
          <cell r="AC391" t="str">
            <v/>
          </cell>
        </row>
        <row r="392">
          <cell r="AC392" t="str">
            <v/>
          </cell>
        </row>
        <row r="393">
          <cell r="AC393" t="str">
            <v/>
          </cell>
        </row>
        <row r="394">
          <cell r="AC394" t="str">
            <v/>
          </cell>
        </row>
        <row r="395">
          <cell r="AC395" t="str">
            <v/>
          </cell>
        </row>
        <row r="396">
          <cell r="AC396" t="str">
            <v/>
          </cell>
        </row>
        <row r="397">
          <cell r="AC397" t="str">
            <v/>
          </cell>
        </row>
        <row r="398">
          <cell r="AC398" t="str">
            <v/>
          </cell>
        </row>
        <row r="399">
          <cell r="AC399" t="str">
            <v/>
          </cell>
        </row>
        <row r="400">
          <cell r="AC400" t="str">
            <v/>
          </cell>
        </row>
        <row r="401">
          <cell r="AC401" t="str">
            <v/>
          </cell>
        </row>
        <row r="402">
          <cell r="AC402" t="str">
            <v/>
          </cell>
        </row>
        <row r="403">
          <cell r="AC403" t="str">
            <v/>
          </cell>
        </row>
        <row r="404">
          <cell r="AC404" t="str">
            <v/>
          </cell>
        </row>
        <row r="405">
          <cell r="AC405" t="str">
            <v/>
          </cell>
        </row>
        <row r="406">
          <cell r="AC406" t="str">
            <v/>
          </cell>
        </row>
        <row r="407">
          <cell r="AC407" t="str">
            <v/>
          </cell>
        </row>
        <row r="408">
          <cell r="AC408" t="str">
            <v/>
          </cell>
        </row>
        <row r="409">
          <cell r="AC409" t="str">
            <v/>
          </cell>
        </row>
        <row r="410">
          <cell r="AC410" t="str">
            <v/>
          </cell>
        </row>
        <row r="411">
          <cell r="AC411" t="str">
            <v/>
          </cell>
        </row>
        <row r="412">
          <cell r="AC412" t="str">
            <v/>
          </cell>
        </row>
        <row r="413">
          <cell r="AC413" t="str">
            <v/>
          </cell>
        </row>
        <row r="414">
          <cell r="AC414" t="str">
            <v/>
          </cell>
        </row>
        <row r="415">
          <cell r="AC415" t="str">
            <v/>
          </cell>
        </row>
        <row r="416">
          <cell r="AC416" t="str">
            <v/>
          </cell>
        </row>
        <row r="417">
          <cell r="AC417" t="str">
            <v/>
          </cell>
        </row>
        <row r="418">
          <cell r="AC418" t="str">
            <v/>
          </cell>
        </row>
        <row r="419">
          <cell r="AC419" t="str">
            <v/>
          </cell>
        </row>
        <row r="420">
          <cell r="AC420" t="str">
            <v/>
          </cell>
        </row>
        <row r="421">
          <cell r="AC421" t="str">
            <v/>
          </cell>
        </row>
        <row r="422">
          <cell r="AC422" t="str">
            <v/>
          </cell>
        </row>
        <row r="423">
          <cell r="AC423" t="str">
            <v/>
          </cell>
        </row>
        <row r="424">
          <cell r="AC424" t="str">
            <v/>
          </cell>
        </row>
        <row r="425">
          <cell r="AC425" t="str">
            <v/>
          </cell>
        </row>
        <row r="426">
          <cell r="AC426" t="str">
            <v/>
          </cell>
        </row>
        <row r="427">
          <cell r="AC427" t="str">
            <v/>
          </cell>
        </row>
        <row r="428">
          <cell r="AC428" t="str">
            <v/>
          </cell>
        </row>
        <row r="429">
          <cell r="AC429" t="str">
            <v/>
          </cell>
        </row>
        <row r="430">
          <cell r="AC430" t="str">
            <v/>
          </cell>
        </row>
        <row r="431">
          <cell r="AC431" t="str">
            <v/>
          </cell>
        </row>
        <row r="432">
          <cell r="AC432" t="str">
            <v/>
          </cell>
        </row>
        <row r="433">
          <cell r="AC433" t="str">
            <v/>
          </cell>
        </row>
        <row r="434">
          <cell r="AC434" t="str">
            <v/>
          </cell>
        </row>
        <row r="435">
          <cell r="AC435" t="str">
            <v/>
          </cell>
        </row>
        <row r="436">
          <cell r="AC436" t="str">
            <v/>
          </cell>
        </row>
        <row r="437">
          <cell r="AC437" t="str">
            <v/>
          </cell>
        </row>
        <row r="438">
          <cell r="AC438" t="str">
            <v/>
          </cell>
        </row>
        <row r="439">
          <cell r="AC439" t="str">
            <v/>
          </cell>
        </row>
        <row r="440">
          <cell r="AC440" t="str">
            <v/>
          </cell>
        </row>
        <row r="441">
          <cell r="AC441" t="str">
            <v/>
          </cell>
        </row>
        <row r="442">
          <cell r="AC442" t="str">
            <v/>
          </cell>
        </row>
        <row r="443">
          <cell r="AC443" t="str">
            <v/>
          </cell>
        </row>
        <row r="444">
          <cell r="AC444" t="str">
            <v/>
          </cell>
        </row>
        <row r="445">
          <cell r="AC445" t="str">
            <v/>
          </cell>
        </row>
        <row r="446">
          <cell r="AC446" t="str">
            <v/>
          </cell>
        </row>
        <row r="447">
          <cell r="AC447" t="str">
            <v/>
          </cell>
        </row>
        <row r="448">
          <cell r="AC448" t="str">
            <v/>
          </cell>
        </row>
        <row r="449">
          <cell r="AC449" t="str">
            <v/>
          </cell>
        </row>
        <row r="450">
          <cell r="AC450" t="str">
            <v/>
          </cell>
        </row>
        <row r="451">
          <cell r="AC451" t="str">
            <v/>
          </cell>
        </row>
        <row r="452">
          <cell r="AC452" t="str">
            <v/>
          </cell>
        </row>
        <row r="453">
          <cell r="AC453" t="str">
            <v/>
          </cell>
        </row>
        <row r="454">
          <cell r="AC454" t="str">
            <v/>
          </cell>
        </row>
        <row r="455">
          <cell r="AC455" t="str">
            <v/>
          </cell>
        </row>
        <row r="456">
          <cell r="AC456" t="str">
            <v/>
          </cell>
        </row>
        <row r="457">
          <cell r="AC457" t="str">
            <v/>
          </cell>
        </row>
        <row r="458">
          <cell r="AC458" t="str">
            <v/>
          </cell>
        </row>
        <row r="459">
          <cell r="AC459" t="str">
            <v/>
          </cell>
        </row>
        <row r="460">
          <cell r="AC460" t="str">
            <v/>
          </cell>
        </row>
        <row r="461">
          <cell r="AC461" t="str">
            <v/>
          </cell>
        </row>
        <row r="462">
          <cell r="AC462" t="str">
            <v/>
          </cell>
        </row>
        <row r="463">
          <cell r="AC463" t="str">
            <v/>
          </cell>
        </row>
        <row r="464">
          <cell r="AC464" t="str">
            <v/>
          </cell>
        </row>
        <row r="465">
          <cell r="AC465" t="str">
            <v/>
          </cell>
        </row>
        <row r="466">
          <cell r="AC466" t="str">
            <v/>
          </cell>
        </row>
        <row r="467">
          <cell r="AC467" t="str">
            <v/>
          </cell>
        </row>
        <row r="468">
          <cell r="AC468" t="str">
            <v/>
          </cell>
        </row>
        <row r="469">
          <cell r="AC469" t="str">
            <v/>
          </cell>
        </row>
        <row r="470">
          <cell r="AC470" t="str">
            <v/>
          </cell>
        </row>
        <row r="471">
          <cell r="AC471" t="str">
            <v/>
          </cell>
        </row>
        <row r="472">
          <cell r="AC472" t="str">
            <v/>
          </cell>
        </row>
        <row r="473">
          <cell r="AC473" t="str">
            <v/>
          </cell>
        </row>
        <row r="474">
          <cell r="AC474" t="str">
            <v/>
          </cell>
        </row>
        <row r="475">
          <cell r="AC475" t="str">
            <v/>
          </cell>
        </row>
        <row r="476">
          <cell r="AC476" t="str">
            <v/>
          </cell>
        </row>
        <row r="477">
          <cell r="AC477" t="str">
            <v/>
          </cell>
        </row>
        <row r="478">
          <cell r="AC478" t="str">
            <v/>
          </cell>
        </row>
        <row r="479">
          <cell r="AC479" t="str">
            <v/>
          </cell>
        </row>
        <row r="480">
          <cell r="AC480" t="str">
            <v/>
          </cell>
        </row>
        <row r="481">
          <cell r="AC481" t="str">
            <v/>
          </cell>
        </row>
        <row r="482">
          <cell r="AC482" t="str">
            <v/>
          </cell>
        </row>
        <row r="483">
          <cell r="AC483" t="str">
            <v/>
          </cell>
        </row>
        <row r="484">
          <cell r="AC484" t="str">
            <v/>
          </cell>
        </row>
        <row r="485">
          <cell r="AC485" t="str">
            <v/>
          </cell>
        </row>
        <row r="486">
          <cell r="AC486" t="str">
            <v/>
          </cell>
        </row>
        <row r="487">
          <cell r="AC487" t="str">
            <v/>
          </cell>
        </row>
        <row r="488">
          <cell r="AC488" t="str">
            <v/>
          </cell>
        </row>
        <row r="489">
          <cell r="AC489" t="str">
            <v/>
          </cell>
        </row>
        <row r="490">
          <cell r="AC490" t="str">
            <v/>
          </cell>
        </row>
        <row r="491">
          <cell r="AC491" t="str">
            <v/>
          </cell>
        </row>
        <row r="492">
          <cell r="AC492" t="str">
            <v/>
          </cell>
        </row>
        <row r="493">
          <cell r="AC493" t="str">
            <v/>
          </cell>
        </row>
        <row r="494">
          <cell r="AC494" t="str">
            <v/>
          </cell>
        </row>
        <row r="495">
          <cell r="AC495" t="str">
            <v/>
          </cell>
        </row>
        <row r="496">
          <cell r="AC496" t="str">
            <v/>
          </cell>
        </row>
        <row r="497">
          <cell r="AC497" t="str">
            <v/>
          </cell>
        </row>
        <row r="498">
          <cell r="AC498" t="str">
            <v/>
          </cell>
        </row>
        <row r="499">
          <cell r="AC499" t="str">
            <v/>
          </cell>
        </row>
        <row r="500">
          <cell r="AC500" t="str">
            <v/>
          </cell>
        </row>
        <row r="501">
          <cell r="AC501" t="str">
            <v/>
          </cell>
        </row>
        <row r="502">
          <cell r="AC502" t="str">
            <v/>
          </cell>
        </row>
        <row r="503">
          <cell r="AC503" t="str">
            <v/>
          </cell>
        </row>
        <row r="504">
          <cell r="AC504" t="str">
            <v/>
          </cell>
        </row>
        <row r="505">
          <cell r="AC505" t="str">
            <v/>
          </cell>
        </row>
        <row r="506">
          <cell r="AC506" t="str">
            <v/>
          </cell>
        </row>
        <row r="507">
          <cell r="AC507" t="str">
            <v/>
          </cell>
        </row>
        <row r="508">
          <cell r="AC508" t="str">
            <v/>
          </cell>
        </row>
        <row r="509">
          <cell r="AC509" t="str">
            <v/>
          </cell>
        </row>
        <row r="510">
          <cell r="AC510" t="str">
            <v/>
          </cell>
        </row>
        <row r="511">
          <cell r="AC511" t="str">
            <v/>
          </cell>
        </row>
        <row r="512">
          <cell r="AC512" t="str">
            <v/>
          </cell>
        </row>
        <row r="513">
          <cell r="AC513" t="str">
            <v/>
          </cell>
        </row>
        <row r="514">
          <cell r="AC514" t="str">
            <v/>
          </cell>
        </row>
        <row r="515">
          <cell r="AC515" t="str">
            <v/>
          </cell>
        </row>
        <row r="516">
          <cell r="AC516" t="str">
            <v/>
          </cell>
        </row>
        <row r="517">
          <cell r="AC517" t="str">
            <v/>
          </cell>
        </row>
        <row r="518">
          <cell r="AC518" t="str">
            <v/>
          </cell>
        </row>
        <row r="519">
          <cell r="AC519" t="str">
            <v/>
          </cell>
        </row>
        <row r="520">
          <cell r="AC520" t="str">
            <v/>
          </cell>
        </row>
        <row r="521">
          <cell r="AC521" t="str">
            <v/>
          </cell>
        </row>
        <row r="522">
          <cell r="AC522" t="str">
            <v/>
          </cell>
        </row>
        <row r="523">
          <cell r="AC523" t="str">
            <v/>
          </cell>
        </row>
        <row r="524">
          <cell r="AC524" t="str">
            <v/>
          </cell>
        </row>
        <row r="525">
          <cell r="AC525" t="str">
            <v/>
          </cell>
        </row>
        <row r="526">
          <cell r="AC526" t="str">
            <v/>
          </cell>
        </row>
        <row r="527">
          <cell r="AC527" t="str">
            <v/>
          </cell>
        </row>
        <row r="528">
          <cell r="AC528" t="str">
            <v/>
          </cell>
        </row>
        <row r="529">
          <cell r="AC529" t="str">
            <v/>
          </cell>
        </row>
        <row r="530">
          <cell r="AC530" t="str">
            <v/>
          </cell>
        </row>
        <row r="531">
          <cell r="AC531" t="str">
            <v/>
          </cell>
        </row>
        <row r="532">
          <cell r="AC532" t="str">
            <v/>
          </cell>
        </row>
        <row r="533">
          <cell r="AC533" t="str">
            <v/>
          </cell>
        </row>
        <row r="534">
          <cell r="AC534" t="str">
            <v/>
          </cell>
        </row>
        <row r="535">
          <cell r="AC535" t="str">
            <v/>
          </cell>
        </row>
        <row r="536">
          <cell r="AC536" t="str">
            <v/>
          </cell>
        </row>
        <row r="537">
          <cell r="AC537" t="str">
            <v/>
          </cell>
        </row>
        <row r="538">
          <cell r="AC538" t="str">
            <v/>
          </cell>
        </row>
        <row r="539">
          <cell r="AC539" t="str">
            <v/>
          </cell>
        </row>
        <row r="540">
          <cell r="AC540" t="str">
            <v/>
          </cell>
        </row>
        <row r="541">
          <cell r="AC541" t="str">
            <v/>
          </cell>
        </row>
        <row r="542">
          <cell r="AC542" t="str">
            <v/>
          </cell>
        </row>
        <row r="543">
          <cell r="AC543" t="str">
            <v/>
          </cell>
        </row>
        <row r="544">
          <cell r="AC544" t="str">
            <v/>
          </cell>
        </row>
        <row r="545">
          <cell r="AC545" t="str">
            <v/>
          </cell>
        </row>
        <row r="546">
          <cell r="AC546" t="str">
            <v/>
          </cell>
        </row>
        <row r="547">
          <cell r="AC547" t="str">
            <v/>
          </cell>
        </row>
        <row r="548">
          <cell r="AC548" t="str">
            <v/>
          </cell>
        </row>
        <row r="549">
          <cell r="AC549" t="str">
            <v/>
          </cell>
        </row>
        <row r="550">
          <cell r="AC550" t="str">
            <v/>
          </cell>
        </row>
        <row r="551">
          <cell r="AC551" t="str">
            <v/>
          </cell>
        </row>
        <row r="552">
          <cell r="AC552" t="str">
            <v/>
          </cell>
        </row>
        <row r="553">
          <cell r="AC553" t="str">
            <v/>
          </cell>
        </row>
        <row r="554">
          <cell r="AC554" t="str">
            <v/>
          </cell>
        </row>
        <row r="555">
          <cell r="AC555" t="str">
            <v/>
          </cell>
        </row>
        <row r="556">
          <cell r="AC556" t="str">
            <v/>
          </cell>
        </row>
        <row r="557">
          <cell r="AC557" t="str">
            <v/>
          </cell>
        </row>
        <row r="558">
          <cell r="AC558" t="str">
            <v/>
          </cell>
        </row>
        <row r="559">
          <cell r="AC559" t="str">
            <v/>
          </cell>
        </row>
        <row r="560">
          <cell r="AC560" t="str">
            <v/>
          </cell>
        </row>
        <row r="561">
          <cell r="AC561" t="str">
            <v/>
          </cell>
        </row>
        <row r="562">
          <cell r="AC562" t="str">
            <v/>
          </cell>
        </row>
        <row r="563">
          <cell r="AC563" t="str">
            <v/>
          </cell>
        </row>
        <row r="564">
          <cell r="AC564" t="str">
            <v/>
          </cell>
        </row>
        <row r="565">
          <cell r="AC565" t="str">
            <v/>
          </cell>
        </row>
        <row r="566">
          <cell r="AC566" t="str">
            <v/>
          </cell>
        </row>
        <row r="567">
          <cell r="AC567" t="str">
            <v/>
          </cell>
        </row>
        <row r="568">
          <cell r="AC568" t="str">
            <v/>
          </cell>
        </row>
        <row r="569">
          <cell r="AC569" t="str">
            <v/>
          </cell>
        </row>
        <row r="570">
          <cell r="AC570" t="str">
            <v/>
          </cell>
        </row>
        <row r="571">
          <cell r="AC571" t="str">
            <v/>
          </cell>
        </row>
        <row r="572">
          <cell r="AC572" t="str">
            <v/>
          </cell>
        </row>
        <row r="573">
          <cell r="AC573" t="str">
            <v/>
          </cell>
        </row>
        <row r="574">
          <cell r="AC574" t="str">
            <v/>
          </cell>
        </row>
        <row r="575">
          <cell r="AC575" t="str">
            <v/>
          </cell>
        </row>
        <row r="576">
          <cell r="AC576" t="str">
            <v/>
          </cell>
        </row>
        <row r="577">
          <cell r="AC577" t="str">
            <v/>
          </cell>
        </row>
        <row r="578">
          <cell r="AC578" t="str">
            <v/>
          </cell>
        </row>
        <row r="579">
          <cell r="AC579" t="str">
            <v/>
          </cell>
        </row>
        <row r="580">
          <cell r="AC580" t="str">
            <v/>
          </cell>
        </row>
        <row r="581">
          <cell r="AC581" t="str">
            <v/>
          </cell>
        </row>
        <row r="582">
          <cell r="AC582" t="str">
            <v/>
          </cell>
        </row>
        <row r="583">
          <cell r="AC583" t="str">
            <v/>
          </cell>
        </row>
        <row r="584">
          <cell r="AC584" t="str">
            <v/>
          </cell>
        </row>
        <row r="585">
          <cell r="AC585" t="str">
            <v/>
          </cell>
        </row>
        <row r="586">
          <cell r="AC586" t="str">
            <v/>
          </cell>
        </row>
        <row r="587">
          <cell r="AC587" t="str">
            <v/>
          </cell>
        </row>
        <row r="588">
          <cell r="AC588" t="str">
            <v/>
          </cell>
        </row>
        <row r="589">
          <cell r="AC589" t="str">
            <v/>
          </cell>
        </row>
        <row r="590">
          <cell r="AC590" t="str">
            <v/>
          </cell>
        </row>
        <row r="591">
          <cell r="AC591" t="str">
            <v/>
          </cell>
        </row>
        <row r="592">
          <cell r="AC592" t="str">
            <v/>
          </cell>
        </row>
        <row r="593">
          <cell r="AC593" t="str">
            <v/>
          </cell>
        </row>
        <row r="594">
          <cell r="AC594" t="str">
            <v/>
          </cell>
        </row>
        <row r="595">
          <cell r="AC595" t="str">
            <v/>
          </cell>
        </row>
        <row r="596">
          <cell r="AC596" t="str">
            <v/>
          </cell>
        </row>
        <row r="597">
          <cell r="AC597" t="str">
            <v/>
          </cell>
        </row>
        <row r="598">
          <cell r="AC598" t="str">
            <v/>
          </cell>
        </row>
        <row r="599">
          <cell r="AC599" t="str">
            <v/>
          </cell>
        </row>
        <row r="600">
          <cell r="AC600" t="str">
            <v/>
          </cell>
        </row>
        <row r="601">
          <cell r="AC601" t="str">
            <v/>
          </cell>
        </row>
        <row r="602">
          <cell r="AC602" t="str">
            <v/>
          </cell>
        </row>
        <row r="603">
          <cell r="AC603" t="str">
            <v/>
          </cell>
        </row>
        <row r="604">
          <cell r="AC604" t="str">
            <v/>
          </cell>
        </row>
        <row r="605">
          <cell r="AC605" t="str">
            <v/>
          </cell>
        </row>
        <row r="606">
          <cell r="AC606" t="str">
            <v/>
          </cell>
        </row>
        <row r="607">
          <cell r="AC607" t="str">
            <v/>
          </cell>
        </row>
        <row r="608">
          <cell r="AC608" t="str">
            <v/>
          </cell>
        </row>
        <row r="609">
          <cell r="AC609" t="str">
            <v/>
          </cell>
        </row>
        <row r="610">
          <cell r="AC610" t="str">
            <v/>
          </cell>
        </row>
        <row r="611">
          <cell r="AC611" t="str">
            <v/>
          </cell>
        </row>
        <row r="612">
          <cell r="AC612" t="str">
            <v/>
          </cell>
        </row>
        <row r="613">
          <cell r="AC613" t="str">
            <v/>
          </cell>
        </row>
        <row r="614">
          <cell r="AC614" t="str">
            <v/>
          </cell>
        </row>
        <row r="615">
          <cell r="AC615" t="str">
            <v/>
          </cell>
        </row>
        <row r="616">
          <cell r="AC616" t="str">
            <v/>
          </cell>
        </row>
        <row r="617">
          <cell r="AC617" t="str">
            <v/>
          </cell>
        </row>
        <row r="618">
          <cell r="AC618" t="str">
            <v/>
          </cell>
        </row>
        <row r="619">
          <cell r="AC619" t="str">
            <v/>
          </cell>
        </row>
        <row r="620">
          <cell r="AC620" t="str">
            <v/>
          </cell>
        </row>
        <row r="621">
          <cell r="AC621" t="str">
            <v/>
          </cell>
        </row>
        <row r="622">
          <cell r="AC622" t="str">
            <v/>
          </cell>
        </row>
        <row r="623">
          <cell r="AC623" t="str">
            <v/>
          </cell>
        </row>
        <row r="624">
          <cell r="AC624" t="str">
            <v/>
          </cell>
        </row>
        <row r="625">
          <cell r="AC625" t="str">
            <v/>
          </cell>
        </row>
        <row r="626">
          <cell r="AC626" t="str">
            <v/>
          </cell>
        </row>
        <row r="627">
          <cell r="AC627" t="str">
            <v/>
          </cell>
        </row>
        <row r="628">
          <cell r="AC628" t="str">
            <v/>
          </cell>
        </row>
        <row r="629">
          <cell r="AC629" t="str">
            <v/>
          </cell>
        </row>
        <row r="630">
          <cell r="AC630" t="str">
            <v/>
          </cell>
        </row>
        <row r="631">
          <cell r="AC631" t="str">
            <v/>
          </cell>
        </row>
        <row r="632">
          <cell r="AC632" t="str">
            <v/>
          </cell>
        </row>
        <row r="633">
          <cell r="AC633" t="str">
            <v/>
          </cell>
        </row>
        <row r="634">
          <cell r="AC634" t="str">
            <v/>
          </cell>
        </row>
        <row r="635">
          <cell r="AC635" t="str">
            <v/>
          </cell>
        </row>
        <row r="636">
          <cell r="AC636" t="str">
            <v/>
          </cell>
        </row>
        <row r="637">
          <cell r="AC637" t="str">
            <v/>
          </cell>
        </row>
        <row r="638">
          <cell r="AC638" t="str">
            <v/>
          </cell>
        </row>
        <row r="639">
          <cell r="AC639" t="str">
            <v/>
          </cell>
        </row>
        <row r="640">
          <cell r="AC640" t="str">
            <v/>
          </cell>
        </row>
        <row r="641">
          <cell r="AC641" t="str">
            <v/>
          </cell>
        </row>
        <row r="642">
          <cell r="AC642" t="str">
            <v/>
          </cell>
        </row>
        <row r="643">
          <cell r="AC643" t="str">
            <v/>
          </cell>
        </row>
        <row r="644">
          <cell r="AC644" t="str">
            <v/>
          </cell>
        </row>
        <row r="645">
          <cell r="AC645" t="str">
            <v/>
          </cell>
        </row>
        <row r="646">
          <cell r="AC646" t="str">
            <v/>
          </cell>
        </row>
        <row r="647">
          <cell r="AC647" t="str">
            <v/>
          </cell>
        </row>
        <row r="648">
          <cell r="AC648" t="str">
            <v/>
          </cell>
        </row>
        <row r="649">
          <cell r="AC649" t="str">
            <v/>
          </cell>
        </row>
        <row r="650">
          <cell r="AC650" t="str">
            <v/>
          </cell>
        </row>
        <row r="651">
          <cell r="AC651" t="str">
            <v/>
          </cell>
        </row>
        <row r="652">
          <cell r="AC652" t="str">
            <v/>
          </cell>
        </row>
        <row r="653">
          <cell r="AC653" t="str">
            <v/>
          </cell>
        </row>
        <row r="654">
          <cell r="AC654" t="str">
            <v/>
          </cell>
        </row>
        <row r="655">
          <cell r="AC655" t="str">
            <v/>
          </cell>
        </row>
        <row r="656">
          <cell r="AC656" t="str">
            <v/>
          </cell>
        </row>
        <row r="657">
          <cell r="AC657" t="str">
            <v/>
          </cell>
        </row>
        <row r="658">
          <cell r="AC658" t="str">
            <v/>
          </cell>
        </row>
        <row r="659">
          <cell r="AC659" t="str">
            <v/>
          </cell>
        </row>
        <row r="660">
          <cell r="AC660" t="str">
            <v/>
          </cell>
        </row>
        <row r="661">
          <cell r="AC661" t="str">
            <v/>
          </cell>
        </row>
        <row r="662">
          <cell r="AC662" t="str">
            <v/>
          </cell>
        </row>
        <row r="663">
          <cell r="AC663" t="str">
            <v/>
          </cell>
        </row>
        <row r="664">
          <cell r="AC664" t="str">
            <v/>
          </cell>
        </row>
        <row r="665">
          <cell r="AC665" t="str">
            <v/>
          </cell>
        </row>
        <row r="666">
          <cell r="AC666" t="str">
            <v/>
          </cell>
        </row>
        <row r="667">
          <cell r="AC667" t="str">
            <v/>
          </cell>
        </row>
        <row r="668">
          <cell r="AC668" t="str">
            <v/>
          </cell>
        </row>
        <row r="669">
          <cell r="AC669" t="str">
            <v/>
          </cell>
        </row>
        <row r="670">
          <cell r="AC670" t="str">
            <v/>
          </cell>
        </row>
        <row r="671">
          <cell r="AC671" t="str">
            <v/>
          </cell>
        </row>
        <row r="672">
          <cell r="AC672" t="str">
            <v/>
          </cell>
        </row>
        <row r="673">
          <cell r="AC673" t="str">
            <v/>
          </cell>
        </row>
        <row r="674">
          <cell r="AC674" t="str">
            <v/>
          </cell>
        </row>
        <row r="675">
          <cell r="AC675" t="str">
            <v/>
          </cell>
        </row>
        <row r="676">
          <cell r="AC676" t="str">
            <v/>
          </cell>
        </row>
        <row r="677">
          <cell r="AC677" t="str">
            <v/>
          </cell>
        </row>
        <row r="678">
          <cell r="AC678" t="str">
            <v/>
          </cell>
        </row>
        <row r="679">
          <cell r="AC679" t="str">
            <v/>
          </cell>
        </row>
        <row r="680">
          <cell r="AC680" t="str">
            <v/>
          </cell>
        </row>
        <row r="681">
          <cell r="AC681" t="str">
            <v/>
          </cell>
        </row>
        <row r="682">
          <cell r="AC682" t="str">
            <v/>
          </cell>
        </row>
        <row r="683">
          <cell r="AC683" t="str">
            <v/>
          </cell>
        </row>
        <row r="684">
          <cell r="AC684" t="str">
            <v/>
          </cell>
        </row>
        <row r="685">
          <cell r="AC685" t="str">
            <v/>
          </cell>
        </row>
        <row r="686">
          <cell r="AC686" t="str">
            <v/>
          </cell>
        </row>
        <row r="687">
          <cell r="AC687" t="str">
            <v/>
          </cell>
        </row>
        <row r="688">
          <cell r="AC688" t="str">
            <v/>
          </cell>
        </row>
        <row r="689">
          <cell r="AC689" t="str">
            <v/>
          </cell>
        </row>
        <row r="690">
          <cell r="AC690" t="str">
            <v/>
          </cell>
        </row>
        <row r="691">
          <cell r="AC691" t="str">
            <v/>
          </cell>
        </row>
        <row r="692">
          <cell r="AC692" t="str">
            <v/>
          </cell>
        </row>
        <row r="693">
          <cell r="AC693" t="str">
            <v/>
          </cell>
        </row>
        <row r="694">
          <cell r="AC694" t="str">
            <v/>
          </cell>
        </row>
        <row r="695">
          <cell r="AC695" t="str">
            <v/>
          </cell>
        </row>
        <row r="696">
          <cell r="AC696" t="str">
            <v/>
          </cell>
        </row>
        <row r="697">
          <cell r="AC697" t="str">
            <v/>
          </cell>
        </row>
        <row r="698">
          <cell r="AC698" t="str">
            <v/>
          </cell>
        </row>
        <row r="699">
          <cell r="AC699" t="str">
            <v/>
          </cell>
        </row>
        <row r="700">
          <cell r="AC700" t="str">
            <v/>
          </cell>
        </row>
        <row r="701">
          <cell r="AC701" t="str">
            <v/>
          </cell>
        </row>
        <row r="702">
          <cell r="AC702" t="str">
            <v/>
          </cell>
        </row>
        <row r="703">
          <cell r="AC703" t="str">
            <v/>
          </cell>
        </row>
        <row r="704">
          <cell r="AC704" t="str">
            <v/>
          </cell>
        </row>
        <row r="705">
          <cell r="AC705" t="str">
            <v/>
          </cell>
        </row>
        <row r="706">
          <cell r="AC706" t="str">
            <v/>
          </cell>
        </row>
        <row r="707">
          <cell r="AC707" t="str">
            <v/>
          </cell>
        </row>
        <row r="708">
          <cell r="AC708" t="str">
            <v/>
          </cell>
        </row>
        <row r="709">
          <cell r="AC709" t="str">
            <v/>
          </cell>
        </row>
        <row r="710">
          <cell r="AC710" t="str">
            <v/>
          </cell>
        </row>
        <row r="711">
          <cell r="AC711" t="str">
            <v/>
          </cell>
        </row>
        <row r="712">
          <cell r="AC712" t="str">
            <v/>
          </cell>
        </row>
        <row r="713">
          <cell r="AC713" t="str">
            <v/>
          </cell>
        </row>
        <row r="714">
          <cell r="AC714" t="str">
            <v/>
          </cell>
        </row>
        <row r="715">
          <cell r="AC715" t="str">
            <v/>
          </cell>
        </row>
        <row r="716">
          <cell r="AC716" t="str">
            <v/>
          </cell>
        </row>
        <row r="717">
          <cell r="AC717" t="str">
            <v/>
          </cell>
        </row>
        <row r="718">
          <cell r="AC718" t="str">
            <v/>
          </cell>
        </row>
        <row r="719">
          <cell r="AC719" t="str">
            <v/>
          </cell>
        </row>
        <row r="720">
          <cell r="AC720" t="str">
            <v/>
          </cell>
        </row>
        <row r="721">
          <cell r="AC721" t="str">
            <v/>
          </cell>
        </row>
        <row r="722">
          <cell r="AC722" t="str">
            <v/>
          </cell>
        </row>
        <row r="723">
          <cell r="AC723" t="str">
            <v/>
          </cell>
        </row>
        <row r="724">
          <cell r="AC724" t="str">
            <v/>
          </cell>
        </row>
        <row r="725">
          <cell r="AC725" t="str">
            <v/>
          </cell>
        </row>
        <row r="726">
          <cell r="AC726" t="str">
            <v/>
          </cell>
        </row>
        <row r="727">
          <cell r="AC727" t="str">
            <v/>
          </cell>
        </row>
        <row r="728">
          <cell r="AC728" t="str">
            <v/>
          </cell>
        </row>
        <row r="729">
          <cell r="AC729" t="str">
            <v/>
          </cell>
        </row>
        <row r="730">
          <cell r="AC730" t="str">
            <v/>
          </cell>
        </row>
        <row r="731">
          <cell r="AC731" t="str">
            <v/>
          </cell>
        </row>
        <row r="732">
          <cell r="AC732" t="str">
            <v/>
          </cell>
        </row>
        <row r="733">
          <cell r="AC733" t="str">
            <v/>
          </cell>
        </row>
        <row r="734">
          <cell r="AC734" t="str">
            <v/>
          </cell>
        </row>
        <row r="735">
          <cell r="AC735" t="str">
            <v/>
          </cell>
        </row>
        <row r="736">
          <cell r="AC736" t="str">
            <v/>
          </cell>
        </row>
        <row r="737">
          <cell r="AC737" t="str">
            <v/>
          </cell>
        </row>
        <row r="738">
          <cell r="AC738" t="str">
            <v/>
          </cell>
        </row>
        <row r="739">
          <cell r="AC739" t="str">
            <v/>
          </cell>
        </row>
        <row r="740">
          <cell r="AC740" t="str">
            <v/>
          </cell>
        </row>
        <row r="741">
          <cell r="AC741" t="str">
            <v/>
          </cell>
        </row>
        <row r="742">
          <cell r="AC742" t="str">
            <v/>
          </cell>
        </row>
        <row r="743">
          <cell r="AC743" t="str">
            <v/>
          </cell>
        </row>
        <row r="744">
          <cell r="AC744" t="str">
            <v/>
          </cell>
        </row>
        <row r="745">
          <cell r="AC745" t="str">
            <v/>
          </cell>
        </row>
        <row r="746">
          <cell r="AC746" t="str">
            <v/>
          </cell>
        </row>
        <row r="747">
          <cell r="AC747" t="str">
            <v/>
          </cell>
        </row>
        <row r="748">
          <cell r="AC748" t="str">
            <v/>
          </cell>
        </row>
        <row r="749">
          <cell r="AC749" t="str">
            <v/>
          </cell>
        </row>
        <row r="750">
          <cell r="AC750" t="str">
            <v/>
          </cell>
        </row>
        <row r="751">
          <cell r="AC751" t="str">
            <v/>
          </cell>
        </row>
        <row r="752">
          <cell r="AC752" t="str">
            <v/>
          </cell>
        </row>
        <row r="753">
          <cell r="AC753" t="str">
            <v/>
          </cell>
        </row>
        <row r="754">
          <cell r="AC754" t="str">
            <v/>
          </cell>
        </row>
        <row r="755">
          <cell r="AC755" t="str">
            <v/>
          </cell>
        </row>
        <row r="756">
          <cell r="AC756" t="str">
            <v/>
          </cell>
        </row>
        <row r="757">
          <cell r="AC757" t="str">
            <v/>
          </cell>
        </row>
        <row r="758">
          <cell r="AC758" t="str">
            <v/>
          </cell>
        </row>
        <row r="759">
          <cell r="AC759" t="str">
            <v/>
          </cell>
        </row>
        <row r="760">
          <cell r="AC760" t="str">
            <v/>
          </cell>
        </row>
        <row r="761">
          <cell r="AC761" t="str">
            <v/>
          </cell>
        </row>
        <row r="762">
          <cell r="AC762" t="str">
            <v/>
          </cell>
        </row>
        <row r="763">
          <cell r="AC763" t="str">
            <v/>
          </cell>
        </row>
        <row r="764">
          <cell r="AC764" t="str">
            <v/>
          </cell>
        </row>
        <row r="765">
          <cell r="AC765" t="str">
            <v/>
          </cell>
        </row>
        <row r="766">
          <cell r="AC766" t="str">
            <v/>
          </cell>
        </row>
        <row r="767">
          <cell r="AC767" t="str">
            <v/>
          </cell>
        </row>
        <row r="768">
          <cell r="AC768" t="str">
            <v/>
          </cell>
        </row>
        <row r="769">
          <cell r="AC769" t="str">
            <v/>
          </cell>
        </row>
        <row r="770">
          <cell r="AC770" t="str">
            <v/>
          </cell>
        </row>
        <row r="771">
          <cell r="AC771" t="str">
            <v/>
          </cell>
        </row>
        <row r="772">
          <cell r="AC772" t="str">
            <v/>
          </cell>
        </row>
        <row r="773">
          <cell r="AC773" t="str">
            <v/>
          </cell>
        </row>
        <row r="774">
          <cell r="AC774" t="str">
            <v/>
          </cell>
        </row>
        <row r="775">
          <cell r="AC775" t="str">
            <v/>
          </cell>
        </row>
        <row r="776">
          <cell r="AC776" t="str">
            <v/>
          </cell>
        </row>
        <row r="777">
          <cell r="AC777" t="str">
            <v/>
          </cell>
        </row>
        <row r="778">
          <cell r="AC778" t="str">
            <v/>
          </cell>
        </row>
        <row r="779">
          <cell r="AC779" t="str">
            <v/>
          </cell>
        </row>
        <row r="780">
          <cell r="AC780" t="str">
            <v/>
          </cell>
        </row>
        <row r="781">
          <cell r="AC781" t="str">
            <v/>
          </cell>
        </row>
        <row r="782">
          <cell r="AC782" t="str">
            <v/>
          </cell>
        </row>
        <row r="783">
          <cell r="AC783" t="str">
            <v/>
          </cell>
        </row>
        <row r="784">
          <cell r="AC784" t="str">
            <v/>
          </cell>
        </row>
        <row r="785">
          <cell r="AC785" t="str">
            <v/>
          </cell>
        </row>
        <row r="786">
          <cell r="AC786" t="str">
            <v/>
          </cell>
        </row>
        <row r="787">
          <cell r="AC787" t="str">
            <v/>
          </cell>
        </row>
        <row r="788">
          <cell r="AC788" t="str">
            <v/>
          </cell>
        </row>
        <row r="789">
          <cell r="AC789" t="str">
            <v/>
          </cell>
        </row>
        <row r="790">
          <cell r="AC790" t="str">
            <v/>
          </cell>
        </row>
        <row r="791">
          <cell r="AC791" t="str">
            <v/>
          </cell>
        </row>
        <row r="792">
          <cell r="AC792" t="str">
            <v/>
          </cell>
        </row>
        <row r="793">
          <cell r="AC793" t="str">
            <v/>
          </cell>
        </row>
        <row r="794">
          <cell r="AC794" t="str">
            <v/>
          </cell>
        </row>
        <row r="795">
          <cell r="AC795" t="str">
            <v/>
          </cell>
        </row>
        <row r="796">
          <cell r="AC796" t="str">
            <v/>
          </cell>
        </row>
        <row r="797">
          <cell r="AC797" t="str">
            <v/>
          </cell>
        </row>
        <row r="798">
          <cell r="AC798" t="str">
            <v/>
          </cell>
        </row>
        <row r="799">
          <cell r="AC799" t="str">
            <v/>
          </cell>
        </row>
        <row r="800">
          <cell r="AC800" t="str">
            <v/>
          </cell>
        </row>
        <row r="801">
          <cell r="AC801" t="str">
            <v/>
          </cell>
        </row>
        <row r="802">
          <cell r="AC802" t="str">
            <v/>
          </cell>
        </row>
        <row r="803">
          <cell r="AC803" t="str">
            <v/>
          </cell>
        </row>
        <row r="804">
          <cell r="AC804" t="str">
            <v/>
          </cell>
        </row>
        <row r="805">
          <cell r="AC805" t="str">
            <v/>
          </cell>
        </row>
        <row r="806">
          <cell r="AC806" t="str">
            <v/>
          </cell>
        </row>
        <row r="807">
          <cell r="AC807" t="str">
            <v/>
          </cell>
        </row>
        <row r="808">
          <cell r="AC808" t="str">
            <v/>
          </cell>
        </row>
        <row r="809">
          <cell r="AC809" t="str">
            <v/>
          </cell>
        </row>
        <row r="810">
          <cell r="AC810" t="str">
            <v/>
          </cell>
        </row>
        <row r="811">
          <cell r="AC811" t="str">
            <v/>
          </cell>
        </row>
        <row r="812">
          <cell r="AC812" t="str">
            <v/>
          </cell>
        </row>
        <row r="813">
          <cell r="AC813" t="str">
            <v/>
          </cell>
        </row>
        <row r="814">
          <cell r="AC814" t="str">
            <v/>
          </cell>
        </row>
        <row r="815">
          <cell r="AC815" t="str">
            <v/>
          </cell>
        </row>
        <row r="816">
          <cell r="AC816" t="str">
            <v/>
          </cell>
        </row>
        <row r="817">
          <cell r="AC817" t="str">
            <v/>
          </cell>
        </row>
        <row r="818">
          <cell r="AC818" t="str">
            <v/>
          </cell>
        </row>
        <row r="819">
          <cell r="AC819" t="str">
            <v/>
          </cell>
        </row>
        <row r="820">
          <cell r="AC820" t="str">
            <v/>
          </cell>
        </row>
        <row r="821">
          <cell r="AC821" t="str">
            <v/>
          </cell>
        </row>
        <row r="822">
          <cell r="AC822" t="str">
            <v/>
          </cell>
        </row>
        <row r="823">
          <cell r="AC823" t="str">
            <v/>
          </cell>
        </row>
        <row r="824">
          <cell r="AC824" t="str">
            <v/>
          </cell>
        </row>
        <row r="825">
          <cell r="AC825" t="str">
            <v/>
          </cell>
        </row>
        <row r="826">
          <cell r="AC826" t="str">
            <v/>
          </cell>
        </row>
        <row r="827">
          <cell r="AC827" t="str">
            <v/>
          </cell>
        </row>
        <row r="828">
          <cell r="AC828" t="str">
            <v/>
          </cell>
        </row>
        <row r="829">
          <cell r="AC829" t="str">
            <v/>
          </cell>
        </row>
        <row r="830">
          <cell r="AC830" t="str">
            <v/>
          </cell>
        </row>
        <row r="831">
          <cell r="AC831" t="str">
            <v/>
          </cell>
        </row>
        <row r="832">
          <cell r="AC832" t="str">
            <v/>
          </cell>
        </row>
        <row r="833">
          <cell r="AC833" t="str">
            <v/>
          </cell>
        </row>
        <row r="834">
          <cell r="AC834" t="str">
            <v/>
          </cell>
        </row>
        <row r="835">
          <cell r="AC835" t="str">
            <v/>
          </cell>
        </row>
        <row r="836">
          <cell r="AC836" t="str">
            <v/>
          </cell>
        </row>
        <row r="837">
          <cell r="AC837" t="str">
            <v/>
          </cell>
        </row>
        <row r="838">
          <cell r="AC838" t="str">
            <v/>
          </cell>
        </row>
        <row r="839">
          <cell r="AC839" t="str">
            <v/>
          </cell>
        </row>
        <row r="840">
          <cell r="AC840" t="str">
            <v/>
          </cell>
        </row>
        <row r="841">
          <cell r="AC841" t="str">
            <v/>
          </cell>
        </row>
        <row r="842">
          <cell r="AC842" t="str">
            <v/>
          </cell>
        </row>
        <row r="843">
          <cell r="AC843" t="str">
            <v/>
          </cell>
        </row>
        <row r="844">
          <cell r="AC844" t="str">
            <v/>
          </cell>
        </row>
        <row r="845">
          <cell r="AC845" t="str">
            <v/>
          </cell>
        </row>
        <row r="846">
          <cell r="AC846" t="str">
            <v/>
          </cell>
        </row>
        <row r="847">
          <cell r="AC847" t="str">
            <v/>
          </cell>
        </row>
        <row r="848">
          <cell r="AC848" t="str">
            <v/>
          </cell>
        </row>
        <row r="849">
          <cell r="AC849" t="str">
            <v/>
          </cell>
        </row>
        <row r="850">
          <cell r="AC850" t="str">
            <v/>
          </cell>
        </row>
        <row r="851">
          <cell r="AC851" t="str">
            <v/>
          </cell>
        </row>
        <row r="852">
          <cell r="AC852" t="str">
            <v/>
          </cell>
        </row>
        <row r="853">
          <cell r="AC853" t="str">
            <v/>
          </cell>
        </row>
        <row r="854">
          <cell r="AC854" t="str">
            <v/>
          </cell>
        </row>
        <row r="855">
          <cell r="AC855" t="str">
            <v/>
          </cell>
        </row>
        <row r="856">
          <cell r="AC856" t="str">
            <v/>
          </cell>
        </row>
        <row r="857">
          <cell r="AC857" t="str">
            <v/>
          </cell>
        </row>
        <row r="858">
          <cell r="AC858" t="str">
            <v/>
          </cell>
        </row>
        <row r="859">
          <cell r="AC859" t="str">
            <v/>
          </cell>
        </row>
        <row r="860">
          <cell r="AC860" t="str">
            <v/>
          </cell>
        </row>
        <row r="861">
          <cell r="AC861" t="str">
            <v/>
          </cell>
        </row>
        <row r="862">
          <cell r="AC862" t="str">
            <v/>
          </cell>
        </row>
        <row r="863">
          <cell r="AC863" t="str">
            <v/>
          </cell>
        </row>
        <row r="864">
          <cell r="AC864" t="str">
            <v/>
          </cell>
        </row>
        <row r="865">
          <cell r="AC865" t="str">
            <v/>
          </cell>
        </row>
        <row r="866">
          <cell r="AC866" t="str">
            <v/>
          </cell>
        </row>
        <row r="867">
          <cell r="AC867" t="str">
            <v/>
          </cell>
        </row>
        <row r="868">
          <cell r="AC868" t="str">
            <v/>
          </cell>
        </row>
        <row r="869">
          <cell r="AC869" t="str">
            <v/>
          </cell>
        </row>
        <row r="870">
          <cell r="AC870" t="str">
            <v/>
          </cell>
        </row>
        <row r="871">
          <cell r="AC871" t="str">
            <v/>
          </cell>
        </row>
        <row r="872">
          <cell r="AC872" t="str">
            <v/>
          </cell>
        </row>
        <row r="873">
          <cell r="AC873" t="str">
            <v/>
          </cell>
        </row>
        <row r="874">
          <cell r="AC874" t="str">
            <v/>
          </cell>
        </row>
        <row r="875">
          <cell r="AC875" t="str">
            <v/>
          </cell>
        </row>
        <row r="876">
          <cell r="AC876" t="str">
            <v/>
          </cell>
        </row>
        <row r="877">
          <cell r="AC877" t="str">
            <v/>
          </cell>
        </row>
        <row r="878">
          <cell r="AC878" t="str">
            <v/>
          </cell>
        </row>
        <row r="879">
          <cell r="AC879" t="str">
            <v/>
          </cell>
        </row>
        <row r="880">
          <cell r="AC880" t="str">
            <v/>
          </cell>
        </row>
        <row r="881">
          <cell r="AC881" t="str">
            <v/>
          </cell>
        </row>
        <row r="882">
          <cell r="AC882" t="str">
            <v/>
          </cell>
        </row>
        <row r="883">
          <cell r="AC883" t="str">
            <v/>
          </cell>
        </row>
        <row r="884">
          <cell r="AC884" t="str">
            <v/>
          </cell>
        </row>
        <row r="885">
          <cell r="AC885" t="str">
            <v/>
          </cell>
        </row>
        <row r="886">
          <cell r="AC886" t="str">
            <v/>
          </cell>
        </row>
        <row r="887">
          <cell r="AC887" t="str">
            <v/>
          </cell>
        </row>
        <row r="888">
          <cell r="AC888" t="str">
            <v/>
          </cell>
        </row>
        <row r="889">
          <cell r="AC889" t="str">
            <v/>
          </cell>
        </row>
        <row r="890">
          <cell r="AC890" t="str">
            <v/>
          </cell>
        </row>
        <row r="891">
          <cell r="AC891" t="str">
            <v/>
          </cell>
        </row>
        <row r="892">
          <cell r="AC892" t="str">
            <v/>
          </cell>
        </row>
        <row r="893">
          <cell r="AC893" t="str">
            <v/>
          </cell>
        </row>
        <row r="894">
          <cell r="AC894" t="str">
            <v/>
          </cell>
        </row>
        <row r="895">
          <cell r="AC895" t="str">
            <v/>
          </cell>
        </row>
        <row r="896">
          <cell r="AC896" t="str">
            <v/>
          </cell>
        </row>
        <row r="897">
          <cell r="AC897" t="str">
            <v/>
          </cell>
        </row>
        <row r="898">
          <cell r="AC898" t="str">
            <v/>
          </cell>
        </row>
        <row r="899">
          <cell r="AC899" t="str">
            <v/>
          </cell>
        </row>
        <row r="900">
          <cell r="AC900" t="str">
            <v/>
          </cell>
        </row>
        <row r="901">
          <cell r="AC901" t="str">
            <v/>
          </cell>
        </row>
        <row r="902">
          <cell r="AC902" t="str">
            <v/>
          </cell>
        </row>
        <row r="903">
          <cell r="AC903" t="str">
            <v/>
          </cell>
        </row>
        <row r="904">
          <cell r="AC904" t="str">
            <v/>
          </cell>
        </row>
        <row r="905">
          <cell r="AC905" t="str">
            <v/>
          </cell>
        </row>
        <row r="906">
          <cell r="AC906" t="str">
            <v/>
          </cell>
        </row>
        <row r="907">
          <cell r="AC907" t="str">
            <v/>
          </cell>
        </row>
        <row r="908">
          <cell r="AC908" t="str">
            <v/>
          </cell>
        </row>
        <row r="909">
          <cell r="AC909" t="str">
            <v/>
          </cell>
        </row>
        <row r="910">
          <cell r="AC910" t="str">
            <v/>
          </cell>
        </row>
        <row r="911">
          <cell r="AC911" t="str">
            <v/>
          </cell>
        </row>
        <row r="912">
          <cell r="AC912" t="str">
            <v/>
          </cell>
        </row>
        <row r="913">
          <cell r="AC913" t="str">
            <v/>
          </cell>
        </row>
        <row r="914">
          <cell r="AC914" t="str">
            <v/>
          </cell>
        </row>
        <row r="915">
          <cell r="AC915" t="str">
            <v/>
          </cell>
        </row>
        <row r="916">
          <cell r="AC916" t="str">
            <v/>
          </cell>
        </row>
        <row r="917">
          <cell r="AC917" t="str">
            <v/>
          </cell>
        </row>
        <row r="918">
          <cell r="AC918" t="str">
            <v/>
          </cell>
        </row>
        <row r="919">
          <cell r="AC919" t="str">
            <v/>
          </cell>
        </row>
        <row r="920">
          <cell r="AC920" t="str">
            <v/>
          </cell>
        </row>
        <row r="921">
          <cell r="AC921" t="str">
            <v/>
          </cell>
        </row>
        <row r="922">
          <cell r="AC922" t="str">
            <v/>
          </cell>
        </row>
        <row r="923">
          <cell r="AC923" t="str">
            <v/>
          </cell>
        </row>
        <row r="924">
          <cell r="AC924" t="str">
            <v/>
          </cell>
        </row>
        <row r="925">
          <cell r="AC925" t="str">
            <v/>
          </cell>
        </row>
        <row r="926">
          <cell r="AC926" t="str">
            <v/>
          </cell>
        </row>
        <row r="927">
          <cell r="AC927" t="str">
            <v/>
          </cell>
        </row>
        <row r="928">
          <cell r="AC928" t="str">
            <v/>
          </cell>
        </row>
        <row r="929">
          <cell r="AC929" t="str">
            <v/>
          </cell>
        </row>
        <row r="930">
          <cell r="AC930" t="str">
            <v/>
          </cell>
        </row>
        <row r="931">
          <cell r="AC931" t="str">
            <v/>
          </cell>
        </row>
        <row r="932">
          <cell r="AC932" t="str">
            <v/>
          </cell>
        </row>
        <row r="933">
          <cell r="AC933" t="str">
            <v/>
          </cell>
        </row>
        <row r="934">
          <cell r="AC934" t="str">
            <v/>
          </cell>
        </row>
        <row r="935">
          <cell r="AC935" t="str">
            <v/>
          </cell>
        </row>
        <row r="936">
          <cell r="AC936" t="str">
            <v/>
          </cell>
        </row>
        <row r="937">
          <cell r="AC937" t="str">
            <v/>
          </cell>
        </row>
        <row r="938">
          <cell r="AC938" t="str">
            <v/>
          </cell>
        </row>
        <row r="939">
          <cell r="AC939" t="str">
            <v/>
          </cell>
        </row>
        <row r="940">
          <cell r="AC940" t="str">
            <v/>
          </cell>
        </row>
        <row r="941">
          <cell r="AC941" t="str">
            <v/>
          </cell>
        </row>
        <row r="942">
          <cell r="AC942" t="str">
            <v/>
          </cell>
        </row>
        <row r="943">
          <cell r="AC943" t="str">
            <v/>
          </cell>
        </row>
        <row r="944">
          <cell r="AC944" t="str">
            <v/>
          </cell>
        </row>
        <row r="945">
          <cell r="AC945" t="str">
            <v/>
          </cell>
        </row>
        <row r="946">
          <cell r="AC946" t="str">
            <v/>
          </cell>
        </row>
        <row r="947">
          <cell r="AC947" t="str">
            <v/>
          </cell>
        </row>
        <row r="948">
          <cell r="AC948" t="str">
            <v/>
          </cell>
        </row>
        <row r="949">
          <cell r="AC949" t="str">
            <v/>
          </cell>
        </row>
        <row r="950">
          <cell r="AC950" t="str">
            <v/>
          </cell>
        </row>
        <row r="951">
          <cell r="AC951" t="str">
            <v/>
          </cell>
        </row>
        <row r="952">
          <cell r="AC952" t="str">
            <v/>
          </cell>
        </row>
        <row r="953">
          <cell r="AC953" t="str">
            <v/>
          </cell>
        </row>
        <row r="954">
          <cell r="AC954" t="str">
            <v/>
          </cell>
        </row>
        <row r="955">
          <cell r="AC955" t="str">
            <v/>
          </cell>
        </row>
        <row r="956">
          <cell r="AC956" t="str">
            <v/>
          </cell>
        </row>
        <row r="957">
          <cell r="AC957" t="str">
            <v/>
          </cell>
        </row>
        <row r="958">
          <cell r="AC958" t="str">
            <v/>
          </cell>
        </row>
        <row r="959">
          <cell r="AC959" t="str">
            <v/>
          </cell>
        </row>
        <row r="960">
          <cell r="AC960" t="str">
            <v/>
          </cell>
        </row>
        <row r="961">
          <cell r="AC961" t="str">
            <v/>
          </cell>
        </row>
        <row r="962">
          <cell r="AC962" t="str">
            <v/>
          </cell>
        </row>
        <row r="963">
          <cell r="AC963" t="str">
            <v/>
          </cell>
        </row>
        <row r="964">
          <cell r="AC964" t="str">
            <v/>
          </cell>
        </row>
        <row r="965">
          <cell r="AC965" t="str">
            <v/>
          </cell>
        </row>
        <row r="966">
          <cell r="AC966" t="str">
            <v/>
          </cell>
        </row>
        <row r="967">
          <cell r="AC967" t="str">
            <v/>
          </cell>
        </row>
        <row r="968">
          <cell r="AC968" t="str">
            <v/>
          </cell>
        </row>
        <row r="969">
          <cell r="AC969" t="str">
            <v/>
          </cell>
        </row>
        <row r="970">
          <cell r="AC970" t="str">
            <v/>
          </cell>
        </row>
        <row r="971">
          <cell r="AC971" t="str">
            <v/>
          </cell>
        </row>
        <row r="972">
          <cell r="AC972" t="str">
            <v/>
          </cell>
        </row>
        <row r="973">
          <cell r="AC973" t="str">
            <v/>
          </cell>
        </row>
        <row r="974">
          <cell r="AC974" t="str">
            <v/>
          </cell>
        </row>
        <row r="975">
          <cell r="AC975" t="str">
            <v/>
          </cell>
        </row>
        <row r="976">
          <cell r="AC976" t="str">
            <v/>
          </cell>
        </row>
        <row r="977">
          <cell r="AC977" t="str">
            <v/>
          </cell>
        </row>
        <row r="978">
          <cell r="AC978" t="str">
            <v/>
          </cell>
        </row>
        <row r="979">
          <cell r="AC979" t="str">
            <v/>
          </cell>
        </row>
        <row r="980">
          <cell r="AC980" t="str">
            <v/>
          </cell>
        </row>
        <row r="981">
          <cell r="AC981" t="str">
            <v/>
          </cell>
        </row>
        <row r="982">
          <cell r="AC982" t="str">
            <v/>
          </cell>
        </row>
        <row r="983">
          <cell r="AC983" t="str">
            <v/>
          </cell>
        </row>
        <row r="984">
          <cell r="AC984" t="str">
            <v/>
          </cell>
        </row>
        <row r="985">
          <cell r="AC985" t="str">
            <v/>
          </cell>
        </row>
        <row r="986">
          <cell r="AC986" t="str">
            <v/>
          </cell>
        </row>
        <row r="987">
          <cell r="AC987" t="str">
            <v/>
          </cell>
        </row>
        <row r="988">
          <cell r="AC988" t="str">
            <v/>
          </cell>
        </row>
        <row r="989">
          <cell r="AC989" t="str">
            <v/>
          </cell>
        </row>
        <row r="990">
          <cell r="AC990" t="str">
            <v/>
          </cell>
        </row>
        <row r="991">
          <cell r="AC991" t="str">
            <v/>
          </cell>
        </row>
        <row r="992">
          <cell r="AC992" t="str">
            <v/>
          </cell>
        </row>
        <row r="993">
          <cell r="AC993" t="str">
            <v/>
          </cell>
        </row>
        <row r="994">
          <cell r="AC994" t="str">
            <v/>
          </cell>
        </row>
        <row r="995">
          <cell r="AC995" t="str">
            <v/>
          </cell>
        </row>
        <row r="996">
          <cell r="AC996" t="str">
            <v/>
          </cell>
        </row>
        <row r="997">
          <cell r="AC997" t="str">
            <v/>
          </cell>
        </row>
        <row r="998">
          <cell r="AC998" t="str">
            <v/>
          </cell>
        </row>
        <row r="999">
          <cell r="AC999" t="str">
            <v/>
          </cell>
        </row>
        <row r="1000">
          <cell r="AC1000" t="str">
            <v/>
          </cell>
        </row>
        <row r="1001">
          <cell r="AC1001" t="str">
            <v/>
          </cell>
        </row>
      </sheetData>
      <sheetData sheetId="6">
        <row r="26">
          <cell r="P26" t="str">
            <v>A+</v>
          </cell>
          <cell r="Q26">
            <v>0.12948568165302277</v>
          </cell>
        </row>
        <row r="27">
          <cell r="P27" t="str">
            <v>BB+</v>
          </cell>
          <cell r="Q27">
            <v>3.2830498814582825</v>
          </cell>
        </row>
        <row r="28">
          <cell r="P28" t="str">
            <v>BBB-</v>
          </cell>
          <cell r="Q28">
            <v>3.7511417147353154</v>
          </cell>
        </row>
        <row r="29">
          <cell r="P29" t="str">
            <v>N.A.</v>
          </cell>
          <cell r="Q29">
            <v>2.997539077520714</v>
          </cell>
        </row>
        <row r="30">
          <cell r="P30" t="str">
            <v>NR</v>
          </cell>
          <cell r="Q30" t="e">
            <v>#N/A</v>
          </cell>
        </row>
        <row r="31">
          <cell r="Q31"/>
        </row>
        <row r="32">
          <cell r="Q32"/>
        </row>
        <row r="33">
          <cell r="Q33"/>
        </row>
        <row r="34">
          <cell r="Q34"/>
        </row>
        <row r="35">
          <cell r="Q35"/>
        </row>
        <row r="36">
          <cell r="Q36"/>
        </row>
        <row r="37">
          <cell r="Q37"/>
        </row>
        <row r="38">
          <cell r="Q38"/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Sheet1"/>
    </sheetNames>
    <sheetDataSet>
      <sheetData sheetId="0"/>
      <sheetData sheetId="1">
        <row r="4">
          <cell r="D4" t="str">
            <v>Aerospace &amp; Defense</v>
          </cell>
          <cell r="L4" t="str">
            <v>Net Debt to EBITDA</v>
          </cell>
        </row>
        <row r="5">
          <cell r="D5" t="str">
            <v>Air Freight &amp; Logistics</v>
          </cell>
          <cell r="L5" t="str">
            <v>Net Debt to Equity</v>
          </cell>
          <cell r="S5" t="str">
            <v>+24 M</v>
          </cell>
        </row>
        <row r="6">
          <cell r="D6" t="str">
            <v>Airlines</v>
          </cell>
          <cell r="L6" t="str">
            <v>Net Debt to EBIT</v>
          </cell>
          <cell r="S6" t="str">
            <v>+12 M</v>
          </cell>
        </row>
        <row r="7">
          <cell r="D7" t="str">
            <v>Auto Components</v>
          </cell>
          <cell r="L7" t="str">
            <v>Cash as % of ST Debt</v>
          </cell>
          <cell r="S7" t="str">
            <v>Last 12 Months</v>
          </cell>
        </row>
        <row r="8">
          <cell r="D8" t="str">
            <v>Automobiles</v>
          </cell>
          <cell r="L8" t="str">
            <v>Cash as % of Sales</v>
          </cell>
          <cell r="S8" t="str">
            <v>-12 M</v>
          </cell>
        </row>
        <row r="9">
          <cell r="D9" t="str">
            <v>Banks</v>
          </cell>
          <cell r="S9" t="str">
            <v>-24 M</v>
          </cell>
        </row>
        <row r="10">
          <cell r="D10" t="str">
            <v>Beverages</v>
          </cell>
        </row>
        <row r="11">
          <cell r="D11" t="str">
            <v>Biotechnology</v>
          </cell>
        </row>
        <row r="12">
          <cell r="D12" t="str">
            <v>Building Products</v>
          </cell>
        </row>
        <row r="13">
          <cell r="D13" t="str">
            <v>Capital Markets</v>
          </cell>
        </row>
        <row r="14">
          <cell r="D14" t="str">
            <v>Chemicals</v>
          </cell>
        </row>
        <row r="15">
          <cell r="D15" t="str">
            <v>Commercial Services &amp; Supplies</v>
          </cell>
        </row>
        <row r="16">
          <cell r="D16" t="str">
            <v>Communications Equipment</v>
          </cell>
        </row>
        <row r="17">
          <cell r="D17" t="str">
            <v>Construction &amp; Engineering</v>
          </cell>
        </row>
        <row r="18">
          <cell r="D18" t="str">
            <v>Construction Materials</v>
          </cell>
        </row>
        <row r="19">
          <cell r="D19" t="str">
            <v>Consumer Finance</v>
          </cell>
        </row>
        <row r="20">
          <cell r="D20" t="str">
            <v>Containers &amp; Packaging</v>
          </cell>
        </row>
        <row r="21">
          <cell r="D21" t="str">
            <v>Distributors</v>
          </cell>
        </row>
        <row r="22">
          <cell r="D22" t="str">
            <v>Diversified Consumer Services</v>
          </cell>
        </row>
        <row r="23">
          <cell r="D23" t="str">
            <v>Diversified Financial Services</v>
          </cell>
        </row>
        <row r="24">
          <cell r="D24" t="str">
            <v>Diversified Telecommunication Services</v>
          </cell>
        </row>
        <row r="25">
          <cell r="D25" t="str">
            <v>Electric Utilities</v>
          </cell>
        </row>
        <row r="26">
          <cell r="D26" t="str">
            <v>Electrical Equipment</v>
          </cell>
        </row>
        <row r="27">
          <cell r="D27" t="str">
            <v>Electronic Equipment, Instruments &amp; Components</v>
          </cell>
        </row>
        <row r="28">
          <cell r="D28" t="str">
            <v>Energy Equipment &amp; Services</v>
          </cell>
        </row>
        <row r="29">
          <cell r="D29" t="str">
            <v>Entertainment</v>
          </cell>
        </row>
        <row r="30">
          <cell r="D30" t="str">
            <v>Equity Real Estate Investment Trusts (REITs)</v>
          </cell>
        </row>
        <row r="31">
          <cell r="D31" t="str">
            <v>Food &amp; Staples Retailing</v>
          </cell>
        </row>
        <row r="32">
          <cell r="D32" t="str">
            <v>Food Products</v>
          </cell>
        </row>
        <row r="33">
          <cell r="D33" t="str">
            <v>Gas Utilities</v>
          </cell>
        </row>
        <row r="34">
          <cell r="D34" t="str">
            <v>Health Care Equipment &amp; Supplies</v>
          </cell>
        </row>
        <row r="35">
          <cell r="D35" t="str">
            <v>Health Care Providers &amp; Services</v>
          </cell>
        </row>
        <row r="36">
          <cell r="D36" t="str">
            <v>Health Care Technology</v>
          </cell>
        </row>
        <row r="37">
          <cell r="D37" t="str">
            <v>Hotels, Restaurants &amp; Leisure</v>
          </cell>
        </row>
        <row r="38">
          <cell r="D38" t="str">
            <v>Household Durables</v>
          </cell>
        </row>
        <row r="39">
          <cell r="D39" t="str">
            <v>Household Products</v>
          </cell>
        </row>
        <row r="40">
          <cell r="D40" t="str">
            <v>IT Services</v>
          </cell>
        </row>
        <row r="41">
          <cell r="D41" t="str">
            <v>Independent Power and Renewable Electricity Producers</v>
          </cell>
        </row>
        <row r="42">
          <cell r="D42" t="str">
            <v>Industrial Conglomerates</v>
          </cell>
        </row>
        <row r="43">
          <cell r="D43" t="str">
            <v>Insurance</v>
          </cell>
        </row>
        <row r="44">
          <cell r="D44" t="str">
            <v>Interactive Media &amp; Services</v>
          </cell>
        </row>
        <row r="45">
          <cell r="D45" t="str">
            <v>Internet &amp; Direct Marketing Retail</v>
          </cell>
        </row>
        <row r="46">
          <cell r="D46" t="str">
            <v>Leisure Products</v>
          </cell>
        </row>
        <row r="47">
          <cell r="D47" t="str">
            <v>Life Sciences Tools &amp; Services</v>
          </cell>
        </row>
        <row r="48">
          <cell r="D48" t="str">
            <v>Machinery</v>
          </cell>
        </row>
        <row r="49">
          <cell r="D49" t="str">
            <v>Media</v>
          </cell>
        </row>
        <row r="50">
          <cell r="D50" t="str">
            <v>Metals &amp; Mining</v>
          </cell>
        </row>
        <row r="51">
          <cell r="D51" t="str">
            <v>Multi-Utilities</v>
          </cell>
        </row>
        <row r="52">
          <cell r="D52" t="str">
            <v>Multiline Retail</v>
          </cell>
        </row>
        <row r="53">
          <cell r="D53" t="str">
            <v>Oil, Gas &amp; Consumable Fuels</v>
          </cell>
        </row>
        <row r="54">
          <cell r="D54" t="str">
            <v>Personal Products</v>
          </cell>
        </row>
        <row r="55">
          <cell r="D55" t="str">
            <v>Pharmaceuticals</v>
          </cell>
        </row>
        <row r="56">
          <cell r="D56" t="str">
            <v>Professional Services</v>
          </cell>
        </row>
        <row r="57">
          <cell r="D57" t="str">
            <v>Real Estate Management &amp; Development</v>
          </cell>
        </row>
        <row r="58">
          <cell r="D58" t="str">
            <v>Road &amp; Rail</v>
          </cell>
        </row>
        <row r="59">
          <cell r="D59" t="str">
            <v>Semiconductors &amp; Semiconductor Equipment</v>
          </cell>
        </row>
        <row r="60">
          <cell r="D60" t="str">
            <v>Software</v>
          </cell>
        </row>
        <row r="61">
          <cell r="D61" t="str">
            <v>Specialty Retail</v>
          </cell>
        </row>
        <row r="62">
          <cell r="D62" t="str">
            <v>Technology Hardware, Storage &amp; Peripherals</v>
          </cell>
        </row>
        <row r="63">
          <cell r="D63" t="str">
            <v>Textiles, Apparel &amp; Luxury Goods</v>
          </cell>
        </row>
        <row r="64">
          <cell r="D64" t="str">
            <v>Tobacco</v>
          </cell>
        </row>
        <row r="65">
          <cell r="D65" t="str">
            <v>Trading Companies &amp; Distributors</v>
          </cell>
        </row>
        <row r="66">
          <cell r="D66" t="str">
            <v>Water Utilities</v>
          </cell>
        </row>
        <row r="67">
          <cell r="D67" t="str">
            <v>Wireless Telecommunication Services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G"/>
      <sheetName val="BQL Syntax"/>
      <sheetName val="BQL - Basic Examples"/>
      <sheetName val="Score Transparency Explorer"/>
      <sheetName val="Template - Trend Analysis"/>
      <sheetName val="Template - Cross-Sector Scoring"/>
      <sheetName val="Template - Score Comp Sheet"/>
      <sheetName val="Template - Custom Scoring"/>
      <sheetName val="Help"/>
      <sheetName val="Peer Sheet"/>
    </sheetNames>
    <sheetDataSet>
      <sheetData sheetId="0"/>
      <sheetData sheetId="1"/>
      <sheetData sheetId="2"/>
      <sheetData sheetId="3">
        <row r="8">
          <cell r="AE8" t="str">
            <v>first(group(dropna(matches(#peer,#if=='Oil &amp; Gas'),true),dropna(matches(#peer,#if=='Oil &amp; Gas'),true)))</v>
          </cell>
          <cell r="AH8" t="str">
            <v>Pillar</v>
          </cell>
        </row>
        <row r="9">
          <cell r="AE9" t="str">
            <v>Drilling &amp; Drilling Support</v>
          </cell>
          <cell r="AH9" t="str">
            <v>Environmental</v>
          </cell>
        </row>
        <row r="10">
          <cell r="AE10" t="str">
            <v>Exploration &amp; Production</v>
          </cell>
          <cell r="AH10" t="str">
            <v>Environmental</v>
          </cell>
        </row>
        <row r="11">
          <cell r="AE11" t="str">
            <v>Integrated Oils</v>
          </cell>
          <cell r="AH11" t="str">
            <v>Environmental</v>
          </cell>
        </row>
        <row r="12">
          <cell r="AE12" t="str">
            <v>Midstream - Oil &amp; Gas</v>
          </cell>
          <cell r="AH12" t="str">
            <v>Environmental</v>
          </cell>
        </row>
        <row r="13">
          <cell r="AE13" t="str">
            <v>Oilfield Services &amp; Equipment</v>
          </cell>
          <cell r="AH13" t="str">
            <v>Environmental</v>
          </cell>
        </row>
        <row r="14">
          <cell r="AE14" t="str">
            <v>Refining &amp; Marketing</v>
          </cell>
          <cell r="AH14" t="str">
            <v>Environmental</v>
          </cell>
        </row>
        <row r="15">
          <cell r="AH15" t="str">
            <v>Environmental</v>
          </cell>
        </row>
        <row r="16">
          <cell r="AH16" t="str">
            <v>Environmental</v>
          </cell>
        </row>
        <row r="17">
          <cell r="AH17" t="str">
            <v>Environmental</v>
          </cell>
        </row>
        <row r="18">
          <cell r="AH18" t="str">
            <v>Environmental</v>
          </cell>
        </row>
        <row r="19">
          <cell r="AH19" t="str">
            <v>Environmental</v>
          </cell>
        </row>
        <row r="20">
          <cell r="AH20" t="str">
            <v>Environmental</v>
          </cell>
        </row>
        <row r="21">
          <cell r="AH21" t="str">
            <v>Environmental</v>
          </cell>
        </row>
        <row r="22">
          <cell r="AH22" t="str">
            <v>Environmental</v>
          </cell>
        </row>
        <row r="23">
          <cell r="AH23" t="str">
            <v>Environmental</v>
          </cell>
        </row>
        <row r="24">
          <cell r="AH24" t="str">
            <v>Environmental</v>
          </cell>
        </row>
        <row r="25">
          <cell r="AH25" t="str">
            <v>Environmental</v>
          </cell>
        </row>
        <row r="26">
          <cell r="AH26" t="str">
            <v>Environmental</v>
          </cell>
        </row>
        <row r="27">
          <cell r="AH27" t="str">
            <v>Environmental</v>
          </cell>
        </row>
        <row r="28">
          <cell r="AH28" t="str">
            <v>Environmental</v>
          </cell>
        </row>
        <row r="29">
          <cell r="AH29" t="str">
            <v>Environmental</v>
          </cell>
        </row>
        <row r="30">
          <cell r="AH30" t="str">
            <v>Environmental</v>
          </cell>
        </row>
        <row r="31">
          <cell r="AH31" t="str">
            <v>Environmental</v>
          </cell>
        </row>
        <row r="32">
          <cell r="AH32" t="str">
            <v>Environmental</v>
          </cell>
        </row>
        <row r="33">
          <cell r="AH33" t="str">
            <v>Environmental</v>
          </cell>
        </row>
        <row r="34">
          <cell r="AH34" t="str">
            <v>Environmental</v>
          </cell>
        </row>
        <row r="35">
          <cell r="AH35" t="str">
            <v>Environmental</v>
          </cell>
        </row>
        <row r="36">
          <cell r="AH36" t="str">
            <v>Environmental</v>
          </cell>
        </row>
        <row r="37">
          <cell r="AH37" t="str">
            <v>Environmental</v>
          </cell>
        </row>
        <row r="38">
          <cell r="AH38" t="str">
            <v>Environmental</v>
          </cell>
        </row>
        <row r="39">
          <cell r="AH39" t="str">
            <v>Environmental</v>
          </cell>
        </row>
        <row r="40">
          <cell r="AH40" t="str">
            <v>Environmental</v>
          </cell>
        </row>
        <row r="41">
          <cell r="AH41" t="str">
            <v>Environmental</v>
          </cell>
        </row>
        <row r="42">
          <cell r="AH42" t="str">
            <v>Environmental</v>
          </cell>
        </row>
        <row r="43">
          <cell r="AH43" t="str">
            <v>Environmental</v>
          </cell>
        </row>
        <row r="44">
          <cell r="AH44" t="str">
            <v>Environmental</v>
          </cell>
        </row>
        <row r="45">
          <cell r="AH45" t="str">
            <v>Environmental</v>
          </cell>
        </row>
        <row r="46">
          <cell r="AH46" t="str">
            <v>Environmental</v>
          </cell>
        </row>
        <row r="47">
          <cell r="AH47" t="str">
            <v>Environmental</v>
          </cell>
        </row>
        <row r="48">
          <cell r="AH48" t="str">
            <v>Environmental</v>
          </cell>
        </row>
        <row r="49">
          <cell r="AH49" t="str">
            <v>Environmental</v>
          </cell>
        </row>
        <row r="50">
          <cell r="AH50" t="str">
            <v>Environmental</v>
          </cell>
        </row>
        <row r="51">
          <cell r="AH51" t="str">
            <v>Environmental</v>
          </cell>
        </row>
        <row r="52">
          <cell r="AH52" t="str">
            <v>Environmental</v>
          </cell>
        </row>
        <row r="53">
          <cell r="AH53" t="str">
            <v>Environmental</v>
          </cell>
        </row>
        <row r="54">
          <cell r="AH54" t="str">
            <v>Environmental</v>
          </cell>
        </row>
        <row r="55">
          <cell r="AH55" t="str">
            <v>Environmental</v>
          </cell>
        </row>
        <row r="56">
          <cell r="AH56" t="str">
            <v>Environmental</v>
          </cell>
        </row>
        <row r="57">
          <cell r="AH57" t="str">
            <v>Environmental</v>
          </cell>
        </row>
        <row r="58">
          <cell r="AH58" t="str">
            <v>Environmental</v>
          </cell>
        </row>
        <row r="59">
          <cell r="AH59" t="str">
            <v>Environmental</v>
          </cell>
        </row>
        <row r="60">
          <cell r="AH60" t="str">
            <v>Environmental</v>
          </cell>
        </row>
        <row r="61">
          <cell r="AH61" t="str">
            <v>Environmental</v>
          </cell>
        </row>
        <row r="62">
          <cell r="AH62" t="str">
            <v>Environmental</v>
          </cell>
        </row>
        <row r="63">
          <cell r="AH63" t="str">
            <v>Environmental</v>
          </cell>
        </row>
        <row r="64">
          <cell r="AH64" t="str">
            <v>Environmental</v>
          </cell>
        </row>
        <row r="65">
          <cell r="AH65" t="str">
            <v>Environmental</v>
          </cell>
        </row>
        <row r="66">
          <cell r="AH66" t="str">
            <v>Environmental</v>
          </cell>
        </row>
        <row r="67">
          <cell r="AH67" t="str">
            <v>Environmental</v>
          </cell>
        </row>
        <row r="68">
          <cell r="AH68" t="str">
            <v>Environmental</v>
          </cell>
        </row>
        <row r="69">
          <cell r="AH69" t="str">
            <v>Environmental</v>
          </cell>
        </row>
        <row r="70">
          <cell r="AH70" t="str">
            <v>Environmental</v>
          </cell>
        </row>
        <row r="71">
          <cell r="AH71" t="str">
            <v>Environmental</v>
          </cell>
        </row>
        <row r="72">
          <cell r="AH72" t="str">
            <v>Environmental</v>
          </cell>
        </row>
        <row r="73">
          <cell r="AH73" t="str">
            <v>Environmental</v>
          </cell>
        </row>
        <row r="74">
          <cell r="AH74" t="str">
            <v>Environmental</v>
          </cell>
        </row>
        <row r="75">
          <cell r="AH75" t="str">
            <v>Environmental</v>
          </cell>
        </row>
        <row r="76">
          <cell r="AH76" t="str">
            <v>Environmental</v>
          </cell>
        </row>
        <row r="77">
          <cell r="AH77" t="str">
            <v>Environmental</v>
          </cell>
        </row>
        <row r="78">
          <cell r="AH78" t="str">
            <v>Environmental</v>
          </cell>
        </row>
        <row r="79">
          <cell r="AH79" t="str">
            <v>Environmental</v>
          </cell>
        </row>
        <row r="80">
          <cell r="AH80" t="str">
            <v>Environmental</v>
          </cell>
        </row>
        <row r="81">
          <cell r="AH81" t="str">
            <v>Environmental</v>
          </cell>
        </row>
        <row r="82">
          <cell r="AH82" t="str">
            <v>Environmental</v>
          </cell>
        </row>
        <row r="83">
          <cell r="AH83" t="str">
            <v>Environmental</v>
          </cell>
        </row>
        <row r="84">
          <cell r="AH84" t="str">
            <v>Environmental</v>
          </cell>
        </row>
        <row r="85">
          <cell r="AH85" t="str">
            <v>Environmental</v>
          </cell>
        </row>
        <row r="86">
          <cell r="AH86" t="str">
            <v>Environmental</v>
          </cell>
        </row>
        <row r="87">
          <cell r="AH87" t="str">
            <v>Environmental</v>
          </cell>
        </row>
        <row r="88">
          <cell r="AH88" t="str">
            <v>Environmental</v>
          </cell>
        </row>
        <row r="89">
          <cell r="AH89" t="str">
            <v>Environmental</v>
          </cell>
        </row>
        <row r="90">
          <cell r="AH90" t="str">
            <v>Environmental</v>
          </cell>
        </row>
        <row r="91">
          <cell r="AH91" t="str">
            <v>Environmental</v>
          </cell>
        </row>
        <row r="92">
          <cell r="AH92" t="str">
            <v>Environmental</v>
          </cell>
        </row>
        <row r="93">
          <cell r="AH93" t="str">
            <v>Environmental</v>
          </cell>
        </row>
        <row r="94">
          <cell r="AH94" t="str">
            <v>Environmental</v>
          </cell>
        </row>
        <row r="95">
          <cell r="AH95" t="str">
            <v>Environmental</v>
          </cell>
        </row>
        <row r="96">
          <cell r="AH96" t="str">
            <v>Environmental</v>
          </cell>
        </row>
        <row r="97">
          <cell r="AH97" t="str">
            <v>Environmental</v>
          </cell>
        </row>
        <row r="98">
          <cell r="AH98" t="str">
            <v>Environmental</v>
          </cell>
        </row>
        <row r="99">
          <cell r="AH99" t="str">
            <v>Environmental</v>
          </cell>
        </row>
        <row r="100">
          <cell r="AH100" t="str">
            <v>Environmental</v>
          </cell>
        </row>
        <row r="101">
          <cell r="AH101" t="str">
            <v>Environmental</v>
          </cell>
        </row>
        <row r="102">
          <cell r="AH102" t="str">
            <v>Environmental</v>
          </cell>
        </row>
        <row r="103">
          <cell r="AH103" t="str">
            <v>Environmental</v>
          </cell>
        </row>
        <row r="104">
          <cell r="AH104" t="str">
            <v>Environmental</v>
          </cell>
        </row>
        <row r="105">
          <cell r="AH105" t="str">
            <v>Environmental</v>
          </cell>
        </row>
        <row r="106">
          <cell r="AH106" t="str">
            <v>Environmental</v>
          </cell>
        </row>
        <row r="107">
          <cell r="AH107" t="str">
            <v>Environmental</v>
          </cell>
        </row>
        <row r="108">
          <cell r="AH108" t="str">
            <v>Environmental</v>
          </cell>
        </row>
        <row r="109">
          <cell r="AH109" t="str">
            <v>Environmental</v>
          </cell>
        </row>
        <row r="110">
          <cell r="AH110" t="str">
            <v>Environmental</v>
          </cell>
        </row>
        <row r="111">
          <cell r="AH111" t="str">
            <v>Environmental</v>
          </cell>
        </row>
        <row r="112">
          <cell r="AH112" t="str">
            <v>Environmental</v>
          </cell>
        </row>
        <row r="113">
          <cell r="AH113" t="str">
            <v>Environmental</v>
          </cell>
        </row>
        <row r="114">
          <cell r="AH114" t="str">
            <v>Environmental</v>
          </cell>
        </row>
        <row r="115">
          <cell r="AH115" t="str">
            <v>Environmental</v>
          </cell>
        </row>
        <row r="116">
          <cell r="AH116" t="str">
            <v>Environmental</v>
          </cell>
        </row>
        <row r="117">
          <cell r="AH117" t="str">
            <v>Environmental</v>
          </cell>
        </row>
        <row r="118">
          <cell r="AH118" t="str">
            <v>Environmental</v>
          </cell>
        </row>
        <row r="119">
          <cell r="AH119" t="str">
            <v>Environmental</v>
          </cell>
        </row>
        <row r="120">
          <cell r="AH120" t="str">
            <v>Environmental</v>
          </cell>
        </row>
        <row r="121">
          <cell r="AH121" t="str">
            <v>Environmental</v>
          </cell>
        </row>
        <row r="122">
          <cell r="AH122" t="str">
            <v>Environmental</v>
          </cell>
        </row>
        <row r="123">
          <cell r="AH123" t="str">
            <v>Environmental</v>
          </cell>
        </row>
        <row r="124">
          <cell r="AH124" t="str">
            <v>Environmental</v>
          </cell>
        </row>
        <row r="125">
          <cell r="AH125" t="str">
            <v>Environmental</v>
          </cell>
        </row>
        <row r="126">
          <cell r="AH126" t="str">
            <v>Environmental</v>
          </cell>
        </row>
        <row r="127">
          <cell r="AH127" t="str">
            <v>Environmental</v>
          </cell>
        </row>
        <row r="128">
          <cell r="AH128" t="str">
            <v>Environmental</v>
          </cell>
        </row>
        <row r="129">
          <cell r="AH129" t="str">
            <v>Environmental</v>
          </cell>
        </row>
        <row r="130">
          <cell r="AH130" t="str">
            <v>Environmental</v>
          </cell>
        </row>
        <row r="131">
          <cell r="AH131" t="str">
            <v>Environmental</v>
          </cell>
        </row>
        <row r="132">
          <cell r="AH132" t="str">
            <v>Environmental</v>
          </cell>
        </row>
        <row r="133">
          <cell r="AH133" t="str">
            <v>Environmental</v>
          </cell>
        </row>
        <row r="134">
          <cell r="AH134" t="str">
            <v>Environmental</v>
          </cell>
        </row>
        <row r="135">
          <cell r="AH135" t="str">
            <v>Environmental</v>
          </cell>
        </row>
        <row r="136">
          <cell r="AH136" t="str">
            <v>Environmental</v>
          </cell>
        </row>
        <row r="137">
          <cell r="AH137" t="str">
            <v>Environmental</v>
          </cell>
        </row>
        <row r="138">
          <cell r="AH138" t="str">
            <v>Environmental</v>
          </cell>
        </row>
        <row r="139">
          <cell r="AH139" t="str">
            <v>Environmental</v>
          </cell>
        </row>
        <row r="140">
          <cell r="AH140" t="str">
            <v>Environmental</v>
          </cell>
        </row>
        <row r="141">
          <cell r="AH141" t="str">
            <v>Environmental</v>
          </cell>
        </row>
        <row r="142">
          <cell r="AH142" t="str">
            <v>Environmental</v>
          </cell>
        </row>
        <row r="143">
          <cell r="AH143" t="str">
            <v>Environmental</v>
          </cell>
        </row>
        <row r="144">
          <cell r="AH144" t="str">
            <v>Environmental</v>
          </cell>
        </row>
        <row r="145">
          <cell r="AH145" t="str">
            <v>Environmental</v>
          </cell>
        </row>
        <row r="146">
          <cell r="AH146" t="str">
            <v>Environmental</v>
          </cell>
        </row>
        <row r="147">
          <cell r="AH147" t="str">
            <v>Environmental</v>
          </cell>
        </row>
        <row r="148">
          <cell r="AH148" t="str">
            <v>Environmental</v>
          </cell>
        </row>
        <row r="149">
          <cell r="AH149" t="str">
            <v>Environmental</v>
          </cell>
        </row>
        <row r="150">
          <cell r="AH150" t="str">
            <v>Environmental</v>
          </cell>
        </row>
        <row r="151">
          <cell r="AH151" t="str">
            <v>Environmental</v>
          </cell>
        </row>
        <row r="152">
          <cell r="AH152" t="str">
            <v>Environmental</v>
          </cell>
        </row>
        <row r="153">
          <cell r="AH153" t="str">
            <v>Environmental</v>
          </cell>
        </row>
        <row r="154">
          <cell r="AH154" t="str">
            <v>Environmental</v>
          </cell>
        </row>
        <row r="155">
          <cell r="AH155" t="str">
            <v>Environmental</v>
          </cell>
        </row>
        <row r="156">
          <cell r="AH156" t="str">
            <v>Environmental</v>
          </cell>
        </row>
        <row r="157">
          <cell r="AH157" t="str">
            <v>Environmental</v>
          </cell>
        </row>
        <row r="158">
          <cell r="AH158" t="str">
            <v>Environmental</v>
          </cell>
        </row>
        <row r="159">
          <cell r="AH159" t="str">
            <v>Environmental</v>
          </cell>
        </row>
        <row r="160">
          <cell r="AH160" t="str">
            <v>Environmental</v>
          </cell>
        </row>
        <row r="161">
          <cell r="AH161" t="str">
            <v>Environmental</v>
          </cell>
        </row>
        <row r="162">
          <cell r="AH162" t="str">
            <v>Environmental</v>
          </cell>
        </row>
        <row r="163">
          <cell r="AH163" t="str">
            <v>Environmental</v>
          </cell>
        </row>
        <row r="164">
          <cell r="AH164" t="str">
            <v>Environmental</v>
          </cell>
        </row>
        <row r="165">
          <cell r="AH165" t="str">
            <v>Environmental</v>
          </cell>
        </row>
        <row r="166">
          <cell r="AH166" t="str">
            <v>Environmental</v>
          </cell>
        </row>
        <row r="167">
          <cell r="AH167" t="str">
            <v>Environmental</v>
          </cell>
        </row>
        <row r="168">
          <cell r="AH168" t="str">
            <v>Environmental</v>
          </cell>
        </row>
        <row r="169">
          <cell r="AH169" t="str">
            <v>Environmental</v>
          </cell>
        </row>
        <row r="170">
          <cell r="AH170" t="str">
            <v>Environmental</v>
          </cell>
        </row>
        <row r="171">
          <cell r="AH171" t="str">
            <v>Environmental</v>
          </cell>
        </row>
        <row r="172">
          <cell r="AH172" t="str">
            <v>Environmental</v>
          </cell>
        </row>
        <row r="173">
          <cell r="AH173" t="str">
            <v>Environmental</v>
          </cell>
        </row>
        <row r="174">
          <cell r="AH174" t="str">
            <v>Environmental</v>
          </cell>
        </row>
        <row r="175">
          <cell r="AH175" t="str">
            <v>Environmental</v>
          </cell>
        </row>
        <row r="176">
          <cell r="AH176" t="str">
            <v>Environmental</v>
          </cell>
        </row>
        <row r="177">
          <cell r="AH177" t="str">
            <v>Environmental</v>
          </cell>
        </row>
        <row r="178">
          <cell r="AH178" t="str">
            <v>Environmental</v>
          </cell>
        </row>
        <row r="179">
          <cell r="AH179" t="str">
            <v>Environmental</v>
          </cell>
        </row>
        <row r="180">
          <cell r="AH180" t="str">
            <v>Environmental</v>
          </cell>
        </row>
        <row r="181">
          <cell r="AH181" t="str">
            <v>Environmental</v>
          </cell>
        </row>
        <row r="182">
          <cell r="AH182" t="str">
            <v>Environmental</v>
          </cell>
        </row>
        <row r="183">
          <cell r="AH183" t="str">
            <v>Environmental</v>
          </cell>
        </row>
        <row r="184">
          <cell r="AH184" t="str">
            <v>Environmental</v>
          </cell>
        </row>
        <row r="185">
          <cell r="AH185" t="str">
            <v>Environmental</v>
          </cell>
        </row>
        <row r="186">
          <cell r="AH186" t="str">
            <v>Environmental</v>
          </cell>
        </row>
        <row r="187">
          <cell r="AH187" t="str">
            <v>Environmental</v>
          </cell>
        </row>
        <row r="188">
          <cell r="AH188" t="str">
            <v>Environmental</v>
          </cell>
        </row>
        <row r="189">
          <cell r="AH189" t="str">
            <v>Environmental</v>
          </cell>
        </row>
        <row r="190">
          <cell r="AH190" t="str">
            <v>Environmental</v>
          </cell>
        </row>
        <row r="191">
          <cell r="AH191" t="str">
            <v>Environmental</v>
          </cell>
        </row>
        <row r="192">
          <cell r="AH192" t="str">
            <v>Environmental</v>
          </cell>
        </row>
        <row r="193">
          <cell r="AH193" t="str">
            <v>Environmental</v>
          </cell>
        </row>
        <row r="194">
          <cell r="AH194" t="str">
            <v>Environmental</v>
          </cell>
        </row>
        <row r="195">
          <cell r="AH195" t="str">
            <v>Environmental</v>
          </cell>
        </row>
        <row r="196">
          <cell r="AH196" t="str">
            <v>Environmental</v>
          </cell>
        </row>
        <row r="197">
          <cell r="AH197" t="str">
            <v>Environmental</v>
          </cell>
        </row>
        <row r="198">
          <cell r="AH198" t="str">
            <v>Environmental</v>
          </cell>
        </row>
        <row r="199">
          <cell r="AH199" t="str">
            <v>Environmental</v>
          </cell>
        </row>
        <row r="200">
          <cell r="AH200" t="str">
            <v>Environmental</v>
          </cell>
        </row>
        <row r="201">
          <cell r="AH201" t="str">
            <v>Environmental</v>
          </cell>
        </row>
        <row r="202">
          <cell r="AH202" t="str">
            <v>Environmental</v>
          </cell>
        </row>
        <row r="203">
          <cell r="AH203" t="str">
            <v>Environmental</v>
          </cell>
        </row>
        <row r="204">
          <cell r="AH204" t="str">
            <v>Environmental</v>
          </cell>
        </row>
        <row r="205">
          <cell r="AH205" t="str">
            <v>Environmental</v>
          </cell>
        </row>
        <row r="206">
          <cell r="AH206" t="str">
            <v>Environmental</v>
          </cell>
        </row>
        <row r="207">
          <cell r="AH207" t="str">
            <v>Environmental</v>
          </cell>
        </row>
        <row r="208">
          <cell r="AH208" t="str">
            <v>Environmental</v>
          </cell>
        </row>
        <row r="209">
          <cell r="AH209" t="str">
            <v>Environmental</v>
          </cell>
        </row>
        <row r="210">
          <cell r="AH210" t="str">
            <v>Environmental</v>
          </cell>
        </row>
        <row r="211">
          <cell r="AH211" t="str">
            <v>Environmental</v>
          </cell>
        </row>
        <row r="212">
          <cell r="AH212" t="str">
            <v>Environmental</v>
          </cell>
        </row>
        <row r="213">
          <cell r="AH213" t="str">
            <v>Social</v>
          </cell>
        </row>
        <row r="214">
          <cell r="AH214" t="str">
            <v>Social</v>
          </cell>
        </row>
        <row r="215">
          <cell r="AH215" t="str">
            <v>Social</v>
          </cell>
        </row>
        <row r="216">
          <cell r="AH216" t="str">
            <v>Social</v>
          </cell>
        </row>
        <row r="217">
          <cell r="AH217" t="str">
            <v>Social</v>
          </cell>
        </row>
        <row r="218">
          <cell r="AH218" t="str">
            <v>Social</v>
          </cell>
        </row>
        <row r="219">
          <cell r="AH219" t="str">
            <v>Social</v>
          </cell>
        </row>
        <row r="220">
          <cell r="AH220" t="str">
            <v>Social</v>
          </cell>
        </row>
        <row r="221">
          <cell r="AH221" t="str">
            <v>Social</v>
          </cell>
        </row>
        <row r="222">
          <cell r="AH222" t="str">
            <v>Social</v>
          </cell>
        </row>
        <row r="223">
          <cell r="AH223" t="str">
            <v>Social</v>
          </cell>
        </row>
        <row r="224">
          <cell r="AH224" t="str">
            <v>Social</v>
          </cell>
        </row>
        <row r="225">
          <cell r="AH225" t="str">
            <v>Social</v>
          </cell>
        </row>
        <row r="226">
          <cell r="AH226" t="str">
            <v>Social</v>
          </cell>
        </row>
        <row r="227">
          <cell r="AH227" t="str">
            <v>Social</v>
          </cell>
        </row>
        <row r="228">
          <cell r="AH228" t="str">
            <v>Social</v>
          </cell>
        </row>
        <row r="229">
          <cell r="AH229" t="str">
            <v>Social</v>
          </cell>
        </row>
        <row r="230">
          <cell r="AH230" t="str">
            <v>Social</v>
          </cell>
        </row>
        <row r="231">
          <cell r="AH231" t="str">
            <v>Social</v>
          </cell>
        </row>
        <row r="232">
          <cell r="AH232" t="str">
            <v>Social</v>
          </cell>
        </row>
        <row r="233">
          <cell r="AH233" t="str">
            <v>Social</v>
          </cell>
        </row>
        <row r="234">
          <cell r="AH234" t="str">
            <v>Social</v>
          </cell>
        </row>
        <row r="235">
          <cell r="AH235" t="str">
            <v>Social</v>
          </cell>
        </row>
        <row r="236">
          <cell r="AH236" t="str">
            <v>Social</v>
          </cell>
        </row>
        <row r="237">
          <cell r="AH237" t="str">
            <v>Social</v>
          </cell>
        </row>
        <row r="238">
          <cell r="AH238" t="str">
            <v>Social</v>
          </cell>
        </row>
        <row r="239">
          <cell r="AH239" t="str">
            <v>Social</v>
          </cell>
        </row>
        <row r="240">
          <cell r="AH240" t="str">
            <v>Social</v>
          </cell>
        </row>
        <row r="241">
          <cell r="AH241" t="str">
            <v>Social</v>
          </cell>
        </row>
        <row r="242">
          <cell r="AH242" t="str">
            <v>Social</v>
          </cell>
        </row>
        <row r="243">
          <cell r="AH243" t="str">
            <v>Social</v>
          </cell>
        </row>
        <row r="244">
          <cell r="AH244" t="str">
            <v>Social</v>
          </cell>
        </row>
        <row r="245">
          <cell r="AH245" t="str">
            <v>Social</v>
          </cell>
        </row>
        <row r="246">
          <cell r="AH246" t="str">
            <v>Social</v>
          </cell>
        </row>
        <row r="247">
          <cell r="AH247" t="str">
            <v>Social</v>
          </cell>
        </row>
        <row r="248">
          <cell r="AH248" t="str">
            <v>Social</v>
          </cell>
        </row>
        <row r="249">
          <cell r="AH249" t="str">
            <v>Social</v>
          </cell>
        </row>
        <row r="250">
          <cell r="AH250" t="str">
            <v>Social</v>
          </cell>
        </row>
        <row r="251">
          <cell r="AH251" t="str">
            <v>Social</v>
          </cell>
        </row>
        <row r="252">
          <cell r="AH252" t="str">
            <v>Social</v>
          </cell>
        </row>
        <row r="253">
          <cell r="AH253" t="str">
            <v>Social</v>
          </cell>
        </row>
        <row r="254">
          <cell r="AH254" t="str">
            <v>Social</v>
          </cell>
        </row>
        <row r="255">
          <cell r="AH255" t="str">
            <v>Social</v>
          </cell>
        </row>
        <row r="256">
          <cell r="AH256" t="str">
            <v>Social</v>
          </cell>
        </row>
        <row r="257">
          <cell r="AH257" t="str">
            <v>Social</v>
          </cell>
        </row>
        <row r="258">
          <cell r="AH258" t="str">
            <v>Social</v>
          </cell>
        </row>
        <row r="259">
          <cell r="AH259" t="str">
            <v>Social</v>
          </cell>
        </row>
        <row r="260">
          <cell r="AH260" t="str">
            <v>Social</v>
          </cell>
        </row>
        <row r="261">
          <cell r="AH261" t="str">
            <v>Social</v>
          </cell>
        </row>
        <row r="262">
          <cell r="AH262" t="str">
            <v>Social</v>
          </cell>
        </row>
        <row r="263">
          <cell r="AH263" t="str">
            <v>Social</v>
          </cell>
        </row>
        <row r="264">
          <cell r="AH264" t="str">
            <v>Social</v>
          </cell>
        </row>
        <row r="265">
          <cell r="AH265" t="str">
            <v>Social</v>
          </cell>
        </row>
        <row r="266">
          <cell r="AH266" t="str">
            <v>Social</v>
          </cell>
        </row>
        <row r="267">
          <cell r="AH267" t="str">
            <v>Social</v>
          </cell>
        </row>
        <row r="268">
          <cell r="AH268" t="str">
            <v>Social</v>
          </cell>
        </row>
        <row r="269">
          <cell r="AH269" t="str">
            <v>Social</v>
          </cell>
        </row>
        <row r="270">
          <cell r="AH270" t="str">
            <v>Social</v>
          </cell>
        </row>
        <row r="271">
          <cell r="AH271" t="str">
            <v>Social</v>
          </cell>
        </row>
        <row r="272">
          <cell r="AH272" t="str">
            <v>Social</v>
          </cell>
        </row>
        <row r="273">
          <cell r="AH273" t="str">
            <v>Social</v>
          </cell>
        </row>
        <row r="274">
          <cell r="AH274" t="str">
            <v>Social</v>
          </cell>
        </row>
        <row r="275">
          <cell r="AH275" t="str">
            <v>Social</v>
          </cell>
        </row>
        <row r="276">
          <cell r="AH276" t="str">
            <v>Social</v>
          </cell>
        </row>
        <row r="277">
          <cell r="AH277" t="str">
            <v>Social</v>
          </cell>
        </row>
        <row r="278">
          <cell r="AH278" t="str">
            <v>Social</v>
          </cell>
        </row>
        <row r="279">
          <cell r="AH279" t="str">
            <v>Social</v>
          </cell>
        </row>
        <row r="280">
          <cell r="AH280" t="str">
            <v>Social</v>
          </cell>
        </row>
        <row r="281">
          <cell r="AH281" t="str">
            <v>Social</v>
          </cell>
        </row>
        <row r="282">
          <cell r="AH282" t="str">
            <v>Social</v>
          </cell>
        </row>
        <row r="283">
          <cell r="AH283" t="str">
            <v>Social</v>
          </cell>
        </row>
        <row r="284">
          <cell r="AH284" t="str">
            <v>Social</v>
          </cell>
        </row>
        <row r="285">
          <cell r="AH285" t="str">
            <v>Social</v>
          </cell>
        </row>
        <row r="286">
          <cell r="AH286" t="str">
            <v>Social</v>
          </cell>
        </row>
        <row r="287">
          <cell r="AH287" t="str">
            <v>Social</v>
          </cell>
        </row>
        <row r="288">
          <cell r="AH288" t="str">
            <v>Social</v>
          </cell>
        </row>
        <row r="289">
          <cell r="AH289" t="str">
            <v>Social</v>
          </cell>
        </row>
        <row r="290">
          <cell r="AH290" t="str">
            <v>Social</v>
          </cell>
        </row>
        <row r="291">
          <cell r="AH291" t="str">
            <v>Social</v>
          </cell>
        </row>
        <row r="292">
          <cell r="AH292" t="str">
            <v>Social</v>
          </cell>
        </row>
        <row r="293">
          <cell r="AH293" t="str">
            <v>Social</v>
          </cell>
        </row>
        <row r="294">
          <cell r="AH294" t="str">
            <v>Social</v>
          </cell>
        </row>
        <row r="295">
          <cell r="AH295" t="str">
            <v>Social</v>
          </cell>
        </row>
        <row r="296">
          <cell r="AH296" t="str">
            <v>Social</v>
          </cell>
        </row>
        <row r="297">
          <cell r="AH297" t="str">
            <v>Social</v>
          </cell>
        </row>
        <row r="298">
          <cell r="AH298" t="str">
            <v>Social</v>
          </cell>
        </row>
        <row r="299">
          <cell r="AH299" t="str">
            <v>Social</v>
          </cell>
        </row>
        <row r="300">
          <cell r="AH300" t="str">
            <v>Social</v>
          </cell>
        </row>
        <row r="301">
          <cell r="AH301" t="str">
            <v>Social</v>
          </cell>
        </row>
        <row r="302">
          <cell r="AH302" t="str">
            <v>Social</v>
          </cell>
        </row>
        <row r="303">
          <cell r="AH303" t="str">
            <v>Social</v>
          </cell>
        </row>
        <row r="304">
          <cell r="AH304" t="str">
            <v>Social</v>
          </cell>
        </row>
        <row r="305">
          <cell r="AH305" t="str">
            <v>Social</v>
          </cell>
        </row>
        <row r="306">
          <cell r="AH306" t="str">
            <v>Social</v>
          </cell>
        </row>
        <row r="307">
          <cell r="AH307" t="str">
            <v>Social</v>
          </cell>
        </row>
        <row r="308">
          <cell r="AH308" t="str">
            <v>Social</v>
          </cell>
        </row>
        <row r="309">
          <cell r="AH309" t="str">
            <v>Social</v>
          </cell>
        </row>
        <row r="310">
          <cell r="AH310" t="str">
            <v>Social</v>
          </cell>
        </row>
        <row r="311">
          <cell r="AH311" t="str">
            <v>Social</v>
          </cell>
        </row>
        <row r="312">
          <cell r="AH312" t="str">
            <v>Social</v>
          </cell>
        </row>
        <row r="313">
          <cell r="AH313" t="str">
            <v>Social</v>
          </cell>
        </row>
        <row r="314">
          <cell r="AH314" t="str">
            <v>Social</v>
          </cell>
        </row>
        <row r="315">
          <cell r="AH315" t="str">
            <v>Social</v>
          </cell>
        </row>
        <row r="316">
          <cell r="AH316" t="str">
            <v>Social</v>
          </cell>
        </row>
        <row r="317">
          <cell r="AH317" t="str">
            <v>Social</v>
          </cell>
        </row>
        <row r="318">
          <cell r="AH318" t="str">
            <v>Social</v>
          </cell>
        </row>
        <row r="319">
          <cell r="AH319" t="str">
            <v>Social</v>
          </cell>
        </row>
        <row r="320">
          <cell r="AH320" t="str">
            <v>Social</v>
          </cell>
        </row>
        <row r="321">
          <cell r="AH321" t="str">
            <v>Social</v>
          </cell>
        </row>
        <row r="322">
          <cell r="AH322" t="str">
            <v>Social</v>
          </cell>
        </row>
        <row r="323">
          <cell r="AH323" t="str">
            <v>Social</v>
          </cell>
        </row>
        <row r="324">
          <cell r="AH324" t="str">
            <v>Social</v>
          </cell>
        </row>
        <row r="325">
          <cell r="AH325" t="str">
            <v>Governance</v>
          </cell>
        </row>
        <row r="326">
          <cell r="AH326" t="str">
            <v>Governance</v>
          </cell>
        </row>
        <row r="327">
          <cell r="AH327" t="str">
            <v>Governance</v>
          </cell>
        </row>
        <row r="328">
          <cell r="AH328" t="str">
            <v>Governance</v>
          </cell>
        </row>
        <row r="329">
          <cell r="AH329" t="str">
            <v>Governance</v>
          </cell>
        </row>
        <row r="330">
          <cell r="AH330" t="str">
            <v>Governance</v>
          </cell>
        </row>
        <row r="331">
          <cell r="AH331" t="str">
            <v>Governance</v>
          </cell>
        </row>
        <row r="332">
          <cell r="AH332" t="str">
            <v>Governance</v>
          </cell>
        </row>
        <row r="333">
          <cell r="AH333" t="str">
            <v>Governance</v>
          </cell>
        </row>
        <row r="334">
          <cell r="AH334" t="str">
            <v>Governance</v>
          </cell>
        </row>
        <row r="335">
          <cell r="AH335" t="str">
            <v>Governance</v>
          </cell>
        </row>
        <row r="336">
          <cell r="AH336" t="str">
            <v>Governance</v>
          </cell>
        </row>
        <row r="337">
          <cell r="AH337" t="str">
            <v>Governance</v>
          </cell>
        </row>
        <row r="338">
          <cell r="AH338" t="str">
            <v>Governance</v>
          </cell>
        </row>
        <row r="339">
          <cell r="AH339" t="str">
            <v>Governance</v>
          </cell>
        </row>
        <row r="340">
          <cell r="AH340" t="str">
            <v>Governance</v>
          </cell>
        </row>
        <row r="341">
          <cell r="AH341" t="str">
            <v>Governance</v>
          </cell>
        </row>
        <row r="342">
          <cell r="AH342" t="str">
            <v>Governance</v>
          </cell>
        </row>
        <row r="343">
          <cell r="AH343" t="str">
            <v>Governance</v>
          </cell>
        </row>
        <row r="344">
          <cell r="AH344" t="str">
            <v>Governance</v>
          </cell>
        </row>
        <row r="345">
          <cell r="AH345" t="str">
            <v>Governance</v>
          </cell>
        </row>
        <row r="346">
          <cell r="AH346" t="str">
            <v>Governance</v>
          </cell>
        </row>
        <row r="347">
          <cell r="AH347" t="str">
            <v>Governance</v>
          </cell>
        </row>
        <row r="348">
          <cell r="AH348" t="str">
            <v>Governance</v>
          </cell>
        </row>
        <row r="349">
          <cell r="AH349" t="str">
            <v>Governance</v>
          </cell>
        </row>
        <row r="350">
          <cell r="AH350" t="str">
            <v>Governance</v>
          </cell>
        </row>
        <row r="351">
          <cell r="AH351" t="str">
            <v>Governance</v>
          </cell>
        </row>
        <row r="352">
          <cell r="AH352" t="str">
            <v>Governance</v>
          </cell>
        </row>
        <row r="353">
          <cell r="AH353" t="str">
            <v>Governance</v>
          </cell>
        </row>
        <row r="354">
          <cell r="AH354" t="str">
            <v>Governance</v>
          </cell>
        </row>
        <row r="355">
          <cell r="AH355" t="str">
            <v>Governance</v>
          </cell>
        </row>
        <row r="356">
          <cell r="AH356" t="str">
            <v>Governance</v>
          </cell>
        </row>
        <row r="357">
          <cell r="AH357" t="str">
            <v>Governance</v>
          </cell>
        </row>
        <row r="358">
          <cell r="AH358" t="str">
            <v>Governance</v>
          </cell>
        </row>
        <row r="359">
          <cell r="AH359" t="str">
            <v>Governance</v>
          </cell>
        </row>
        <row r="360">
          <cell r="AH360" t="str">
            <v>Governance</v>
          </cell>
        </row>
        <row r="361">
          <cell r="AH361" t="str">
            <v>Governance</v>
          </cell>
        </row>
        <row r="362">
          <cell r="AH362" t="str">
            <v>Governance</v>
          </cell>
        </row>
        <row r="363">
          <cell r="AH363" t="str">
            <v>Governance</v>
          </cell>
        </row>
        <row r="364">
          <cell r="AH364" t="str">
            <v>Governance</v>
          </cell>
        </row>
        <row r="365">
          <cell r="AH365" t="str">
            <v>Governance</v>
          </cell>
        </row>
        <row r="366">
          <cell r="AH366" t="str">
            <v>Governance</v>
          </cell>
        </row>
        <row r="367">
          <cell r="AH367" t="str">
            <v>Governance</v>
          </cell>
        </row>
        <row r="368">
          <cell r="AH368" t="str">
            <v>Governance</v>
          </cell>
        </row>
        <row r="369">
          <cell r="AH369" t="str">
            <v>Governance</v>
          </cell>
        </row>
        <row r="370">
          <cell r="AH370" t="str">
            <v>Governance</v>
          </cell>
        </row>
        <row r="371">
          <cell r="AH371" t="str">
            <v>Governance</v>
          </cell>
        </row>
        <row r="372">
          <cell r="AH372" t="str">
            <v>Governance</v>
          </cell>
        </row>
        <row r="373">
          <cell r="AH373" t="str">
            <v>Governance</v>
          </cell>
        </row>
        <row r="374">
          <cell r="AH374" t="str">
            <v>Governance</v>
          </cell>
        </row>
        <row r="375">
          <cell r="AH375" t="str">
            <v>Governance</v>
          </cell>
        </row>
        <row r="376">
          <cell r="AH376" t="str">
            <v>Governance</v>
          </cell>
        </row>
        <row r="377">
          <cell r="AH377" t="str">
            <v>Governance</v>
          </cell>
        </row>
        <row r="378">
          <cell r="AH378" t="str">
            <v>Governance</v>
          </cell>
        </row>
        <row r="379">
          <cell r="AH379" t="str">
            <v>Governance</v>
          </cell>
        </row>
        <row r="380">
          <cell r="AH380" t="str">
            <v>Governance</v>
          </cell>
        </row>
        <row r="381">
          <cell r="AH381" t="str">
            <v>Governance</v>
          </cell>
        </row>
        <row r="382">
          <cell r="AH382" t="str">
            <v>Governance</v>
          </cell>
        </row>
        <row r="383">
          <cell r="AH383" t="str">
            <v>Governance</v>
          </cell>
        </row>
        <row r="384">
          <cell r="AH384" t="str">
            <v>Governance</v>
          </cell>
        </row>
        <row r="385">
          <cell r="AH385" t="str">
            <v>Governance</v>
          </cell>
        </row>
        <row r="386">
          <cell r="AH386" t="str">
            <v>Governance</v>
          </cell>
        </row>
        <row r="387">
          <cell r="AH387" t="str">
            <v>Governance</v>
          </cell>
        </row>
        <row r="388">
          <cell r="AH388" t="str">
            <v>Governance</v>
          </cell>
        </row>
        <row r="389">
          <cell r="AH389" t="str">
            <v>Governance</v>
          </cell>
        </row>
        <row r="390">
          <cell r="AH390" t="str">
            <v>Governance</v>
          </cell>
        </row>
        <row r="391">
          <cell r="AH391" t="str">
            <v>Governance</v>
          </cell>
        </row>
        <row r="392">
          <cell r="AH392" t="str">
            <v>Governance</v>
          </cell>
        </row>
      </sheetData>
      <sheetData sheetId="4">
        <row r="33">
          <cell r="C33" t="str">
            <v>Dates</v>
          </cell>
          <cell r="D33" t="str">
            <v>Score 1</v>
          </cell>
          <cell r="E33" t="str">
            <v>Score 2</v>
          </cell>
          <cell r="F33" t="str">
            <v>Score 3</v>
          </cell>
        </row>
        <row r="34">
          <cell r="C34">
            <v>42369</v>
          </cell>
          <cell r="D34">
            <v>2.06</v>
          </cell>
          <cell r="E34">
            <v>0.8</v>
          </cell>
          <cell r="F34">
            <v>3.1</v>
          </cell>
        </row>
        <row r="35">
          <cell r="C35">
            <v>42735</v>
          </cell>
          <cell r="D35">
            <v>2.19</v>
          </cell>
          <cell r="E35">
            <v>1</v>
          </cell>
          <cell r="F35">
            <v>3.93</v>
          </cell>
        </row>
        <row r="36">
          <cell r="C36">
            <v>43100</v>
          </cell>
          <cell r="D36">
            <v>2.1800000000000002</v>
          </cell>
          <cell r="E36">
            <v>0.92</v>
          </cell>
          <cell r="F36">
            <v>3.62</v>
          </cell>
        </row>
        <row r="37">
          <cell r="C37">
            <v>43465</v>
          </cell>
          <cell r="D37">
            <v>2.2799999999999998</v>
          </cell>
          <cell r="E37">
            <v>1.31</v>
          </cell>
          <cell r="F37">
            <v>3.07</v>
          </cell>
        </row>
        <row r="38">
          <cell r="C38">
            <v>43830</v>
          </cell>
          <cell r="D38">
            <v>2.35</v>
          </cell>
          <cell r="E38">
            <v>1.36</v>
          </cell>
          <cell r="F38">
            <v>3.49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 to BQL"/>
      <sheetName val="BQL and BQL.Query"/>
      <sheetName val="Dividends - Basics"/>
      <sheetName val="Dividends - Parameters"/>
      <sheetName val="Recipes"/>
      <sheetName val="Dividend Matrix"/>
      <sheetName val="Index Dividend Monitor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mary"/>
      <sheetName val="Secondary"/>
      <sheetName val="New Issue Concession"/>
      <sheetName val="Chart Analysis"/>
      <sheetName val="Market Overview"/>
      <sheetName val="Issuer Analysis"/>
      <sheetName val="Dynamic Chart"/>
      <sheetName val="Dynamic Table"/>
      <sheetName val="Terminal Resources"/>
      <sheetName val="Settings"/>
      <sheetName val="Data"/>
      <sheetName val="Template"/>
      <sheetName val="Help"/>
    </sheetNames>
    <sheetDataSet>
      <sheetData sheetId="0"/>
      <sheetData sheetId="1"/>
      <sheetData sheetId="2"/>
      <sheetData sheetId="3"/>
      <sheetData sheetId="4">
        <row r="9">
          <cell r="D9" t="str">
            <v>DZD</v>
          </cell>
        </row>
        <row r="11">
          <cell r="B11" t="str">
            <v>USD</v>
          </cell>
          <cell r="N11" t="str">
            <v>USD</v>
          </cell>
        </row>
        <row r="26">
          <cell r="D26" t="str">
            <v>USD</v>
          </cell>
        </row>
        <row r="28">
          <cell r="B28" t="str">
            <v>Communications</v>
          </cell>
          <cell r="N28" t="str">
            <v>Communications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QL"/>
      <sheetName val="BQL Syntax"/>
      <sheetName val="Index Level Data Intro"/>
      <sheetName val="Analytics"/>
      <sheetName val="Returns"/>
      <sheetName val="Workflow Examples"/>
      <sheetName val="Turnover Report"/>
      <sheetName val="Help"/>
    </sheetNames>
    <sheetDataSet>
      <sheetData sheetId="0"/>
      <sheetData sheetId="1"/>
      <sheetData sheetId="2"/>
      <sheetData sheetId="3"/>
      <sheetData sheetId="4"/>
      <sheetData sheetId="5"/>
      <sheetData sheetId="6">
        <row r="40">
          <cell r="F40" t="str">
            <v>Financials</v>
          </cell>
          <cell r="H40" t="str">
            <v>Financials</v>
          </cell>
        </row>
        <row r="41">
          <cell r="F41" t="str">
            <v>Technology</v>
          </cell>
          <cell r="H41" t="str">
            <v>Consumer Discretionary</v>
          </cell>
        </row>
        <row r="42">
          <cell r="F42" t="str">
            <v>Consumer Discretionary</v>
          </cell>
          <cell r="H42" t="str">
            <v>Energy</v>
          </cell>
        </row>
        <row r="43">
          <cell r="F43" t="str">
            <v>Industrials</v>
          </cell>
          <cell r="H43" t="str">
            <v>Communications</v>
          </cell>
        </row>
        <row r="44">
          <cell r="F44" t="str">
            <v>Consumer Staples</v>
          </cell>
          <cell r="H44" t="str">
            <v>Industrials</v>
          </cell>
        </row>
        <row r="45">
          <cell r="F45" t="str">
            <v>Communications</v>
          </cell>
          <cell r="H45" t="str">
            <v>Consumer Staples</v>
          </cell>
        </row>
        <row r="46">
          <cell r="F46" t="str">
            <v>Health Care</v>
          </cell>
          <cell r="H46" t="str">
            <v>Health Care</v>
          </cell>
        </row>
        <row r="47">
          <cell r="F47" t="str">
            <v>Utilities</v>
          </cell>
          <cell r="H47" t="str">
            <v>Utilities</v>
          </cell>
        </row>
        <row r="48">
          <cell r="H48" t="str">
            <v>Technology</v>
          </cell>
        </row>
        <row r="49">
          <cell r="H49" t="str">
            <v>Materials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turn_Series"/>
      <sheetName val="Total_Return"/>
      <sheetName val="Ann_Total_Return"/>
      <sheetName val="Volatility"/>
      <sheetName val="Downside_Volatility"/>
      <sheetName val="Sharpe_Ratio"/>
      <sheetName val="Sortino_Ratio"/>
      <sheetName val="Mapping"/>
      <sheetName val="Rolling Metric Example"/>
      <sheetName val="Funds Comp Sheet"/>
      <sheetName val="Fund Fields"/>
      <sheetName val="Webinar &amp; Further Documentation"/>
    </sheetNames>
    <sheetDataSet>
      <sheetData sheetId="0">
        <row r="8">
          <cell r="D8" t="str">
            <v>SPY US  Equity</v>
          </cell>
        </row>
        <row r="12">
          <cell r="E12" t="str">
            <v>1y</v>
          </cell>
        </row>
        <row r="15">
          <cell r="E15" t="str">
            <v>Price_If_Available</v>
          </cell>
        </row>
      </sheetData>
      <sheetData sheetId="1">
        <row r="14">
          <cell r="E14" t="str">
            <v>Price_If_Available</v>
          </cell>
        </row>
        <row r="18">
          <cell r="U18">
            <v>1.6358936315084103</v>
          </cell>
        </row>
        <row r="27">
          <cell r="U27">
            <v>1</v>
          </cell>
        </row>
      </sheetData>
      <sheetData sheetId="2">
        <row r="14">
          <cell r="E14" t="str">
            <v>Price_If_Available</v>
          </cell>
        </row>
      </sheetData>
      <sheetData sheetId="3">
        <row r="18">
          <cell r="N18">
            <v>1.8693700745161652E-2</v>
          </cell>
        </row>
        <row r="29">
          <cell r="N29">
            <v>15.874507866387544</v>
          </cell>
        </row>
      </sheetData>
      <sheetData sheetId="4">
        <row r="15">
          <cell r="E15" t="str">
            <v>Price_If_Available</v>
          </cell>
        </row>
      </sheetData>
      <sheetData sheetId="5">
        <row r="38">
          <cell r="N38">
            <v>1.4013394551701294E-2</v>
          </cell>
        </row>
      </sheetData>
      <sheetData sheetId="6">
        <row r="17">
          <cell r="E17" t="str">
            <v>0.02</v>
          </cell>
          <cell r="N17">
            <v>0.39055123097828837</v>
          </cell>
        </row>
        <row r="33">
          <cell r="N33">
            <v>0.26192222050115788</v>
          </cell>
        </row>
      </sheetData>
      <sheetData sheetId="7">
        <row r="9">
          <cell r="B9" t="str">
            <v>D</v>
          </cell>
          <cell r="C9">
            <v>252</v>
          </cell>
        </row>
        <row r="10">
          <cell r="B10" t="str">
            <v>W</v>
          </cell>
          <cell r="C10">
            <v>52</v>
          </cell>
        </row>
        <row r="11">
          <cell r="B11" t="str">
            <v>M</v>
          </cell>
          <cell r="C11">
            <v>12</v>
          </cell>
        </row>
        <row r="12">
          <cell r="B12" t="str">
            <v>Q</v>
          </cell>
          <cell r="C12">
            <v>4</v>
          </cell>
        </row>
        <row r="13">
          <cell r="B13" t="str">
            <v>Y</v>
          </cell>
          <cell r="C13">
            <v>1</v>
          </cell>
        </row>
      </sheetData>
      <sheetData sheetId="8">
        <row r="21">
          <cell r="D21" t="str">
            <v>SPY US Equity</v>
          </cell>
        </row>
      </sheetData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Green Bonds Analysis"/>
      <sheetName val="Shades of Green"/>
      <sheetName val="Issuer  Screen"/>
      <sheetName val="Help"/>
    </sheetNames>
    <sheetDataSet>
      <sheetData sheetId="0"/>
      <sheetData sheetId="1"/>
      <sheetData sheetId="2">
        <row r="63">
          <cell r="P63" t="str">
            <v>#GreenAmtOut</v>
          </cell>
        </row>
      </sheetData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 to BQL"/>
      <sheetName val="BQL for Funds"/>
      <sheetName val="Funds Comp Sheet"/>
      <sheetName val="Aggregation"/>
      <sheetName val="ETF Fund Flows"/>
      <sheetName val="Screening"/>
      <sheetName val="Funds Screening"/>
      <sheetName val="Fund Fields"/>
      <sheetName val="Fund Criteria"/>
      <sheetName val="Arithmetic Reference"/>
    </sheetNames>
    <sheetDataSet>
      <sheetData sheetId="0"/>
      <sheetData sheetId="1"/>
      <sheetData sheetId="2"/>
      <sheetData sheetId="3"/>
      <sheetData sheetId="4"/>
      <sheetData sheetId="5"/>
      <sheetData sheetId="6">
        <row r="39">
          <cell r="E39" t="str">
            <v/>
          </cell>
          <cell r="K39" t="str">
            <v/>
          </cell>
        </row>
        <row r="40">
          <cell r="E40" t="str">
            <v>UBS ETF - MSCI United Kingdom</v>
          </cell>
          <cell r="K40" t="str">
            <v>iShares UK Property UCITS ETF</v>
          </cell>
        </row>
        <row r="41">
          <cell r="E41" t="str">
            <v>UBS ETF - MSCI United Kingdom</v>
          </cell>
          <cell r="K41" t="str">
            <v>iShares UK Dividend UCITS ETF</v>
          </cell>
        </row>
        <row r="42">
          <cell r="E42" t="str">
            <v>UBS ETF - MSCI United Kingdom</v>
          </cell>
          <cell r="K42" t="str">
            <v>Xtrackers FTSE 250 UCITS ETF</v>
          </cell>
        </row>
        <row r="43">
          <cell r="E43" t="str">
            <v>Lyxor FTSE 100 UCITS ETF</v>
          </cell>
          <cell r="K43" t="str">
            <v>Invesco FTSE 250 UCITS ETF</v>
          </cell>
        </row>
        <row r="44">
          <cell r="E44" t="str">
            <v>iShares MSCI UK Small Cap UCIT</v>
          </cell>
          <cell r="K44" t="str">
            <v>Amundi ETF MSCI UK UCITS ETF</v>
          </cell>
        </row>
        <row r="45">
          <cell r="E45" t="str">
            <v>SPDR FTSE UK All Share UCITS E</v>
          </cell>
          <cell r="K45" t="str">
            <v>iShares MSCI UK UCITS ETF GBP</v>
          </cell>
        </row>
        <row r="46">
          <cell r="E46" t="str">
            <v>Vanguard FTSE 250 UCITS ETF</v>
          </cell>
          <cell r="K46" t="str">
            <v>First Trust United Kingdom Alp</v>
          </cell>
        </row>
        <row r="47">
          <cell r="E47" t="str">
            <v>iShares MSCI United Kingdom ET</v>
          </cell>
          <cell r="K47" t="str">
            <v>Xtrackers FTSE 100 UCITS ETF</v>
          </cell>
        </row>
        <row r="48">
          <cell r="E48" t="str">
            <v>iShares Core FTSE 100 UCITS ET</v>
          </cell>
          <cell r="K48" t="str">
            <v>L&amp;G FTSE 100 Leveraged Daily 2</v>
          </cell>
        </row>
      </sheetData>
      <sheetData sheetId="7"/>
      <sheetData sheetId="8"/>
      <sheetData sheetId="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G"/>
      <sheetName val="BQL Syntax"/>
      <sheetName val="BQL Examples"/>
      <sheetName val="Company Scoring"/>
      <sheetName val="Universe Screening"/>
      <sheetName val="BbgResearchPubStorageWorksheet"/>
      <sheetName val="Custom Disclosure Score"/>
      <sheetName val="Help"/>
      <sheetName val="ESG BQL"/>
      <sheetName val="Consolidated Lookup Tabl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>
        <row r="6">
          <cell r="I6" t="str">
            <v>Africa</v>
          </cell>
          <cell r="J6" t="str">
            <v>Americas</v>
          </cell>
          <cell r="K6" t="str">
            <v>Asia</v>
          </cell>
          <cell r="L6" t="str">
            <v>Europe</v>
          </cell>
          <cell r="M6" t="str">
            <v>Oceania</v>
          </cell>
        </row>
        <row r="7">
          <cell r="B7" t="str">
            <v>GDP</v>
          </cell>
          <cell r="D7" t="str">
            <v>AU Country</v>
          </cell>
          <cell r="E7" t="str">
            <v>Australia</v>
          </cell>
          <cell r="O7">
            <v>2000</v>
          </cell>
          <cell r="P7" t="str">
            <v>Q1</v>
          </cell>
        </row>
        <row r="8">
          <cell r="B8" t="str">
            <v>CPI</v>
          </cell>
          <cell r="D8" t="str">
            <v>AT Country</v>
          </cell>
          <cell r="E8" t="str">
            <v>Austria</v>
          </cell>
          <cell r="O8">
            <v>2001</v>
          </cell>
          <cell r="P8" t="str">
            <v>Q2</v>
          </cell>
        </row>
        <row r="9">
          <cell r="B9" t="str">
            <v>PPI</v>
          </cell>
          <cell r="D9" t="str">
            <v>BE Country</v>
          </cell>
          <cell r="E9" t="str">
            <v>Belgium</v>
          </cell>
          <cell r="O9">
            <v>2002</v>
          </cell>
          <cell r="P9" t="str">
            <v>Q3</v>
          </cell>
        </row>
        <row r="10">
          <cell r="B10" t="str">
            <v>Unemployment</v>
          </cell>
          <cell r="D10" t="str">
            <v>BR Country</v>
          </cell>
          <cell r="E10" t="str">
            <v>Brazil</v>
          </cell>
          <cell r="O10">
            <v>2003</v>
          </cell>
          <cell r="P10" t="str">
            <v>Q4</v>
          </cell>
        </row>
        <row r="11">
          <cell r="B11" t="str">
            <v>Retail_Sales</v>
          </cell>
          <cell r="D11" t="str">
            <v>CA Country</v>
          </cell>
          <cell r="E11" t="str">
            <v>Canada</v>
          </cell>
          <cell r="O11">
            <v>2004</v>
          </cell>
        </row>
        <row r="12">
          <cell r="B12" t="str">
            <v>Government_Debt_Percent_GDP</v>
          </cell>
          <cell r="D12" t="str">
            <v>CL Country</v>
          </cell>
          <cell r="E12" t="str">
            <v>Chile</v>
          </cell>
          <cell r="O12">
            <v>2005</v>
          </cell>
        </row>
        <row r="13">
          <cell r="B13" t="str">
            <v>Budget_Balance_Percent_GDP</v>
          </cell>
          <cell r="D13" t="str">
            <v>CO Country</v>
          </cell>
          <cell r="E13" t="str">
            <v>Colombia</v>
          </cell>
          <cell r="O13">
            <v>2006</v>
          </cell>
        </row>
        <row r="14">
          <cell r="B14" t="str">
            <v>External_debt/International_reserves</v>
          </cell>
          <cell r="D14" t="str">
            <v>CR Country</v>
          </cell>
          <cell r="E14" t="str">
            <v>Costa Rica</v>
          </cell>
          <cell r="O14">
            <v>2007</v>
          </cell>
        </row>
        <row r="15">
          <cell r="D15" t="str">
            <v>CY Country</v>
          </cell>
          <cell r="E15" t="str">
            <v>Cyprus</v>
          </cell>
          <cell r="O15">
            <v>2008</v>
          </cell>
        </row>
        <row r="16">
          <cell r="D16" t="str">
            <v>CZ Country</v>
          </cell>
          <cell r="E16" t="str">
            <v>Czech Republic</v>
          </cell>
          <cell r="O16">
            <v>2009</v>
          </cell>
        </row>
        <row r="17">
          <cell r="D17" t="str">
            <v>DK Country</v>
          </cell>
          <cell r="E17" t="str">
            <v>Denmark</v>
          </cell>
          <cell r="O17">
            <v>2010</v>
          </cell>
        </row>
        <row r="18">
          <cell r="D18" t="str">
            <v>EE Country</v>
          </cell>
          <cell r="E18" t="str">
            <v>Estonia</v>
          </cell>
          <cell r="O18">
            <v>2011</v>
          </cell>
        </row>
        <row r="19">
          <cell r="D19" t="str">
            <v>EU Country</v>
          </cell>
          <cell r="E19" t="str">
            <v>European Union</v>
          </cell>
          <cell r="O19">
            <v>2012</v>
          </cell>
        </row>
        <row r="20">
          <cell r="D20" t="str">
            <v>FI Country</v>
          </cell>
          <cell r="E20" t="str">
            <v>Finland</v>
          </cell>
          <cell r="O20">
            <v>2013</v>
          </cell>
        </row>
        <row r="21">
          <cell r="D21" t="str">
            <v>FR Country</v>
          </cell>
          <cell r="E21" t="str">
            <v>France</v>
          </cell>
          <cell r="O21">
            <v>2014</v>
          </cell>
        </row>
        <row r="22">
          <cell r="D22" t="str">
            <v>DE Country</v>
          </cell>
          <cell r="E22" t="str">
            <v>Germany</v>
          </cell>
          <cell r="O22">
            <v>2015</v>
          </cell>
        </row>
        <row r="23">
          <cell r="D23" t="str">
            <v>GR Country</v>
          </cell>
          <cell r="E23" t="str">
            <v>Greece</v>
          </cell>
          <cell r="O23">
            <v>2016</v>
          </cell>
        </row>
        <row r="24">
          <cell r="D24" t="str">
            <v>HU Country</v>
          </cell>
          <cell r="E24" t="str">
            <v>Hungary</v>
          </cell>
          <cell r="O24">
            <v>2017</v>
          </cell>
        </row>
        <row r="25">
          <cell r="D25" t="str">
            <v>IE Country</v>
          </cell>
          <cell r="E25" t="str">
            <v>Ireland</v>
          </cell>
          <cell r="O25">
            <v>2018</v>
          </cell>
        </row>
        <row r="26">
          <cell r="D26" t="str">
            <v>IT Country</v>
          </cell>
          <cell r="E26" t="str">
            <v>Italy</v>
          </cell>
          <cell r="O26">
            <v>2019</v>
          </cell>
        </row>
        <row r="27">
          <cell r="D27" t="str">
            <v>JP Country</v>
          </cell>
          <cell r="E27" t="str">
            <v>Japan</v>
          </cell>
        </row>
        <row r="28">
          <cell r="D28" t="str">
            <v>JO Country</v>
          </cell>
          <cell r="E28" t="str">
            <v>Jordan</v>
          </cell>
        </row>
        <row r="29">
          <cell r="D29" t="str">
            <v>LV Country</v>
          </cell>
          <cell r="E29" t="str">
            <v>Latvia</v>
          </cell>
        </row>
        <row r="30">
          <cell r="D30" t="str">
            <v>LB Country</v>
          </cell>
          <cell r="E30" t="str">
            <v>Lebanon</v>
          </cell>
        </row>
        <row r="31">
          <cell r="D31" t="str">
            <v>LT Country</v>
          </cell>
          <cell r="E31" t="str">
            <v>Lithuania</v>
          </cell>
        </row>
        <row r="32">
          <cell r="D32" t="str">
            <v>MY Country</v>
          </cell>
          <cell r="E32" t="str">
            <v>Malaysia</v>
          </cell>
        </row>
        <row r="33">
          <cell r="D33" t="str">
            <v>MT Country</v>
          </cell>
          <cell r="E33" t="str">
            <v>Malta</v>
          </cell>
        </row>
        <row r="34">
          <cell r="D34" t="str">
            <v>MA Country</v>
          </cell>
          <cell r="E34" t="str">
            <v>Morocco</v>
          </cell>
        </row>
        <row r="35">
          <cell r="D35" t="str">
            <v>NL Country</v>
          </cell>
          <cell r="E35" t="str">
            <v>Netherlands</v>
          </cell>
        </row>
        <row r="36">
          <cell r="D36" t="str">
            <v>NZ Country</v>
          </cell>
          <cell r="E36" t="str">
            <v>New Zealand</v>
          </cell>
        </row>
        <row r="37">
          <cell r="D37" t="str">
            <v>NO Country</v>
          </cell>
          <cell r="E37" t="str">
            <v>Norway</v>
          </cell>
        </row>
        <row r="38">
          <cell r="D38" t="str">
            <v>PK Country</v>
          </cell>
          <cell r="E38" t="str">
            <v>Pakistan</v>
          </cell>
        </row>
        <row r="39">
          <cell r="D39" t="str">
            <v>PE Country</v>
          </cell>
          <cell r="E39" t="str">
            <v>Peru</v>
          </cell>
        </row>
        <row r="40">
          <cell r="D40" t="str">
            <v>PH Country</v>
          </cell>
          <cell r="E40" t="str">
            <v>Philippines</v>
          </cell>
        </row>
        <row r="41">
          <cell r="D41" t="str">
            <v>PL Country</v>
          </cell>
          <cell r="E41" t="str">
            <v>Poland</v>
          </cell>
        </row>
        <row r="42">
          <cell r="D42" t="str">
            <v>PT Country</v>
          </cell>
          <cell r="E42" t="str">
            <v>Portugal</v>
          </cell>
        </row>
        <row r="43">
          <cell r="D43" t="str">
            <v>RU Country</v>
          </cell>
          <cell r="E43" t="str">
            <v>Russian Federation</v>
          </cell>
        </row>
        <row r="44">
          <cell r="D44" t="str">
            <v>ES Country</v>
          </cell>
          <cell r="E44" t="str">
            <v>Spain</v>
          </cell>
        </row>
        <row r="45">
          <cell r="D45" t="str">
            <v>LK Country</v>
          </cell>
          <cell r="E45" t="str">
            <v>Sri Lanka</v>
          </cell>
        </row>
        <row r="46">
          <cell r="D46" t="str">
            <v>SE Country</v>
          </cell>
          <cell r="E46" t="str">
            <v>Sweden</v>
          </cell>
        </row>
        <row r="47">
          <cell r="D47" t="str">
            <v>CH Country</v>
          </cell>
          <cell r="E47" t="str">
            <v>Switzerland</v>
          </cell>
        </row>
        <row r="48">
          <cell r="D48" t="str">
            <v>TH Country</v>
          </cell>
          <cell r="E48" t="str">
            <v>Thailand</v>
          </cell>
        </row>
        <row r="49">
          <cell r="D49" t="str">
            <v>TN Country</v>
          </cell>
          <cell r="E49" t="str">
            <v>Tunisia</v>
          </cell>
        </row>
        <row r="50">
          <cell r="D50" t="str">
            <v>TR Country</v>
          </cell>
          <cell r="E50" t="str">
            <v>Turkey</v>
          </cell>
        </row>
        <row r="51">
          <cell r="D51" t="str">
            <v>GB Country</v>
          </cell>
          <cell r="E51" t="str">
            <v>United Kingdom</v>
          </cell>
        </row>
        <row r="52">
          <cell r="D52" t="str">
            <v>US Country</v>
          </cell>
          <cell r="E52" t="str">
            <v>United States of America</v>
          </cell>
        </row>
        <row r="53">
          <cell r="D53" t="str">
            <v>UY Country</v>
          </cell>
          <cell r="E53" t="str">
            <v>Uruguay</v>
          </cell>
        </row>
        <row r="54">
          <cell r="D54" t="str">
            <v>VN Country</v>
          </cell>
          <cell r="E54" t="str">
            <v>Viet Nam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of Contents"/>
      <sheetName val="Intro to BQL"/>
      <sheetName val="Holdings in BQL"/>
      <sheetName val="New 13F Holdings"/>
      <sheetName val="Historical 13F Holdings"/>
      <sheetName val="Historical Fund Holdings"/>
      <sheetName val="BQL() vs. BQL.Query()"/>
      <sheetName val="Aggregation"/>
      <sheetName val="Aggregate allocation 13F "/>
      <sheetName val="Aggregate exposures"/>
      <sheetName val="Screening"/>
      <sheetName val="Holdings screen 13F"/>
      <sheetName val="Holdings screen"/>
      <sheetName val="Fundamentals and scoring"/>
      <sheetName val="Location-based risk"/>
      <sheetName val="Active weights"/>
      <sheetName val="13F Holdings"/>
      <sheetName val="Security Ownership Statistics"/>
      <sheetName val="Fund flow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2">
          <cell r="C12">
            <v>44469</v>
          </cell>
        </row>
      </sheetData>
      <sheetData sheetId="9"/>
      <sheetData sheetId="10"/>
      <sheetData sheetId="11"/>
      <sheetData sheetId="12"/>
      <sheetData sheetId="13"/>
      <sheetData sheetId="14">
        <row r="39">
          <cell r="F39" t="str">
            <v>WAVG Cases Per Million at T1</v>
          </cell>
        </row>
      </sheetData>
      <sheetData sheetId="15"/>
      <sheetData sheetId="16"/>
      <sheetData sheetId="17"/>
      <sheetData sheetId="1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of Contents"/>
      <sheetName val="BQL Syntax"/>
      <sheetName val="Basic Examples"/>
      <sheetName val="Pricing Source Comparison"/>
      <sheetName val="Bond, Loan &amp; Debt Chains"/>
      <sheetName val="Issuer Curve Analysis"/>
      <sheetName val="Debt Universes"/>
      <sheetName val="PIT FI Screening"/>
      <sheetName val="More Filtering"/>
      <sheetName val="More Grouping"/>
      <sheetName val="Help"/>
    </sheetNames>
    <sheetDataSet>
      <sheetData sheetId="0"/>
      <sheetData sheetId="1"/>
      <sheetData sheetId="2"/>
      <sheetData sheetId="3"/>
      <sheetData sheetId="4">
        <row r="421">
          <cell r="C421">
            <v>2024</v>
          </cell>
        </row>
      </sheetData>
      <sheetData sheetId="5"/>
      <sheetData sheetId="6">
        <row r="135">
          <cell r="C135" t="str">
            <v>BU900872 Corp</v>
          </cell>
        </row>
        <row r="170">
          <cell r="C170" t="str">
            <v>Communications</v>
          </cell>
        </row>
        <row r="206">
          <cell r="C206">
            <v>201810</v>
          </cell>
        </row>
        <row r="301">
          <cell r="C301">
            <v>2022</v>
          </cell>
        </row>
      </sheetData>
      <sheetData sheetId="7"/>
      <sheetData sheetId="8">
        <row r="189">
          <cell r="C189">
            <v>201509</v>
          </cell>
        </row>
      </sheetData>
      <sheetData sheetId="9"/>
      <sheetData sheetId="1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QL Syntax"/>
      <sheetName val="Help"/>
    </sheetNames>
    <sheetDataSet>
      <sheetData sheetId="0"/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Fixed Income Matrix"/>
      <sheetName val="Bond oil correlation"/>
      <sheetName val="ETF Summary"/>
      <sheetName val="Help"/>
    </sheetNames>
    <sheetDataSet>
      <sheetData sheetId="0" refreshError="1"/>
      <sheetData sheetId="1" refreshError="1"/>
      <sheetData sheetId="2" refreshError="1"/>
      <sheetData sheetId="3">
        <row r="8">
          <cell r="C8">
            <v>43525</v>
          </cell>
        </row>
        <row r="9">
          <cell r="C9">
            <v>43536</v>
          </cell>
        </row>
        <row r="10">
          <cell r="N10" t="str">
            <v>AB</v>
          </cell>
        </row>
        <row r="11">
          <cell r="N11" t="str">
            <v>AU</v>
          </cell>
        </row>
        <row r="12">
          <cell r="N12" t="str">
            <v>BB</v>
          </cell>
        </row>
        <row r="13">
          <cell r="N13" t="str">
            <v>BU</v>
          </cell>
        </row>
        <row r="14">
          <cell r="N14" t="str">
            <v>BZ</v>
          </cell>
        </row>
        <row r="15">
          <cell r="N15" t="str">
            <v>CB</v>
          </cell>
        </row>
        <row r="16">
          <cell r="N16" t="str">
            <v>CH</v>
          </cell>
        </row>
        <row r="17">
          <cell r="N17" t="str">
            <v>CI</v>
          </cell>
        </row>
        <row r="18">
          <cell r="N18" t="str">
            <v>CN</v>
          </cell>
        </row>
        <row r="19">
          <cell r="N19" t="str">
            <v>DC</v>
          </cell>
        </row>
        <row r="20">
          <cell r="N20" t="str">
            <v>EY</v>
          </cell>
        </row>
        <row r="21">
          <cell r="N21" t="str">
            <v>FH</v>
          </cell>
        </row>
        <row r="22">
          <cell r="N22" t="str">
            <v>FP</v>
          </cell>
        </row>
        <row r="23">
          <cell r="N23" t="str">
            <v>GA</v>
          </cell>
        </row>
        <row r="24">
          <cell r="N24" t="str">
            <v>GR</v>
          </cell>
        </row>
        <row r="25">
          <cell r="N25" t="str">
            <v>HB</v>
          </cell>
        </row>
        <row r="26">
          <cell r="N26" t="str">
            <v>HK</v>
          </cell>
        </row>
        <row r="27">
          <cell r="N27" t="str">
            <v>ID</v>
          </cell>
        </row>
        <row r="28">
          <cell r="N28" t="str">
            <v>IJ</v>
          </cell>
        </row>
        <row r="29">
          <cell r="N29" t="str">
            <v>IM</v>
          </cell>
        </row>
        <row r="30">
          <cell r="N30" t="str">
            <v>IN</v>
          </cell>
        </row>
        <row r="31">
          <cell r="N31" t="str">
            <v>IR</v>
          </cell>
        </row>
        <row r="32">
          <cell r="N32" t="str">
            <v>IT</v>
          </cell>
        </row>
        <row r="33">
          <cell r="N33" t="str">
            <v>JP</v>
          </cell>
        </row>
        <row r="34">
          <cell r="N34" t="str">
            <v>KS</v>
          </cell>
        </row>
        <row r="35">
          <cell r="N35" t="str">
            <v>LN</v>
          </cell>
        </row>
        <row r="36">
          <cell r="N36" t="str">
            <v>MK</v>
          </cell>
        </row>
        <row r="37">
          <cell r="N37" t="str">
            <v>MM</v>
          </cell>
        </row>
        <row r="38">
          <cell r="N38" t="str">
            <v>MP</v>
          </cell>
        </row>
        <row r="39">
          <cell r="N39" t="str">
            <v>NA</v>
          </cell>
        </row>
        <row r="40">
          <cell r="N40" t="str">
            <v>NL</v>
          </cell>
        </row>
        <row r="41">
          <cell r="N41" t="str">
            <v>NO</v>
          </cell>
        </row>
        <row r="42">
          <cell r="N42" t="str">
            <v>NZ</v>
          </cell>
        </row>
        <row r="43">
          <cell r="N43" t="str">
            <v>PL</v>
          </cell>
        </row>
        <row r="44">
          <cell r="N44" t="str">
            <v>PM</v>
          </cell>
        </row>
        <row r="45">
          <cell r="N45" t="str">
            <v>PW</v>
          </cell>
        </row>
        <row r="46">
          <cell r="N46" t="str">
            <v>QD</v>
          </cell>
        </row>
        <row r="47">
          <cell r="N47" t="str">
            <v>RM</v>
          </cell>
        </row>
        <row r="48">
          <cell r="N48" t="str">
            <v>RO</v>
          </cell>
        </row>
        <row r="49">
          <cell r="N49" t="str">
            <v>SJ</v>
          </cell>
        </row>
        <row r="50">
          <cell r="N50" t="str">
            <v>SM</v>
          </cell>
        </row>
        <row r="51">
          <cell r="N51" t="str">
            <v>SP</v>
          </cell>
        </row>
        <row r="52">
          <cell r="N52" t="str">
            <v>SS</v>
          </cell>
        </row>
        <row r="53">
          <cell r="N53" t="str">
            <v>SW</v>
          </cell>
        </row>
        <row r="54">
          <cell r="N54" t="str">
            <v>TB</v>
          </cell>
        </row>
        <row r="55">
          <cell r="N55" t="str">
            <v>TI</v>
          </cell>
        </row>
        <row r="56">
          <cell r="N56" t="str">
            <v>TT</v>
          </cell>
        </row>
        <row r="57">
          <cell r="N57" t="str">
            <v>US</v>
          </cell>
        </row>
        <row r="58">
          <cell r="N58" t="str">
            <v>VN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blinks.bloomberg.com/screens/BQLX" TargetMode="External"/><Relationship Id="rId1" Type="http://schemas.openxmlformats.org/officeDocument/2006/relationships/hyperlink" Target="https://blinks.bloomberg.com/screens/BQLX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blinks.bloomberg.com/screens/%20LPHP%20LQA:0:1%202993650" TargetMode="External"/><Relationship Id="rId1" Type="http://schemas.openxmlformats.org/officeDocument/2006/relationships/hyperlink" Target="http://blinks.bloomberg.com/screens/%20LPHP%20LQA:0:1%203530219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blinks.bloomberg.com/screens/BQLX" TargetMode="External"/><Relationship Id="rId1" Type="http://schemas.openxmlformats.org/officeDocument/2006/relationships/hyperlink" Target="https://blinks.bloomberg.com/screens/BQLX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B1:S83"/>
  <sheetViews>
    <sheetView showGridLines="0" showRowColHeaders="0" zoomScale="55" zoomScaleNormal="55" workbookViewId="0">
      <pane ySplit="4" topLeftCell="A5" activePane="bottomLeft" state="frozen"/>
      <selection activeCell="D41" sqref="D41"/>
      <selection pane="bottomLeft" activeCell="U25" sqref="U25"/>
    </sheetView>
  </sheetViews>
  <sheetFormatPr defaultRowHeight="14.4" x14ac:dyDescent="0.55000000000000004"/>
  <cols>
    <col min="2" max="2" width="5" customWidth="1"/>
    <col min="3" max="3" width="46.26171875" bestFit="1" customWidth="1"/>
    <col min="12" max="16" width="11.41796875" customWidth="1"/>
  </cols>
  <sheetData>
    <row r="1" spans="2:19" ht="5.0999999999999996" customHeight="1" x14ac:dyDescent="0.55000000000000004"/>
    <row r="2" spans="2:19" ht="15" customHeight="1" x14ac:dyDescent="0.55000000000000004"/>
    <row r="3" spans="2:19" ht="15" customHeight="1" x14ac:dyDescent="0.55000000000000004"/>
    <row r="4" spans="2:19" ht="9" customHeight="1" x14ac:dyDescent="0.55000000000000004"/>
    <row r="5" spans="2:19" ht="5.0999999999999996" customHeight="1" x14ac:dyDescent="0.55000000000000004"/>
    <row r="7" spans="2:19" ht="20.399999999999999" x14ac:dyDescent="0.75">
      <c r="B7" s="1" t="s">
        <v>0</v>
      </c>
    </row>
    <row r="8" spans="2:19" ht="13.5" customHeight="1" x14ac:dyDescent="0.75">
      <c r="B8" s="1"/>
    </row>
    <row r="9" spans="2:19" ht="20.399999999999999" x14ac:dyDescent="0.75">
      <c r="B9" s="2" t="s">
        <v>1</v>
      </c>
    </row>
    <row r="10" spans="2:19" ht="14.7" thickBot="1" x14ac:dyDescent="0.6"/>
    <row r="11" spans="2:19" x14ac:dyDescent="0.55000000000000004"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5"/>
    </row>
    <row r="12" spans="2:19" x14ac:dyDescent="0.55000000000000004">
      <c r="B12" s="9"/>
      <c r="C12" s="6" t="s">
        <v>319</v>
      </c>
      <c r="D12" s="7"/>
      <c r="E12" s="7"/>
      <c r="F12" s="7"/>
      <c r="G12" s="7"/>
      <c r="H12" s="7" t="s">
        <v>320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8"/>
    </row>
    <row r="13" spans="2:19" x14ac:dyDescent="0.55000000000000004">
      <c r="B13" s="9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8"/>
    </row>
    <row r="14" spans="2:19" x14ac:dyDescent="0.55000000000000004">
      <c r="B14" s="9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8"/>
    </row>
    <row r="15" spans="2:19" x14ac:dyDescent="0.55000000000000004">
      <c r="B15" s="9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8"/>
    </row>
    <row r="16" spans="2:19" x14ac:dyDescent="0.55000000000000004">
      <c r="B16" s="9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8"/>
    </row>
    <row r="17" spans="2:19" x14ac:dyDescent="0.55000000000000004">
      <c r="B17" s="9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8"/>
    </row>
    <row r="18" spans="2:19" x14ac:dyDescent="0.55000000000000004">
      <c r="B18" s="9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8"/>
    </row>
    <row r="19" spans="2:19" x14ac:dyDescent="0.55000000000000004">
      <c r="B19" s="9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8"/>
    </row>
    <row r="20" spans="2:19" x14ac:dyDescent="0.55000000000000004">
      <c r="B20" s="9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8"/>
    </row>
    <row r="21" spans="2:19" x14ac:dyDescent="0.55000000000000004">
      <c r="B21" s="9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8"/>
    </row>
    <row r="22" spans="2:19" x14ac:dyDescent="0.55000000000000004">
      <c r="B22" s="9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8"/>
    </row>
    <row r="23" spans="2:19" x14ac:dyDescent="0.55000000000000004">
      <c r="B23" s="9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8"/>
    </row>
    <row r="24" spans="2:19" x14ac:dyDescent="0.55000000000000004">
      <c r="B24" s="9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8"/>
    </row>
    <row r="25" spans="2:19" x14ac:dyDescent="0.55000000000000004">
      <c r="B25" s="9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8"/>
    </row>
    <row r="26" spans="2:19" x14ac:dyDescent="0.55000000000000004">
      <c r="B26" s="9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8"/>
    </row>
    <row r="27" spans="2:19" x14ac:dyDescent="0.55000000000000004">
      <c r="B27" s="9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8"/>
    </row>
    <row r="28" spans="2:19" x14ac:dyDescent="0.55000000000000004">
      <c r="B28" s="9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8"/>
    </row>
    <row r="29" spans="2:19" x14ac:dyDescent="0.55000000000000004">
      <c r="B29" s="9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8"/>
    </row>
    <row r="30" spans="2:19" x14ac:dyDescent="0.55000000000000004">
      <c r="B30" s="9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8"/>
    </row>
    <row r="31" spans="2:19" x14ac:dyDescent="0.55000000000000004">
      <c r="B31" s="9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8"/>
    </row>
    <row r="32" spans="2:19" x14ac:dyDescent="0.55000000000000004">
      <c r="B32" s="9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8"/>
    </row>
    <row r="33" spans="2:19" x14ac:dyDescent="0.55000000000000004">
      <c r="B33" s="9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8"/>
    </row>
    <row r="34" spans="2:19" x14ac:dyDescent="0.55000000000000004">
      <c r="B34" s="9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8"/>
    </row>
    <row r="35" spans="2:19" x14ac:dyDescent="0.55000000000000004">
      <c r="B35" s="9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8"/>
    </row>
    <row r="36" spans="2:19" x14ac:dyDescent="0.55000000000000004">
      <c r="B36" s="9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8"/>
    </row>
    <row r="37" spans="2:19" x14ac:dyDescent="0.55000000000000004">
      <c r="B37" s="9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8"/>
    </row>
    <row r="38" spans="2:19" x14ac:dyDescent="0.55000000000000004">
      <c r="B38" s="9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8"/>
    </row>
    <row r="39" spans="2:19" x14ac:dyDescent="0.55000000000000004">
      <c r="B39" s="9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8"/>
    </row>
    <row r="40" spans="2:19" x14ac:dyDescent="0.55000000000000004">
      <c r="B40" s="9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8"/>
    </row>
    <row r="41" spans="2:19" x14ac:dyDescent="0.55000000000000004">
      <c r="B41" s="9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8"/>
    </row>
    <row r="42" spans="2:19" x14ac:dyDescent="0.55000000000000004">
      <c r="B42" s="9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8"/>
    </row>
    <row r="43" spans="2:19" x14ac:dyDescent="0.55000000000000004">
      <c r="B43" s="9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8"/>
    </row>
    <row r="44" spans="2:19" x14ac:dyDescent="0.55000000000000004">
      <c r="B44" s="9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8"/>
    </row>
    <row r="45" spans="2:19" x14ac:dyDescent="0.55000000000000004">
      <c r="B45" s="9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8"/>
    </row>
    <row r="46" spans="2:19" x14ac:dyDescent="0.55000000000000004">
      <c r="B46" s="9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8"/>
    </row>
    <row r="47" spans="2:19" x14ac:dyDescent="0.55000000000000004">
      <c r="B47" s="9"/>
      <c r="C47" s="6" t="s">
        <v>68</v>
      </c>
      <c r="D47" s="7"/>
      <c r="E47" s="7"/>
      <c r="F47" s="7"/>
      <c r="G47" s="7"/>
      <c r="H47" s="7" t="s">
        <v>67</v>
      </c>
      <c r="I47" s="7"/>
      <c r="J47" s="7"/>
      <c r="K47" s="7"/>
      <c r="L47" s="7"/>
      <c r="M47" s="7"/>
      <c r="N47" s="7"/>
      <c r="O47" s="7"/>
      <c r="P47" s="7"/>
      <c r="Q47" s="7"/>
      <c r="R47" s="7"/>
      <c r="S47" s="8"/>
    </row>
    <row r="48" spans="2:19" x14ac:dyDescent="0.55000000000000004">
      <c r="B48" s="9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8"/>
    </row>
    <row r="49" spans="2:19" x14ac:dyDescent="0.55000000000000004">
      <c r="B49" s="9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8"/>
    </row>
    <row r="50" spans="2:19" x14ac:dyDescent="0.55000000000000004">
      <c r="B50" s="9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8"/>
    </row>
    <row r="51" spans="2:19" x14ac:dyDescent="0.55000000000000004">
      <c r="B51" s="9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8"/>
    </row>
    <row r="52" spans="2:19" x14ac:dyDescent="0.55000000000000004">
      <c r="B52" s="9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8"/>
    </row>
    <row r="53" spans="2:19" x14ac:dyDescent="0.55000000000000004">
      <c r="B53" s="9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8"/>
    </row>
    <row r="54" spans="2:19" x14ac:dyDescent="0.55000000000000004">
      <c r="B54" s="9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8"/>
    </row>
    <row r="55" spans="2:19" x14ac:dyDescent="0.55000000000000004">
      <c r="B55" s="9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8"/>
    </row>
    <row r="56" spans="2:19" x14ac:dyDescent="0.55000000000000004">
      <c r="B56" s="9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8"/>
    </row>
    <row r="57" spans="2:19" x14ac:dyDescent="0.55000000000000004">
      <c r="B57" s="9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8"/>
    </row>
    <row r="58" spans="2:19" x14ac:dyDescent="0.55000000000000004">
      <c r="B58" s="9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8"/>
    </row>
    <row r="59" spans="2:19" x14ac:dyDescent="0.55000000000000004">
      <c r="B59" s="9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8"/>
    </row>
    <row r="60" spans="2:19" x14ac:dyDescent="0.55000000000000004">
      <c r="B60" s="9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8"/>
    </row>
    <row r="61" spans="2:19" x14ac:dyDescent="0.55000000000000004">
      <c r="B61" s="9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8"/>
    </row>
    <row r="62" spans="2:19" x14ac:dyDescent="0.55000000000000004">
      <c r="B62" s="9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8"/>
    </row>
    <row r="63" spans="2:19" x14ac:dyDescent="0.55000000000000004">
      <c r="B63" s="9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8"/>
    </row>
    <row r="64" spans="2:19" x14ac:dyDescent="0.55000000000000004">
      <c r="B64" s="9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8"/>
    </row>
    <row r="65" spans="2:19" x14ac:dyDescent="0.55000000000000004">
      <c r="B65" s="9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8"/>
    </row>
    <row r="66" spans="2:19" x14ac:dyDescent="0.55000000000000004">
      <c r="B66" s="9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8"/>
    </row>
    <row r="67" spans="2:19" x14ac:dyDescent="0.55000000000000004">
      <c r="B67" s="9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8"/>
    </row>
    <row r="68" spans="2:19" x14ac:dyDescent="0.55000000000000004">
      <c r="B68" s="9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8"/>
    </row>
    <row r="69" spans="2:19" x14ac:dyDescent="0.55000000000000004">
      <c r="B69" s="9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8"/>
    </row>
    <row r="70" spans="2:19" x14ac:dyDescent="0.55000000000000004">
      <c r="B70" s="9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8"/>
    </row>
    <row r="71" spans="2:19" x14ac:dyDescent="0.55000000000000004">
      <c r="B71" s="9"/>
      <c r="C71" s="6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8"/>
    </row>
    <row r="72" spans="2:19" x14ac:dyDescent="0.55000000000000004">
      <c r="B72" s="9"/>
      <c r="C72" s="10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8"/>
    </row>
    <row r="73" spans="2:19" x14ac:dyDescent="0.55000000000000004">
      <c r="B73" s="9"/>
      <c r="C73" s="10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8"/>
    </row>
    <row r="74" spans="2:19" x14ac:dyDescent="0.55000000000000004">
      <c r="B74" s="9"/>
      <c r="C74" s="10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8"/>
    </row>
    <row r="75" spans="2:19" x14ac:dyDescent="0.55000000000000004">
      <c r="B75" s="9"/>
      <c r="C75" s="10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8"/>
    </row>
    <row r="76" spans="2:19" x14ac:dyDescent="0.55000000000000004">
      <c r="B76" s="9"/>
      <c r="C76" s="10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8"/>
    </row>
    <row r="77" spans="2:19" x14ac:dyDescent="0.55000000000000004">
      <c r="B77" s="9"/>
      <c r="C77" s="6" t="s">
        <v>2</v>
      </c>
      <c r="D77" s="7" t="s">
        <v>3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8"/>
    </row>
    <row r="78" spans="2:19" x14ac:dyDescent="0.55000000000000004">
      <c r="B78" s="9"/>
      <c r="C78" s="6" t="s">
        <v>4</v>
      </c>
      <c r="D78" s="7" t="s">
        <v>5</v>
      </c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8"/>
    </row>
    <row r="79" spans="2:19" x14ac:dyDescent="0.55000000000000004">
      <c r="B79" s="9"/>
      <c r="C79" s="10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8"/>
    </row>
    <row r="80" spans="2:19" x14ac:dyDescent="0.55000000000000004">
      <c r="B80" s="9"/>
      <c r="C80" s="10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8"/>
    </row>
    <row r="81" spans="2:19" x14ac:dyDescent="0.55000000000000004">
      <c r="B81" s="9"/>
      <c r="C81" s="10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8"/>
    </row>
    <row r="82" spans="2:19" ht="14.7" thickBot="1" x14ac:dyDescent="0.6">
      <c r="B82" s="11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3"/>
    </row>
    <row r="83" spans="2:19" x14ac:dyDescent="0.55000000000000004">
      <c r="N83" s="14"/>
    </row>
  </sheetData>
  <hyperlinks>
    <hyperlink ref="C77" location="Help!A1" display="Help" xr:uid="{00000000-0004-0000-0000-000000000000}"/>
    <hyperlink ref="C78" location="'BQL in Python'!A1" display="BQL in Python" xr:uid="{00000000-0004-0000-0000-000001000000}"/>
    <hyperlink ref="C47" location="'Equity Index Fundamentals'!A1" display="Equity: Equity Index Fundamentals Available in BQL" xr:uid="{00000000-0004-0000-0000-000002000000}"/>
    <hyperlink ref="C12" location="'LQA BQL'!A1" display="Multi-Asset: Bloomberg Liquidity Assessment (LQA) via BQL" xr:uid="{E35BB943-E1C4-4BB2-9378-DE60F90B33B0}"/>
  </hyperlinks>
  <pageMargins left="0.7" right="0.7" top="0.75" bottom="0.75" header="0.3" footer="0.3"/>
  <pageSetup orientation="portrait" r:id="rId1"/>
  <headerFooter>
    <oddFooter>&amp;C&amp;1#&amp;"Arial"&amp;10&amp;K000000Internal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62D7-BD5D-4C85-812B-ABC7461E574F}">
  <dimension ref="A1:X169"/>
  <sheetViews>
    <sheetView showGridLines="0" showRowColHeaders="0" zoomScale="40" zoomScaleNormal="40" workbookViewId="0">
      <selection activeCell="Q27" sqref="Q27"/>
    </sheetView>
  </sheetViews>
  <sheetFormatPr defaultRowHeight="14.4" x14ac:dyDescent="0.55000000000000004"/>
  <cols>
    <col min="4" max="4" width="40.41796875" bestFit="1" customWidth="1"/>
    <col min="5" max="5" width="14.68359375" bestFit="1" customWidth="1"/>
    <col min="8" max="8" width="29" customWidth="1"/>
    <col min="9" max="9" width="35.68359375" customWidth="1"/>
    <col min="13" max="14" width="39.41796875" bestFit="1" customWidth="1"/>
    <col min="15" max="15" width="32" bestFit="1" customWidth="1"/>
    <col min="16" max="16" width="20.26171875" bestFit="1" customWidth="1"/>
    <col min="17" max="17" width="28" bestFit="1" customWidth="1"/>
    <col min="18" max="18" width="25.41796875" bestFit="1" customWidth="1"/>
    <col min="19" max="19" width="16.578125" bestFit="1" customWidth="1"/>
    <col min="20" max="20" width="15.15625" bestFit="1" customWidth="1"/>
    <col min="21" max="21" width="13" bestFit="1" customWidth="1"/>
  </cols>
  <sheetData>
    <row r="1" spans="2:24" s="144" customFormat="1" ht="20.399999999999999" x14ac:dyDescent="0.75"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W1" s="146"/>
      <c r="X1" s="146"/>
    </row>
    <row r="2" spans="2:24" s="144" customFormat="1" ht="20.399999999999999" x14ac:dyDescent="0.75"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W2" s="146"/>
      <c r="X2" s="146"/>
    </row>
    <row r="3" spans="2:24" s="144" customFormat="1" ht="20.399999999999999" x14ac:dyDescent="0.75"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W3" s="146"/>
      <c r="X3" s="146"/>
    </row>
    <row r="4" spans="2:24" s="144" customFormat="1" ht="20.399999999999999" x14ac:dyDescent="0.75"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W4" s="146"/>
      <c r="X4" s="146"/>
    </row>
    <row r="5" spans="2:24" s="144" customFormat="1" ht="25.8" x14ac:dyDescent="0.95">
      <c r="B5" s="147" t="s">
        <v>318</v>
      </c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148"/>
      <c r="W5" s="146"/>
      <c r="X5" s="146"/>
    </row>
    <row r="6" spans="2:24" s="144" customFormat="1" ht="20.399999999999999" x14ac:dyDescent="0.75">
      <c r="B6" s="149" t="s">
        <v>234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9"/>
      <c r="W6" s="146"/>
      <c r="X6" s="146"/>
    </row>
    <row r="7" spans="2:24" s="144" customFormat="1" ht="20.399999999999999" x14ac:dyDescent="0.75">
      <c r="B7" s="149" t="s">
        <v>235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  <c r="W7" s="146"/>
      <c r="X7" s="146"/>
    </row>
    <row r="8" spans="2:24" s="144" customFormat="1" ht="20.399999999999999" x14ac:dyDescent="0.75">
      <c r="B8" s="149" t="s">
        <v>236</v>
      </c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  <c r="W8" s="146"/>
      <c r="X8" s="146"/>
    </row>
    <row r="9" spans="2:24" s="144" customFormat="1" ht="20.399999999999999" x14ac:dyDescent="0.75">
      <c r="B9" s="150" t="s">
        <v>237</v>
      </c>
      <c r="C9" s="104"/>
      <c r="D9" s="104"/>
      <c r="E9" s="104"/>
      <c r="F9" s="104"/>
      <c r="G9" s="104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8"/>
      <c r="W9" s="146"/>
      <c r="X9" s="146"/>
    </row>
    <row r="10" spans="2:24" s="144" customFormat="1" ht="20.399999999999999" x14ac:dyDescent="0.75">
      <c r="D10" s="145"/>
      <c r="E10" s="145"/>
      <c r="F10" s="145"/>
      <c r="G10" s="151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W10" s="146"/>
      <c r="X10" s="146"/>
    </row>
    <row r="11" spans="2:24" s="144" customFormat="1" ht="20.399999999999999" x14ac:dyDescent="0.75">
      <c r="B11" s="152" t="s">
        <v>238</v>
      </c>
      <c r="C11" s="153"/>
      <c r="D11" s="153"/>
      <c r="E11" s="153"/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3"/>
      <c r="U11" s="153"/>
      <c r="V11" s="154"/>
      <c r="W11" s="155"/>
      <c r="X11" s="155"/>
    </row>
    <row r="12" spans="2:24" s="144" customFormat="1" ht="20.399999999999999" x14ac:dyDescent="0.75">
      <c r="B12" s="156"/>
      <c r="C12" s="157"/>
      <c r="D12" s="158"/>
      <c r="E12" s="158"/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/>
      <c r="V12" s="159"/>
      <c r="W12" s="160"/>
      <c r="X12" s="160"/>
    </row>
    <row r="13" spans="2:24" s="144" customFormat="1" ht="20.399999999999999" x14ac:dyDescent="0.75">
      <c r="B13" s="156"/>
      <c r="C13" s="157"/>
      <c r="D13" s="161" t="s">
        <v>239</v>
      </c>
      <c r="E13" s="251" t="s">
        <v>240</v>
      </c>
      <c r="F13" s="251"/>
      <c r="G13" s="251"/>
      <c r="H13" s="251"/>
      <c r="I13" s="251"/>
      <c r="J13" s="158"/>
      <c r="K13" s="158"/>
      <c r="L13" s="158"/>
      <c r="M13" s="158"/>
      <c r="N13" s="162" t="str">
        <f>_xll.BQL(E14,E13:E13,"cols=2;rows=3")</f>
        <v>ID</v>
      </c>
      <c r="O13" s="163" t="s">
        <v>241</v>
      </c>
      <c r="P13" s="158"/>
      <c r="Q13" s="158"/>
      <c r="R13" s="158"/>
      <c r="S13" s="158"/>
      <c r="T13" s="158"/>
      <c r="U13" s="158"/>
      <c r="V13" s="159"/>
      <c r="W13" s="160"/>
      <c r="X13" s="160"/>
    </row>
    <row r="14" spans="2:24" s="144" customFormat="1" ht="20.399999999999999" x14ac:dyDescent="0.75">
      <c r="B14" s="156"/>
      <c r="C14" s="157"/>
      <c r="D14" s="164" t="s">
        <v>242</v>
      </c>
      <c r="E14" s="248" t="s">
        <v>243</v>
      </c>
      <c r="F14" s="248"/>
      <c r="G14" s="248"/>
      <c r="H14" s="248"/>
      <c r="I14" s="248"/>
      <c r="J14" s="158"/>
      <c r="K14" s="165"/>
      <c r="L14" s="166"/>
      <c r="M14" s="166"/>
      <c r="N14" s="167" t="s">
        <v>244</v>
      </c>
      <c r="O14" s="168">
        <v>3.1784524906663399E-2</v>
      </c>
      <c r="P14" s="158"/>
      <c r="Q14" s="158"/>
      <c r="R14" s="158"/>
      <c r="S14" s="158"/>
      <c r="T14" s="158"/>
      <c r="U14" s="158"/>
      <c r="V14" s="159"/>
      <c r="W14" s="160"/>
      <c r="X14" s="160"/>
    </row>
    <row r="15" spans="2:24" s="144" customFormat="1" ht="20.399999999999999" x14ac:dyDescent="0.75">
      <c r="B15" s="156"/>
      <c r="C15" s="157"/>
      <c r="D15" s="158"/>
      <c r="E15" s="158"/>
      <c r="F15" s="158"/>
      <c r="G15" s="158"/>
      <c r="H15" s="158"/>
      <c r="I15" s="158"/>
      <c r="J15" s="158"/>
      <c r="K15" s="158"/>
      <c r="L15" s="158"/>
      <c r="M15" s="158"/>
      <c r="N15" s="167" t="s">
        <v>245</v>
      </c>
      <c r="O15" s="168">
        <v>0.1589280152856242</v>
      </c>
      <c r="P15" s="158"/>
      <c r="Q15" s="158"/>
      <c r="R15" s="158"/>
      <c r="S15" s="158"/>
      <c r="T15" s="158"/>
      <c r="U15" s="158"/>
      <c r="V15" s="159"/>
      <c r="W15" s="160"/>
      <c r="X15" s="160"/>
    </row>
    <row r="16" spans="2:24" s="144" customFormat="1" ht="20.399999999999999" x14ac:dyDescent="0.75">
      <c r="B16" s="156"/>
      <c r="C16" s="157"/>
      <c r="D16" s="212" t="s">
        <v>246</v>
      </c>
      <c r="E16" s="250" t="str">
        <f>_xll.BQL(E14,E13:E13,"ShowQuery=T")</f>
        <v>get(LQA_BID_ASK_SPREAD as #Bid_Ask) for(['IBM US Equity','DD103619 Corp'])</v>
      </c>
      <c r="F16" s="250"/>
      <c r="G16" s="250"/>
      <c r="H16" s="250"/>
      <c r="I16" s="250"/>
      <c r="J16" s="158"/>
      <c r="K16" s="158"/>
      <c r="L16" s="158"/>
      <c r="M16" s="158"/>
      <c r="N16" s="158"/>
      <c r="O16" s="158"/>
      <c r="P16" s="158"/>
      <c r="Q16" s="158"/>
      <c r="R16" s="158"/>
      <c r="S16" s="158"/>
      <c r="T16" s="158"/>
      <c r="U16" s="158"/>
      <c r="V16" s="159"/>
      <c r="W16" s="160"/>
      <c r="X16" s="160"/>
    </row>
    <row r="17" spans="2:24" s="144" customFormat="1" ht="20.399999999999999" x14ac:dyDescent="0.75">
      <c r="B17" s="156"/>
      <c r="C17" s="157"/>
      <c r="D17" s="212"/>
      <c r="E17" s="250"/>
      <c r="F17" s="250"/>
      <c r="G17" s="250"/>
      <c r="H17" s="250"/>
      <c r="I17" s="250"/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  <c r="V17" s="159"/>
      <c r="W17" s="160"/>
      <c r="X17" s="160"/>
    </row>
    <row r="18" spans="2:24" s="144" customFormat="1" ht="20.399999999999999" x14ac:dyDescent="0.75">
      <c r="B18" s="156"/>
      <c r="C18" s="157"/>
      <c r="D18" s="158"/>
      <c r="E18" s="158"/>
      <c r="F18" s="166"/>
      <c r="G18" s="166"/>
      <c r="H18" s="158"/>
      <c r="I18" s="158"/>
      <c r="J18" s="158"/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8"/>
      <c r="V18" s="159"/>
      <c r="W18" s="160"/>
      <c r="X18" s="160"/>
    </row>
    <row r="19" spans="2:24" s="146" customFormat="1" ht="20.399999999999999" x14ac:dyDescent="0.75">
      <c r="B19" s="169"/>
      <c r="C19" s="170"/>
      <c r="D19" s="170"/>
      <c r="E19" s="170"/>
      <c r="F19" s="170"/>
      <c r="G19" s="170"/>
      <c r="H19" s="170"/>
      <c r="I19" s="170"/>
      <c r="J19" s="170"/>
      <c r="K19" s="170"/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171"/>
      <c r="W19" s="160"/>
      <c r="X19" s="160"/>
    </row>
    <row r="20" spans="2:24" s="146" customFormat="1" ht="20.399999999999999" x14ac:dyDescent="0.75">
      <c r="D20" s="160"/>
      <c r="E20" s="160"/>
      <c r="F20" s="160"/>
      <c r="G20" s="160"/>
      <c r="H20" s="160"/>
      <c r="I20" s="160"/>
      <c r="J20" s="160"/>
      <c r="K20" s="160"/>
      <c r="L20" s="160"/>
      <c r="M20" s="160"/>
      <c r="N20" s="160"/>
      <c r="O20" s="160"/>
      <c r="P20" s="160"/>
      <c r="Q20" s="160"/>
      <c r="R20" s="160"/>
      <c r="S20" s="160"/>
      <c r="T20" s="160"/>
      <c r="U20" s="160"/>
      <c r="V20" s="160"/>
      <c r="W20" s="160"/>
      <c r="X20" s="160"/>
    </row>
    <row r="21" spans="2:24" s="144" customFormat="1" ht="20.399999999999999" x14ac:dyDescent="0.75">
      <c r="B21" s="152" t="s">
        <v>247</v>
      </c>
      <c r="C21" s="153"/>
      <c r="D21" s="153"/>
      <c r="E21" s="153"/>
      <c r="F21" s="153"/>
      <c r="G21" s="153"/>
      <c r="H21" s="153"/>
      <c r="I21" s="153"/>
      <c r="J21" s="153"/>
      <c r="K21" s="153"/>
      <c r="L21" s="153"/>
      <c r="M21" s="153"/>
      <c r="N21" s="153"/>
      <c r="O21" s="153"/>
      <c r="P21" s="153"/>
      <c r="Q21" s="153"/>
      <c r="R21" s="153"/>
      <c r="S21" s="153"/>
      <c r="T21" s="153"/>
      <c r="U21" s="153"/>
      <c r="V21" s="154"/>
      <c r="W21" s="155"/>
      <c r="X21" s="155"/>
    </row>
    <row r="22" spans="2:24" s="144" customFormat="1" ht="20.399999999999999" x14ac:dyDescent="0.75">
      <c r="B22" s="172"/>
      <c r="C22" s="166"/>
      <c r="D22" s="166"/>
      <c r="E22" s="166"/>
      <c r="F22" s="166"/>
      <c r="G22" s="166"/>
      <c r="H22" s="166"/>
      <c r="I22" s="166"/>
      <c r="J22" s="166"/>
      <c r="K22" s="166"/>
      <c r="L22" s="166"/>
      <c r="M22" s="166"/>
      <c r="N22" s="166"/>
      <c r="O22" s="166"/>
      <c r="P22" s="166"/>
      <c r="Q22" s="166"/>
      <c r="R22" s="166"/>
      <c r="S22" s="166"/>
      <c r="T22" s="166"/>
      <c r="U22" s="166"/>
      <c r="V22" s="173"/>
      <c r="W22" s="174"/>
      <c r="X22" s="174"/>
    </row>
    <row r="23" spans="2:24" s="144" customFormat="1" ht="20.399999999999999" x14ac:dyDescent="0.75">
      <c r="B23" s="156"/>
      <c r="C23" s="157"/>
      <c r="D23" s="161" t="s">
        <v>239</v>
      </c>
      <c r="E23" s="251" t="s">
        <v>248</v>
      </c>
      <c r="F23" s="251"/>
      <c r="G23" s="251"/>
      <c r="H23" s="251"/>
      <c r="I23" s="251"/>
      <c r="J23" s="158"/>
      <c r="K23" s="158"/>
      <c r="L23" s="158"/>
      <c r="M23" s="158"/>
      <c r="N23" s="162" t="str">
        <f>_xll.BQL.QUERY(_xll.BQL(E24,E23,"ShowQuery=T")&amp;"PREFERENCES(ViewMode=Preview, NumResponseRows=10)","ShowIDs=F","ShowHeaders=T","cols=2;rows=11")</f>
        <v>DATES</v>
      </c>
      <c r="O23" s="163" t="s">
        <v>241</v>
      </c>
      <c r="P23" s="158"/>
      <c r="Q23" s="158"/>
      <c r="R23" s="158"/>
      <c r="S23" s="158"/>
      <c r="T23" s="158"/>
      <c r="U23" s="158"/>
      <c r="V23" s="159"/>
      <c r="W23" s="160"/>
      <c r="X23" s="160"/>
    </row>
    <row r="24" spans="2:24" s="144" customFormat="1" ht="20.399999999999999" x14ac:dyDescent="0.75">
      <c r="B24" s="172"/>
      <c r="C24" s="166"/>
      <c r="D24" s="164" t="s">
        <v>242</v>
      </c>
      <c r="E24" s="248" t="s">
        <v>244</v>
      </c>
      <c r="F24" s="248"/>
      <c r="G24" s="248"/>
      <c r="H24" s="248"/>
      <c r="I24" s="248"/>
      <c r="J24" s="166"/>
      <c r="K24" s="166"/>
      <c r="L24" s="166"/>
      <c r="M24" s="166"/>
      <c r="N24" s="175">
        <v>45158</v>
      </c>
      <c r="O24" s="179">
        <v>2.9334532411578001E-2</v>
      </c>
      <c r="P24" s="166"/>
      <c r="Q24" s="166"/>
      <c r="R24" s="166"/>
      <c r="S24" s="166"/>
      <c r="T24" s="166"/>
      <c r="U24" s="166"/>
      <c r="V24" s="173"/>
      <c r="W24" s="174"/>
      <c r="X24" s="174"/>
    </row>
    <row r="25" spans="2:24" s="144" customFormat="1" ht="20.399999999999999" x14ac:dyDescent="0.75">
      <c r="B25" s="172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  <c r="N25" s="175">
        <v>45159</v>
      </c>
      <c r="O25" s="179">
        <v>2.8711444006622799E-2</v>
      </c>
      <c r="P25" s="166"/>
      <c r="Q25" s="166"/>
      <c r="R25" s="166"/>
      <c r="S25" s="166"/>
      <c r="T25" s="166"/>
      <c r="U25" s="166"/>
      <c r="V25" s="173"/>
      <c r="W25" s="174"/>
      <c r="X25" s="174"/>
    </row>
    <row r="26" spans="2:24" s="144" customFormat="1" ht="20.399999999999999" x14ac:dyDescent="0.75">
      <c r="B26" s="172"/>
      <c r="C26" s="166"/>
      <c r="D26" s="212" t="s">
        <v>246</v>
      </c>
      <c r="E26" s="250" t="str">
        <f>_xll.BQL(E24,E23:E23,"ShowIDs=F","ShowQuery=T")</f>
        <v>get(LQA_BID_ASK_SPREAD(Dates=Range(-10D,0D)) as #Bid_Ask) for(['IBM US Equity'])</v>
      </c>
      <c r="F26" s="250"/>
      <c r="G26" s="250"/>
      <c r="H26" s="250"/>
      <c r="I26" s="250"/>
      <c r="J26" s="166"/>
      <c r="K26" s="166"/>
      <c r="L26" s="166"/>
      <c r="M26" s="166"/>
      <c r="N26" s="175">
        <v>45160</v>
      </c>
      <c r="O26" s="179">
        <v>2.9296770118484701E-2</v>
      </c>
      <c r="P26" s="166"/>
      <c r="Q26" s="166"/>
      <c r="R26" s="166"/>
      <c r="S26" s="166"/>
      <c r="T26" s="166"/>
      <c r="U26" s="166"/>
      <c r="V26" s="173"/>
      <c r="W26" s="174"/>
      <c r="X26" s="174"/>
    </row>
    <row r="27" spans="2:24" s="144" customFormat="1" ht="20.399999999999999" x14ac:dyDescent="0.75">
      <c r="B27" s="172"/>
      <c r="C27" s="166"/>
      <c r="D27" s="212"/>
      <c r="E27" s="250"/>
      <c r="F27" s="250"/>
      <c r="G27" s="250"/>
      <c r="H27" s="250"/>
      <c r="I27" s="250"/>
      <c r="J27" s="166"/>
      <c r="K27" s="166"/>
      <c r="L27" s="166"/>
      <c r="M27" s="166"/>
      <c r="N27" s="175">
        <v>45161</v>
      </c>
      <c r="O27" s="179">
        <v>3.0079191725659499E-2</v>
      </c>
      <c r="P27" s="166"/>
      <c r="Q27" s="166"/>
      <c r="R27" s="166"/>
      <c r="S27" s="166"/>
      <c r="T27" s="166"/>
      <c r="U27" s="166"/>
      <c r="V27" s="173"/>
      <c r="W27" s="174"/>
      <c r="X27" s="174"/>
    </row>
    <row r="28" spans="2:24" s="144" customFormat="1" ht="20.399999999999999" x14ac:dyDescent="0.75">
      <c r="B28" s="172"/>
      <c r="C28" s="166"/>
      <c r="D28" s="166"/>
      <c r="E28" s="166"/>
      <c r="F28" s="166"/>
      <c r="G28" s="166"/>
      <c r="H28" s="166"/>
      <c r="I28" s="166"/>
      <c r="J28" s="166"/>
      <c r="K28" s="166"/>
      <c r="L28" s="166"/>
      <c r="M28" s="166"/>
      <c r="N28" s="175">
        <v>45162</v>
      </c>
      <c r="O28" s="179">
        <v>3.04253495504118E-2</v>
      </c>
      <c r="P28" s="166"/>
      <c r="Q28" s="166"/>
      <c r="R28" s="166"/>
      <c r="S28" s="166"/>
      <c r="T28" s="166"/>
      <c r="U28" s="166"/>
      <c r="V28" s="173"/>
      <c r="W28" s="174"/>
      <c r="X28" s="174"/>
    </row>
    <row r="29" spans="2:24" s="144" customFormat="1" ht="20.399999999999999" x14ac:dyDescent="0.75">
      <c r="B29" s="172"/>
      <c r="C29" s="166"/>
      <c r="D29" s="166"/>
      <c r="E29" s="166"/>
      <c r="F29" s="166"/>
      <c r="G29" s="166"/>
      <c r="H29" s="166"/>
      <c r="I29" s="166"/>
      <c r="J29" s="166"/>
      <c r="K29" s="166"/>
      <c r="L29" s="166"/>
      <c r="M29" s="166"/>
      <c r="N29" s="175">
        <v>45163</v>
      </c>
      <c r="O29" s="179">
        <v>3.0563652453091301E-2</v>
      </c>
      <c r="P29" s="166"/>
      <c r="Q29" s="166"/>
      <c r="R29" s="166"/>
      <c r="S29" s="166"/>
      <c r="T29" s="166"/>
      <c r="U29" s="166"/>
      <c r="V29" s="173"/>
      <c r="W29" s="174"/>
      <c r="X29" s="174"/>
    </row>
    <row r="30" spans="2:24" s="144" customFormat="1" ht="20.399999999999999" x14ac:dyDescent="0.75">
      <c r="B30" s="172"/>
      <c r="C30" s="166"/>
      <c r="D30" s="166"/>
      <c r="E30" s="166"/>
      <c r="F30" s="166"/>
      <c r="G30" s="166"/>
      <c r="H30" s="166"/>
      <c r="I30" s="166"/>
      <c r="J30" s="166"/>
      <c r="K30" s="166"/>
      <c r="L30" s="166"/>
      <c r="M30" s="166"/>
      <c r="N30" s="175">
        <v>45164</v>
      </c>
      <c r="O30" s="179">
        <v>3.0563652453091301E-2</v>
      </c>
      <c r="P30" s="166"/>
      <c r="Q30" s="166"/>
      <c r="R30" s="166"/>
      <c r="S30" s="166"/>
      <c r="T30" s="166"/>
      <c r="U30" s="166"/>
      <c r="V30" s="173"/>
      <c r="W30" s="174"/>
      <c r="X30" s="174"/>
    </row>
    <row r="31" spans="2:24" s="144" customFormat="1" ht="20.399999999999999" x14ac:dyDescent="0.75">
      <c r="B31" s="172"/>
      <c r="C31" s="166"/>
      <c r="D31" s="166"/>
      <c r="E31" s="166"/>
      <c r="F31" s="166"/>
      <c r="G31" s="166"/>
      <c r="H31" s="166"/>
      <c r="I31" s="166"/>
      <c r="J31" s="166"/>
      <c r="K31" s="166"/>
      <c r="L31" s="166"/>
      <c r="M31" s="166"/>
      <c r="N31" s="175">
        <v>45165</v>
      </c>
      <c r="O31" s="179">
        <v>3.0563652453091301E-2</v>
      </c>
      <c r="P31" s="166"/>
      <c r="Q31" s="166"/>
      <c r="R31" s="166"/>
      <c r="S31" s="166"/>
      <c r="T31" s="166"/>
      <c r="U31" s="166"/>
      <c r="V31" s="173"/>
      <c r="W31" s="174"/>
      <c r="X31" s="174"/>
    </row>
    <row r="32" spans="2:24" s="144" customFormat="1" ht="20.399999999999999" x14ac:dyDescent="0.75">
      <c r="B32" s="172"/>
      <c r="C32" s="166"/>
      <c r="D32" s="166"/>
      <c r="E32" s="166"/>
      <c r="F32" s="166"/>
      <c r="G32" s="166"/>
      <c r="H32" s="166"/>
      <c r="I32" s="166"/>
      <c r="J32" s="166"/>
      <c r="K32" s="166"/>
      <c r="L32" s="166"/>
      <c r="M32" s="166"/>
      <c r="N32" s="175">
        <v>45166</v>
      </c>
      <c r="O32" s="179">
        <v>3.1889978941110203E-2</v>
      </c>
      <c r="P32" s="166"/>
      <c r="Q32" s="166"/>
      <c r="R32" s="166"/>
      <c r="S32" s="166"/>
      <c r="T32" s="166"/>
      <c r="U32" s="166"/>
      <c r="V32" s="173"/>
      <c r="W32" s="174"/>
      <c r="X32" s="174"/>
    </row>
    <row r="33" spans="2:24" s="144" customFormat="1" ht="20.399999999999999" x14ac:dyDescent="0.75">
      <c r="B33" s="172"/>
      <c r="C33" s="166"/>
      <c r="D33" s="166"/>
      <c r="E33" s="166"/>
      <c r="F33" s="166"/>
      <c r="G33" s="166"/>
      <c r="H33" s="166"/>
      <c r="I33" s="166"/>
      <c r="J33" s="166"/>
      <c r="K33" s="166"/>
      <c r="L33" s="166"/>
      <c r="M33" s="166"/>
      <c r="N33" s="175">
        <v>45167</v>
      </c>
      <c r="O33" s="179">
        <v>3.1784524906663399E-2</v>
      </c>
      <c r="P33" s="166"/>
      <c r="Q33" s="166"/>
      <c r="R33" s="166"/>
      <c r="S33" s="166"/>
      <c r="T33" s="166"/>
      <c r="U33" s="166"/>
      <c r="V33" s="173"/>
      <c r="W33" s="174"/>
      <c r="X33" s="174"/>
    </row>
    <row r="34" spans="2:24" s="144" customFormat="1" ht="20.399999999999999" x14ac:dyDescent="0.75">
      <c r="B34" s="172"/>
      <c r="C34" s="166"/>
      <c r="D34" s="166"/>
      <c r="E34" s="166"/>
      <c r="F34" s="166"/>
      <c r="G34" s="166"/>
      <c r="H34" s="166"/>
      <c r="I34" s="166"/>
      <c r="J34" s="166"/>
      <c r="K34" s="166"/>
      <c r="L34" s="166"/>
      <c r="M34" s="166"/>
      <c r="N34" s="166"/>
      <c r="O34" s="166"/>
      <c r="P34" s="166"/>
      <c r="Q34" s="166"/>
      <c r="R34" s="166"/>
      <c r="S34" s="166"/>
      <c r="T34" s="166"/>
      <c r="U34" s="166"/>
      <c r="V34" s="173"/>
      <c r="W34" s="174"/>
      <c r="X34" s="174"/>
    </row>
    <row r="35" spans="2:24" s="144" customFormat="1" ht="20.399999999999999" x14ac:dyDescent="0.75">
      <c r="B35" s="176"/>
      <c r="C35" s="177"/>
      <c r="D35" s="177"/>
      <c r="E35" s="177"/>
      <c r="F35" s="177"/>
      <c r="G35" s="177"/>
      <c r="H35" s="177"/>
      <c r="I35" s="177"/>
      <c r="J35" s="177"/>
      <c r="K35" s="177"/>
      <c r="L35" s="177"/>
      <c r="M35" s="177"/>
      <c r="N35" s="177"/>
      <c r="O35" s="177"/>
      <c r="P35" s="177"/>
      <c r="Q35" s="177"/>
      <c r="R35" s="177"/>
      <c r="S35" s="177"/>
      <c r="T35" s="177"/>
      <c r="U35" s="177"/>
      <c r="V35" s="178"/>
      <c r="W35" s="174"/>
      <c r="X35" s="174"/>
    </row>
    <row r="37" spans="2:24" s="144" customFormat="1" ht="20.399999999999999" x14ac:dyDescent="0.75">
      <c r="B37" s="152" t="s">
        <v>249</v>
      </c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4"/>
      <c r="W37" s="155"/>
      <c r="X37" s="155"/>
    </row>
    <row r="38" spans="2:24" s="144" customFormat="1" ht="20.399999999999999" x14ac:dyDescent="0.75">
      <c r="B38" s="172"/>
      <c r="C38" s="166"/>
      <c r="D38" s="166"/>
      <c r="E38" s="166"/>
      <c r="F38" s="166"/>
      <c r="G38" s="166"/>
      <c r="H38" s="166"/>
      <c r="I38" s="166"/>
      <c r="J38" s="166"/>
      <c r="K38" s="166"/>
      <c r="L38" s="166"/>
      <c r="M38" s="166"/>
      <c r="N38" s="166"/>
      <c r="O38" s="166"/>
      <c r="P38" s="166"/>
      <c r="Q38" s="166"/>
      <c r="R38" s="166"/>
      <c r="S38" s="166"/>
      <c r="T38" s="166"/>
      <c r="U38" s="166"/>
      <c r="V38" s="173"/>
      <c r="W38" s="174"/>
      <c r="X38" s="174"/>
    </row>
    <row r="39" spans="2:24" s="144" customFormat="1" ht="20.399999999999999" x14ac:dyDescent="0.75">
      <c r="B39" s="156"/>
      <c r="C39" s="157"/>
      <c r="D39" s="231" t="s">
        <v>239</v>
      </c>
      <c r="E39" s="251" t="s">
        <v>250</v>
      </c>
      <c r="F39" s="251"/>
      <c r="G39" s="251"/>
      <c r="H39" s="251"/>
      <c r="I39" s="251"/>
      <c r="J39" s="166"/>
      <c r="K39" s="166"/>
      <c r="L39" s="166"/>
      <c r="M39" s="166"/>
      <c r="N39" s="166"/>
      <c r="O39" s="166"/>
      <c r="P39" s="166"/>
      <c r="Q39" s="166"/>
      <c r="R39" s="166"/>
      <c r="S39" s="166"/>
      <c r="T39" s="166"/>
      <c r="U39" s="166"/>
      <c r="V39" s="173"/>
      <c r="W39" s="174"/>
      <c r="X39" s="174"/>
    </row>
    <row r="40" spans="2:24" s="144" customFormat="1" ht="20.399999999999999" x14ac:dyDescent="0.75">
      <c r="B40" s="156"/>
      <c r="C40" s="157"/>
      <c r="D40" s="232"/>
      <c r="E40" s="251" t="s">
        <v>251</v>
      </c>
      <c r="F40" s="251"/>
      <c r="G40" s="251"/>
      <c r="H40" s="251"/>
      <c r="I40" s="251"/>
      <c r="J40" s="166"/>
      <c r="K40" s="166"/>
      <c r="L40" s="166"/>
      <c r="M40" s="166"/>
      <c r="N40" s="166"/>
      <c r="O40" s="166"/>
      <c r="P40" s="166"/>
      <c r="Q40" s="166"/>
      <c r="R40" s="166"/>
      <c r="S40" s="166"/>
      <c r="T40" s="166"/>
      <c r="U40" s="166"/>
      <c r="V40" s="173"/>
      <c r="W40" s="174"/>
      <c r="X40" s="174"/>
    </row>
    <row r="41" spans="2:24" s="144" customFormat="1" ht="20.399999999999999" x14ac:dyDescent="0.75">
      <c r="B41" s="172"/>
      <c r="C41" s="166"/>
      <c r="D41" s="232"/>
      <c r="E41" s="251" t="s">
        <v>252</v>
      </c>
      <c r="F41" s="251"/>
      <c r="G41" s="251"/>
      <c r="H41" s="251"/>
      <c r="I41" s="251"/>
      <c r="J41" s="166"/>
      <c r="K41" s="166"/>
      <c r="L41" s="166"/>
      <c r="M41" s="166"/>
      <c r="N41" s="166"/>
      <c r="O41" s="166"/>
      <c r="P41" s="166"/>
      <c r="Q41" s="166"/>
      <c r="R41" s="166"/>
      <c r="S41" s="166"/>
      <c r="T41" s="166"/>
      <c r="U41" s="166"/>
      <c r="V41" s="173"/>
      <c r="W41" s="174"/>
      <c r="X41" s="174"/>
    </row>
    <row r="42" spans="2:24" s="144" customFormat="1" ht="20.399999999999999" x14ac:dyDescent="0.75">
      <c r="B42" s="172"/>
      <c r="C42" s="166"/>
      <c r="D42" s="232"/>
      <c r="E42" s="251" t="s">
        <v>253</v>
      </c>
      <c r="F42" s="251"/>
      <c r="G42" s="251"/>
      <c r="H42" s="251"/>
      <c r="I42" s="251"/>
      <c r="J42" s="166"/>
      <c r="K42" s="166"/>
      <c r="L42" s="166"/>
      <c r="M42" s="166"/>
      <c r="N42" s="180" t="str">
        <f>_xll.BQL(E46,E39:E45,"ShowHeaders=T","cols=8;rows=3")</f>
        <v>ID</v>
      </c>
      <c r="O42" s="163" t="s">
        <v>254</v>
      </c>
      <c r="P42" s="163" t="s">
        <v>255</v>
      </c>
      <c r="Q42" s="163" t="s">
        <v>256</v>
      </c>
      <c r="R42" s="163" t="s">
        <v>257</v>
      </c>
      <c r="S42" s="163" t="s">
        <v>258</v>
      </c>
      <c r="T42" s="163" t="s">
        <v>259</v>
      </c>
      <c r="U42" s="163" t="s">
        <v>241</v>
      </c>
      <c r="V42" s="173"/>
      <c r="W42" s="174"/>
      <c r="X42" s="174"/>
    </row>
    <row r="43" spans="2:24" s="144" customFormat="1" ht="20.399999999999999" x14ac:dyDescent="0.75">
      <c r="B43" s="172"/>
      <c r="C43" s="166"/>
      <c r="D43" s="232"/>
      <c r="E43" s="251" t="s">
        <v>260</v>
      </c>
      <c r="F43" s="251"/>
      <c r="G43" s="251"/>
      <c r="H43" s="251"/>
      <c r="I43" s="251"/>
      <c r="J43" s="166"/>
      <c r="K43" s="166"/>
      <c r="L43" s="166"/>
      <c r="M43" s="166"/>
      <c r="N43" s="175" t="s">
        <v>244</v>
      </c>
      <c r="O43" s="181">
        <v>100</v>
      </c>
      <c r="P43" s="181">
        <v>100</v>
      </c>
      <c r="Q43" s="181" t="s">
        <v>261</v>
      </c>
      <c r="R43" s="181">
        <v>-9997</v>
      </c>
      <c r="S43" s="181">
        <v>3846171</v>
      </c>
      <c r="T43" s="181">
        <v>0.14113999999999999</v>
      </c>
      <c r="U43" s="181">
        <v>3.1784524906663399E-2</v>
      </c>
      <c r="V43" s="173"/>
      <c r="W43" s="174"/>
      <c r="X43" s="174"/>
    </row>
    <row r="44" spans="2:24" s="144" customFormat="1" ht="20.399999999999999" x14ac:dyDescent="0.75">
      <c r="B44" s="172"/>
      <c r="C44" s="166"/>
      <c r="D44" s="232"/>
      <c r="E44" s="251" t="s">
        <v>262</v>
      </c>
      <c r="F44" s="251"/>
      <c r="G44" s="251"/>
      <c r="H44" s="251"/>
      <c r="I44" s="251"/>
      <c r="J44" s="166"/>
      <c r="K44" s="166"/>
      <c r="L44" s="166"/>
      <c r="M44" s="166"/>
      <c r="N44" s="175" t="s">
        <v>245</v>
      </c>
      <c r="O44" s="181">
        <v>54</v>
      </c>
      <c r="P44" s="181">
        <v>77</v>
      </c>
      <c r="Q44" s="181" t="s">
        <v>263</v>
      </c>
      <c r="R44" s="181">
        <v>9.0049809055369997E-4</v>
      </c>
      <c r="S44" s="181">
        <v>4630157.1951502692</v>
      </c>
      <c r="T44" s="181">
        <v>2.1140501311148301E-2</v>
      </c>
      <c r="U44" s="181">
        <v>0.1589280152856242</v>
      </c>
      <c r="V44" s="173"/>
      <c r="W44" s="174"/>
      <c r="X44" s="174"/>
    </row>
    <row r="45" spans="2:24" s="144" customFormat="1" ht="20.399999999999999" x14ac:dyDescent="0.75">
      <c r="B45" s="172"/>
      <c r="C45" s="166"/>
      <c r="D45" s="233"/>
      <c r="E45" s="251" t="s">
        <v>264</v>
      </c>
      <c r="F45" s="251"/>
      <c r="G45" s="251"/>
      <c r="H45" s="251"/>
      <c r="I45" s="251"/>
      <c r="J45" s="166"/>
      <c r="K45" s="166"/>
      <c r="L45" s="166"/>
      <c r="M45" s="166"/>
      <c r="N45" s="166"/>
      <c r="O45" s="166"/>
      <c r="P45" s="166"/>
      <c r="Q45" s="166"/>
      <c r="R45" s="166"/>
      <c r="S45" s="166"/>
      <c r="T45" s="166"/>
      <c r="U45" s="166"/>
      <c r="V45" s="173"/>
      <c r="W45" s="174"/>
      <c r="X45" s="174"/>
    </row>
    <row r="46" spans="2:24" s="144" customFormat="1" ht="20.399999999999999" x14ac:dyDescent="0.75">
      <c r="B46" s="172"/>
      <c r="C46" s="166"/>
      <c r="D46" s="164" t="s">
        <v>242</v>
      </c>
      <c r="E46" s="248" t="s">
        <v>243</v>
      </c>
      <c r="F46" s="248"/>
      <c r="G46" s="248"/>
      <c r="H46" s="248"/>
      <c r="I46" s="248"/>
      <c r="J46" s="166"/>
      <c r="K46" s="166"/>
      <c r="L46" s="166"/>
      <c r="M46" s="166"/>
      <c r="N46" s="166"/>
      <c r="O46" s="166"/>
      <c r="P46" s="166"/>
      <c r="Q46" s="166"/>
      <c r="R46" s="166"/>
      <c r="S46" s="166"/>
      <c r="T46" s="166"/>
      <c r="U46" s="166"/>
      <c r="V46" s="173"/>
      <c r="W46" s="174"/>
      <c r="X46" s="174"/>
    </row>
    <row r="47" spans="2:24" s="144" customFormat="1" ht="20.399999999999999" x14ac:dyDescent="0.75">
      <c r="B47" s="172"/>
      <c r="C47" s="166"/>
      <c r="D47" s="182"/>
      <c r="E47" s="166"/>
      <c r="F47" s="166"/>
      <c r="G47" s="166"/>
      <c r="H47" s="166"/>
      <c r="I47" s="166"/>
      <c r="J47" s="166"/>
      <c r="K47" s="166"/>
      <c r="L47" s="166"/>
      <c r="M47" s="166"/>
      <c r="N47" s="166"/>
      <c r="O47" s="166"/>
      <c r="P47" s="166"/>
      <c r="Q47" s="166"/>
      <c r="R47" s="166"/>
      <c r="S47" s="166"/>
      <c r="T47" s="166"/>
      <c r="U47" s="166"/>
      <c r="V47" s="173"/>
      <c r="W47" s="174"/>
      <c r="X47" s="174"/>
    </row>
    <row r="48" spans="2:24" s="144" customFormat="1" ht="21" customHeight="1" x14ac:dyDescent="0.75">
      <c r="B48" s="172"/>
      <c r="C48" s="166"/>
      <c r="D48" s="249" t="s">
        <v>246</v>
      </c>
      <c r="E48" s="216" t="str">
        <f>_xll.BQL(E46,E39:I45,"ShowQuery=T")</f>
        <v>#N/A Optional parameter [FIELDS] expects a single array of values</v>
      </c>
      <c r="F48" s="217"/>
      <c r="G48" s="217"/>
      <c r="H48" s="217"/>
      <c r="I48" s="217"/>
      <c r="J48" s="166"/>
      <c r="K48" s="166"/>
      <c r="L48" s="166"/>
      <c r="M48" s="166"/>
      <c r="N48" s="166"/>
      <c r="O48" s="166"/>
      <c r="P48" s="166"/>
      <c r="Q48" s="166"/>
      <c r="R48" s="166"/>
      <c r="S48" s="166"/>
      <c r="T48" s="166"/>
      <c r="U48" s="166"/>
      <c r="V48" s="173"/>
      <c r="W48" s="174"/>
      <c r="X48" s="174"/>
    </row>
    <row r="49" spans="2:24" s="144" customFormat="1" ht="20.399999999999999" x14ac:dyDescent="0.75">
      <c r="B49" s="172"/>
      <c r="C49" s="166"/>
      <c r="D49" s="249"/>
      <c r="E49" s="216"/>
      <c r="F49" s="217"/>
      <c r="G49" s="217"/>
      <c r="H49" s="217"/>
      <c r="I49" s="217"/>
      <c r="J49" s="166"/>
      <c r="K49" s="166"/>
      <c r="L49" s="166"/>
      <c r="M49" s="166"/>
      <c r="N49" s="166"/>
      <c r="O49" s="166"/>
      <c r="P49" s="166"/>
      <c r="Q49" s="166"/>
      <c r="R49" s="166"/>
      <c r="S49" s="166"/>
      <c r="T49" s="166"/>
      <c r="U49" s="166"/>
      <c r="V49" s="173"/>
      <c r="W49" s="174"/>
      <c r="X49" s="174"/>
    </row>
    <row r="50" spans="2:24" s="144" customFormat="1" ht="20.399999999999999" x14ac:dyDescent="0.75">
      <c r="B50" s="172"/>
      <c r="C50" s="166"/>
      <c r="D50" s="249"/>
      <c r="E50" s="216"/>
      <c r="F50" s="217"/>
      <c r="G50" s="217"/>
      <c r="H50" s="217"/>
      <c r="I50" s="217"/>
      <c r="J50" s="166"/>
      <c r="K50" s="166"/>
      <c r="L50" s="166"/>
      <c r="M50" s="166"/>
      <c r="N50" s="166"/>
      <c r="O50" s="166"/>
      <c r="P50" s="166"/>
      <c r="Q50" s="166"/>
      <c r="R50" s="166"/>
      <c r="S50" s="166"/>
      <c r="T50" s="166"/>
      <c r="U50" s="166"/>
      <c r="V50" s="173"/>
      <c r="W50" s="174"/>
      <c r="X50" s="174"/>
    </row>
    <row r="51" spans="2:24" s="144" customFormat="1" ht="20.399999999999999" x14ac:dyDescent="0.75">
      <c r="B51" s="172"/>
      <c r="C51" s="166"/>
      <c r="D51" s="249"/>
      <c r="E51" s="216"/>
      <c r="F51" s="217"/>
      <c r="G51" s="217"/>
      <c r="H51" s="217"/>
      <c r="I51" s="217"/>
      <c r="J51" s="166"/>
      <c r="K51" s="166"/>
      <c r="L51" s="166"/>
      <c r="M51" s="166"/>
      <c r="N51" s="166"/>
      <c r="O51" s="166"/>
      <c r="P51" s="166"/>
      <c r="Q51" s="166"/>
      <c r="R51" s="166"/>
      <c r="S51" s="166"/>
      <c r="T51" s="166"/>
      <c r="U51" s="166"/>
      <c r="V51" s="173"/>
      <c r="W51" s="174"/>
      <c r="X51" s="174"/>
    </row>
    <row r="52" spans="2:24" s="144" customFormat="1" ht="20.399999999999999" x14ac:dyDescent="0.75">
      <c r="B52" s="172"/>
      <c r="C52" s="166"/>
      <c r="D52" s="249"/>
      <c r="E52" s="216"/>
      <c r="F52" s="217"/>
      <c r="G52" s="217"/>
      <c r="H52" s="217"/>
      <c r="I52" s="217"/>
      <c r="J52" s="166"/>
      <c r="K52" s="166"/>
      <c r="L52" s="166"/>
      <c r="M52" s="166"/>
      <c r="N52" s="166"/>
      <c r="O52" s="166"/>
      <c r="P52" s="166"/>
      <c r="Q52" s="166"/>
      <c r="R52" s="166"/>
      <c r="S52" s="166"/>
      <c r="T52" s="166"/>
      <c r="U52" s="166"/>
      <c r="V52" s="173"/>
      <c r="W52" s="174"/>
      <c r="X52" s="174"/>
    </row>
    <row r="53" spans="2:24" s="144" customFormat="1" ht="20.399999999999999" x14ac:dyDescent="0.75">
      <c r="B53" s="172"/>
      <c r="C53" s="166"/>
      <c r="D53" s="249"/>
      <c r="E53" s="216"/>
      <c r="F53" s="217"/>
      <c r="G53" s="217"/>
      <c r="H53" s="217"/>
      <c r="I53" s="217"/>
      <c r="J53" s="166"/>
      <c r="K53" s="166"/>
      <c r="L53" s="166"/>
      <c r="M53" s="166"/>
      <c r="N53" s="166"/>
      <c r="O53" s="166"/>
      <c r="P53" s="166"/>
      <c r="Q53" s="166"/>
      <c r="R53" s="166"/>
      <c r="S53" s="166"/>
      <c r="T53" s="166"/>
      <c r="U53" s="166"/>
      <c r="V53" s="173"/>
      <c r="W53" s="174"/>
      <c r="X53" s="174"/>
    </row>
    <row r="54" spans="2:24" s="144" customFormat="1" ht="20.399999999999999" x14ac:dyDescent="0.75">
      <c r="B54" s="176"/>
      <c r="C54" s="177"/>
      <c r="D54" s="177"/>
      <c r="E54" s="177"/>
      <c r="F54" s="177"/>
      <c r="G54" s="177"/>
      <c r="H54" s="177"/>
      <c r="I54" s="177"/>
      <c r="J54" s="177"/>
      <c r="K54" s="177"/>
      <c r="L54" s="177"/>
      <c r="M54" s="177"/>
      <c r="N54" s="177"/>
      <c r="O54" s="177"/>
      <c r="P54" s="177"/>
      <c r="Q54" s="177"/>
      <c r="R54" s="177"/>
      <c r="S54" s="177"/>
      <c r="T54" s="177"/>
      <c r="U54" s="177"/>
      <c r="V54" s="178"/>
      <c r="W54" s="174"/>
      <c r="X54" s="174"/>
    </row>
    <row r="56" spans="2:24" s="144" customFormat="1" ht="20.399999999999999" x14ac:dyDescent="0.75">
      <c r="B56" s="152" t="s">
        <v>265</v>
      </c>
      <c r="C56" s="153"/>
      <c r="D56" s="153"/>
      <c r="E56" s="153"/>
      <c r="F56" s="153"/>
      <c r="G56" s="153"/>
      <c r="H56" s="153"/>
      <c r="I56" s="153"/>
      <c r="J56" s="153"/>
      <c r="K56" s="153"/>
      <c r="L56" s="153"/>
      <c r="M56" s="153"/>
      <c r="N56" s="153"/>
      <c r="O56" s="153"/>
      <c r="P56" s="153"/>
      <c r="Q56" s="153"/>
      <c r="R56" s="153"/>
      <c r="S56" s="153"/>
      <c r="T56" s="153"/>
      <c r="U56" s="153"/>
      <c r="V56" s="154"/>
      <c r="W56" s="146"/>
      <c r="X56" s="146"/>
    </row>
    <row r="57" spans="2:24" s="144" customFormat="1" ht="20.399999999999999" x14ac:dyDescent="0.75">
      <c r="B57" s="156"/>
      <c r="C57" s="157"/>
      <c r="D57" s="183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  <c r="U57" s="184"/>
      <c r="V57" s="185"/>
      <c r="W57" s="146"/>
      <c r="X57" s="146"/>
    </row>
    <row r="58" spans="2:24" s="144" customFormat="1" ht="20.399999999999999" x14ac:dyDescent="0.75">
      <c r="B58" s="172"/>
      <c r="C58" s="166"/>
      <c r="D58" s="166"/>
      <c r="E58" s="166"/>
      <c r="F58" s="166"/>
      <c r="G58" s="166"/>
      <c r="H58" s="166"/>
      <c r="I58" s="166"/>
      <c r="J58" s="166"/>
      <c r="K58" s="166"/>
      <c r="L58" s="166"/>
      <c r="M58" s="166"/>
      <c r="N58" s="166"/>
      <c r="O58" s="166"/>
      <c r="P58" s="166"/>
      <c r="Q58" s="166"/>
      <c r="R58" s="166"/>
      <c r="S58" s="166"/>
      <c r="T58" s="166"/>
      <c r="U58" s="166"/>
      <c r="V58" s="173"/>
      <c r="W58" s="146"/>
      <c r="X58" s="146"/>
    </row>
    <row r="59" spans="2:24" s="144" customFormat="1" ht="20.399999999999999" x14ac:dyDescent="0.75">
      <c r="B59" s="172"/>
      <c r="C59" s="166"/>
      <c r="D59" s="231" t="s">
        <v>239</v>
      </c>
      <c r="E59" s="242" t="s">
        <v>169</v>
      </c>
      <c r="F59" s="242"/>
      <c r="G59" s="242"/>
      <c r="H59" s="242"/>
      <c r="I59" s="166"/>
      <c r="J59" s="166"/>
      <c r="K59" s="166"/>
      <c r="L59" s="166"/>
      <c r="M59" s="166"/>
      <c r="N59" s="240" t="s">
        <v>266</v>
      </c>
      <c r="O59" s="241"/>
      <c r="P59" s="166"/>
      <c r="Q59" s="166"/>
      <c r="R59" s="166"/>
      <c r="S59" s="166"/>
      <c r="T59" s="166"/>
      <c r="U59" s="166"/>
      <c r="V59" s="173"/>
      <c r="W59" s="146"/>
      <c r="X59" s="146"/>
    </row>
    <row r="60" spans="2:24" s="144" customFormat="1" ht="20.399999999999999" x14ac:dyDescent="0.75">
      <c r="B60" s="172"/>
      <c r="C60" s="166"/>
      <c r="D60" s="232"/>
      <c r="E60" s="242" t="s">
        <v>184</v>
      </c>
      <c r="F60" s="242"/>
      <c r="G60" s="242"/>
      <c r="H60" s="242"/>
      <c r="I60" s="166"/>
      <c r="J60" s="166"/>
      <c r="K60" s="166"/>
      <c r="L60" s="166"/>
      <c r="M60" s="166"/>
      <c r="N60" s="163" t="str">
        <f>_xll.BQL(E76,E59:E60,E69:E75,"ShowQuery=F","ShowIDs=F","cols=2;rows=2")</f>
        <v>LIQUIDATION_HORIZON</v>
      </c>
      <c r="O60" s="163" t="s">
        <v>184</v>
      </c>
      <c r="P60" s="166"/>
      <c r="Q60" s="166"/>
      <c r="R60" s="166"/>
      <c r="S60" s="166"/>
      <c r="T60" s="166"/>
      <c r="U60" s="166"/>
      <c r="V60" s="173"/>
      <c r="W60" s="146"/>
      <c r="X60" s="146"/>
    </row>
    <row r="61" spans="2:24" s="144" customFormat="1" ht="21" customHeight="1" x14ac:dyDescent="0.75">
      <c r="B61" s="172"/>
      <c r="C61" s="243" t="s">
        <v>267</v>
      </c>
      <c r="D61" s="186" t="s">
        <v>268</v>
      </c>
      <c r="E61" s="187">
        <v>5000000</v>
      </c>
      <c r="F61" s="166"/>
      <c r="G61" s="166"/>
      <c r="H61" s="166"/>
      <c r="I61" s="166"/>
      <c r="J61" s="166"/>
      <c r="K61" s="166"/>
      <c r="L61" s="166"/>
      <c r="M61" s="166"/>
      <c r="N61" s="188">
        <v>1.3</v>
      </c>
      <c r="O61" s="188">
        <v>4</v>
      </c>
      <c r="P61" s="166"/>
      <c r="Q61" s="166"/>
      <c r="R61" s="166"/>
      <c r="S61" s="166"/>
      <c r="T61" s="166"/>
      <c r="U61" s="166"/>
      <c r="V61" s="173"/>
      <c r="W61" s="146"/>
      <c r="X61" s="146"/>
    </row>
    <row r="62" spans="2:24" s="144" customFormat="1" ht="20.399999999999999" x14ac:dyDescent="0.75">
      <c r="B62" s="172"/>
      <c r="C62" s="244"/>
      <c r="D62" s="186" t="s">
        <v>269</v>
      </c>
      <c r="E62" s="189" t="s">
        <v>270</v>
      </c>
      <c r="F62" s="166"/>
      <c r="G62" s="166"/>
      <c r="H62" s="166"/>
      <c r="I62" s="166"/>
      <c r="J62" s="166"/>
      <c r="K62" s="166"/>
      <c r="L62" s="166"/>
      <c r="M62" s="166"/>
      <c r="N62" s="166"/>
      <c r="O62" s="166"/>
      <c r="P62" s="166"/>
      <c r="Q62" s="166"/>
      <c r="R62" s="166"/>
      <c r="S62" s="166"/>
      <c r="T62" s="166"/>
      <c r="U62" s="166"/>
      <c r="V62" s="173"/>
      <c r="W62" s="146"/>
      <c r="X62" s="146"/>
    </row>
    <row r="63" spans="2:24" s="144" customFormat="1" ht="20.399999999999999" x14ac:dyDescent="0.75">
      <c r="B63" s="172"/>
      <c r="C63" s="244"/>
      <c r="D63" s="186" t="s">
        <v>271</v>
      </c>
      <c r="E63" s="189">
        <v>20</v>
      </c>
      <c r="F63" s="190" t="str">
        <f>IF(E62="BA","(not in use)","")</f>
        <v/>
      </c>
      <c r="G63" s="166"/>
      <c r="H63" s="166"/>
      <c r="I63" s="166"/>
      <c r="J63" s="166"/>
      <c r="K63" s="166"/>
      <c r="L63" s="166"/>
      <c r="M63" s="166"/>
      <c r="N63" s="166"/>
      <c r="O63" s="166"/>
      <c r="P63" s="166"/>
      <c r="Q63" s="166"/>
      <c r="R63" s="166"/>
      <c r="S63" s="166"/>
      <c r="T63" s="166"/>
      <c r="U63" s="166"/>
      <c r="V63" s="173"/>
      <c r="W63" s="146"/>
      <c r="X63" s="146"/>
    </row>
    <row r="64" spans="2:24" s="144" customFormat="1" ht="20.399999999999999" x14ac:dyDescent="0.75">
      <c r="B64" s="172"/>
      <c r="C64" s="244"/>
      <c r="D64" s="186" t="s">
        <v>272</v>
      </c>
      <c r="E64" s="191">
        <v>1</v>
      </c>
      <c r="F64" s="190" t="str">
        <f>IF(OR(E62="BID",E62="MID"),"(not in use)","")</f>
        <v>(not in use)</v>
      </c>
      <c r="G64" s="166"/>
      <c r="H64" s="166"/>
      <c r="I64" s="166"/>
      <c r="J64" s="166"/>
      <c r="K64" s="166"/>
      <c r="L64" s="166"/>
      <c r="M64" s="166"/>
      <c r="N64" s="166"/>
      <c r="O64" s="166"/>
      <c r="P64" s="166"/>
      <c r="Q64" s="166"/>
      <c r="R64" s="166"/>
      <c r="S64" s="166"/>
      <c r="T64" s="166"/>
      <c r="U64" s="166"/>
      <c r="V64" s="173"/>
      <c r="W64" s="146"/>
      <c r="X64" s="146"/>
    </row>
    <row r="65" spans="2:24" s="144" customFormat="1" ht="20.399999999999999" x14ac:dyDescent="0.75">
      <c r="B65" s="172"/>
      <c r="C65" s="244"/>
      <c r="D65" s="186" t="s">
        <v>273</v>
      </c>
      <c r="E65" s="189">
        <v>1</v>
      </c>
      <c r="F65" s="166"/>
      <c r="G65" s="166"/>
      <c r="H65" s="166"/>
      <c r="I65" s="166"/>
      <c r="J65" s="166"/>
      <c r="K65" s="166"/>
      <c r="L65" s="166"/>
      <c r="M65" s="166"/>
      <c r="N65" s="166"/>
      <c r="O65" s="166"/>
      <c r="P65" s="166"/>
      <c r="Q65" s="166"/>
      <c r="R65" s="166"/>
      <c r="S65" s="166"/>
      <c r="T65" s="166"/>
      <c r="U65" s="166"/>
      <c r="V65" s="173"/>
      <c r="W65" s="146"/>
      <c r="X65" s="146"/>
    </row>
    <row r="66" spans="2:24" s="144" customFormat="1" ht="20.399999999999999" x14ac:dyDescent="0.75">
      <c r="B66" s="172"/>
      <c r="C66" s="244"/>
      <c r="D66" s="186" t="s">
        <v>274</v>
      </c>
      <c r="E66" s="189">
        <v>1</v>
      </c>
      <c r="F66" s="166"/>
      <c r="G66" s="166"/>
      <c r="H66" s="166"/>
      <c r="I66" s="166"/>
      <c r="J66" s="166"/>
      <c r="K66" s="166"/>
      <c r="L66" s="166"/>
      <c r="M66" s="166"/>
      <c r="N66" s="166"/>
      <c r="O66" s="166"/>
      <c r="P66" s="166"/>
      <c r="Q66" s="166"/>
      <c r="R66" s="166"/>
      <c r="S66" s="166"/>
      <c r="T66" s="166"/>
      <c r="U66" s="166"/>
      <c r="V66" s="173"/>
      <c r="W66" s="146"/>
      <c r="X66" s="146"/>
    </row>
    <row r="67" spans="2:24" s="144" customFormat="1" ht="20.399999999999999" x14ac:dyDescent="0.75">
      <c r="B67" s="172"/>
      <c r="C67" s="244"/>
      <c r="D67" s="186" t="s">
        <v>275</v>
      </c>
      <c r="E67" s="189">
        <v>1</v>
      </c>
      <c r="F67" s="166"/>
      <c r="G67" s="166"/>
      <c r="H67" s="166"/>
      <c r="I67" s="166"/>
      <c r="J67" s="166"/>
      <c r="K67" s="166"/>
      <c r="L67" s="166"/>
      <c r="M67" s="166"/>
      <c r="N67" s="166"/>
      <c r="O67" s="166"/>
      <c r="P67" s="166"/>
      <c r="Q67" s="166"/>
      <c r="R67" s="166"/>
      <c r="S67" s="166"/>
      <c r="T67" s="166"/>
      <c r="U67" s="166"/>
      <c r="V67" s="173"/>
      <c r="W67" s="146"/>
      <c r="X67" s="146"/>
    </row>
    <row r="68" spans="2:24" s="144" customFormat="1" ht="20.399999999999999" x14ac:dyDescent="0.75">
      <c r="B68" s="172"/>
      <c r="C68" s="245"/>
      <c r="D68" s="186" t="s">
        <v>276</v>
      </c>
      <c r="E68" s="189">
        <v>75</v>
      </c>
      <c r="F68" s="166"/>
      <c r="G68" s="166"/>
      <c r="H68" s="166"/>
      <c r="I68" s="166"/>
      <c r="J68" s="166"/>
      <c r="K68" s="166"/>
      <c r="L68" s="166"/>
      <c r="M68" s="166"/>
      <c r="N68" s="166"/>
      <c r="O68" s="166"/>
      <c r="P68" s="166"/>
      <c r="Q68" s="166"/>
      <c r="R68" s="166"/>
      <c r="S68" s="166"/>
      <c r="T68" s="166"/>
      <c r="U68" s="166"/>
      <c r="V68" s="173"/>
      <c r="W68" s="146"/>
      <c r="X68" s="146"/>
    </row>
    <row r="69" spans="2:24" s="144" customFormat="1" ht="21" customHeight="1" x14ac:dyDescent="0.75">
      <c r="B69" s="172"/>
      <c r="C69" s="246" t="s">
        <v>277</v>
      </c>
      <c r="D69" s="192" t="s">
        <v>278</v>
      </c>
      <c r="E69" s="222" t="str">
        <f>"TARGET_LIQUIDATION_VOLUME="&amp;E61</f>
        <v>TARGET_LIQUIDATION_VOLUME=5000000</v>
      </c>
      <c r="F69" s="223"/>
      <c r="G69" s="223"/>
      <c r="H69" s="224"/>
      <c r="I69" s="166"/>
      <c r="J69" s="166"/>
      <c r="K69" s="166"/>
      <c r="L69" s="166"/>
      <c r="M69" s="166"/>
      <c r="N69" s="166"/>
      <c r="O69" s="166"/>
      <c r="P69" s="166"/>
      <c r="Q69" s="166"/>
      <c r="R69" s="166"/>
      <c r="S69" s="166"/>
      <c r="T69" s="166"/>
      <c r="U69" s="166"/>
      <c r="V69" s="173"/>
      <c r="W69" s="146"/>
      <c r="X69" s="146"/>
    </row>
    <row r="70" spans="2:24" s="144" customFormat="1" ht="20.399999999999999" x14ac:dyDescent="0.75">
      <c r="B70" s="172"/>
      <c r="C70" s="247"/>
      <c r="D70" s="192" t="s">
        <v>279</v>
      </c>
      <c r="E70" s="222" t="str">
        <f>"TARGET_LIQUIDATION_COST_TYPE="&amp;E62</f>
        <v>TARGET_LIQUIDATION_COST_TYPE=BID</v>
      </c>
      <c r="F70" s="223"/>
      <c r="G70" s="223"/>
      <c r="H70" s="224"/>
      <c r="I70" s="166"/>
      <c r="J70" s="166"/>
      <c r="K70" s="166"/>
      <c r="L70" s="166"/>
      <c r="M70" s="166"/>
      <c r="N70" s="166"/>
      <c r="O70" s="166"/>
      <c r="P70" s="166"/>
      <c r="Q70" s="166"/>
      <c r="R70" s="166"/>
      <c r="S70" s="166"/>
      <c r="T70" s="166"/>
      <c r="U70" s="166"/>
      <c r="V70" s="173"/>
      <c r="W70" s="146"/>
      <c r="X70" s="146"/>
    </row>
    <row r="71" spans="2:24" s="144" customFormat="1" ht="20.399999999999999" x14ac:dyDescent="0.75">
      <c r="B71" s="172"/>
      <c r="C71" s="247"/>
      <c r="D71" s="192" t="s">
        <v>280</v>
      </c>
      <c r="E71" s="222" t="str">
        <f>IF(OR(E62="BID",E62="MID"),"TARGET_LIQUIDATION_COST="&amp;E63/10000,"FACTOR_TARGET_LIQUIDATION_COST="&amp;E64)</f>
        <v>TARGET_LIQUIDATION_COST=0.002</v>
      </c>
      <c r="F71" s="223"/>
      <c r="G71" s="223"/>
      <c r="H71" s="224"/>
      <c r="I71" s="166"/>
      <c r="J71" s="166"/>
      <c r="K71" s="166"/>
      <c r="L71" s="166"/>
      <c r="M71" s="166"/>
      <c r="N71" s="166"/>
      <c r="O71" s="166"/>
      <c r="P71" s="166"/>
      <c r="Q71" s="166"/>
      <c r="R71" s="166"/>
      <c r="S71" s="166"/>
      <c r="T71" s="166"/>
      <c r="U71" s="166"/>
      <c r="V71" s="173"/>
      <c r="W71" s="146"/>
      <c r="X71" s="146"/>
    </row>
    <row r="72" spans="2:24" s="144" customFormat="1" ht="20.399999999999999" x14ac:dyDescent="0.75">
      <c r="B72" s="172"/>
      <c r="C72" s="247"/>
      <c r="D72" s="192" t="s">
        <v>281</v>
      </c>
      <c r="E72" s="222" t="str">
        <f>"FACTOR_EXPECTED_DAILY_VOLUME="&amp;E65</f>
        <v>FACTOR_EXPECTED_DAILY_VOLUME=1</v>
      </c>
      <c r="F72" s="223"/>
      <c r="G72" s="223"/>
      <c r="H72" s="224"/>
      <c r="I72" s="166"/>
      <c r="J72" s="166"/>
      <c r="K72" s="166"/>
      <c r="L72" s="166"/>
      <c r="M72" s="166"/>
      <c r="N72" s="166"/>
      <c r="O72" s="166"/>
      <c r="P72" s="166"/>
      <c r="Q72" s="166"/>
      <c r="R72" s="166"/>
      <c r="S72" s="166"/>
      <c r="T72" s="166"/>
      <c r="U72" s="166"/>
      <c r="V72" s="173"/>
      <c r="W72" s="146"/>
      <c r="X72" s="146"/>
    </row>
    <row r="73" spans="2:24" s="144" customFormat="1" ht="20.399999999999999" x14ac:dyDescent="0.75">
      <c r="B73" s="172"/>
      <c r="C73" s="247"/>
      <c r="D73" s="192" t="s">
        <v>282</v>
      </c>
      <c r="E73" s="222" t="str">
        <f>"FACTOR_PRICE_VOLATILITY="&amp;E66</f>
        <v>FACTOR_PRICE_VOLATILITY=1</v>
      </c>
      <c r="F73" s="223"/>
      <c r="G73" s="223"/>
      <c r="H73" s="224"/>
      <c r="I73" s="166"/>
      <c r="J73" s="166"/>
      <c r="K73" s="166"/>
      <c r="L73" s="166"/>
      <c r="M73" s="166"/>
      <c r="N73" s="166"/>
      <c r="O73" s="166"/>
      <c r="P73" s="166"/>
      <c r="Q73" s="166"/>
      <c r="R73" s="166"/>
      <c r="S73" s="166"/>
      <c r="T73" s="166"/>
      <c r="U73" s="166"/>
      <c r="V73" s="173"/>
      <c r="W73" s="146"/>
      <c r="X73" s="146"/>
    </row>
    <row r="74" spans="2:24" s="144" customFormat="1" ht="20.399999999999999" x14ac:dyDescent="0.75">
      <c r="B74" s="172"/>
      <c r="C74" s="247"/>
      <c r="D74" s="192" t="s">
        <v>283</v>
      </c>
      <c r="E74" s="222" t="str">
        <f>"FACTOR_BID_ASK_SPREAD="&amp;E67</f>
        <v>FACTOR_BID_ASK_SPREAD=1</v>
      </c>
      <c r="F74" s="223"/>
      <c r="G74" s="223"/>
      <c r="H74" s="224"/>
      <c r="I74" s="166"/>
      <c r="J74" s="166"/>
      <c r="K74" s="166"/>
      <c r="L74" s="166"/>
      <c r="M74" s="166"/>
      <c r="N74" s="166"/>
      <c r="O74" s="166"/>
      <c r="P74" s="166"/>
      <c r="Q74" s="166"/>
      <c r="R74" s="166"/>
      <c r="S74" s="166"/>
      <c r="T74" s="166"/>
      <c r="U74" s="166"/>
      <c r="V74" s="173"/>
      <c r="W74" s="146"/>
      <c r="X74" s="146"/>
    </row>
    <row r="75" spans="2:24" s="144" customFormat="1" ht="20.399999999999999" x14ac:dyDescent="0.75">
      <c r="B75" s="172"/>
      <c r="C75" s="247"/>
      <c r="D75" s="192" t="s">
        <v>284</v>
      </c>
      <c r="E75" s="222" t="str">
        <f>"TARGET_COST_CONFIDENCE_LEVEL="&amp;E68</f>
        <v>TARGET_COST_CONFIDENCE_LEVEL=75</v>
      </c>
      <c r="F75" s="223"/>
      <c r="G75" s="223"/>
      <c r="H75" s="224"/>
      <c r="I75" s="166"/>
      <c r="J75" s="166"/>
      <c r="K75" s="166"/>
      <c r="L75" s="166"/>
      <c r="M75" s="166"/>
      <c r="N75" s="166"/>
      <c r="O75" s="166"/>
      <c r="P75" s="166"/>
      <c r="Q75" s="166"/>
      <c r="R75" s="166"/>
      <c r="S75" s="166"/>
      <c r="T75" s="166"/>
      <c r="U75" s="166"/>
      <c r="V75" s="173"/>
      <c r="W75" s="146"/>
      <c r="X75" s="146"/>
    </row>
    <row r="76" spans="2:24" s="144" customFormat="1" ht="20.399999999999999" x14ac:dyDescent="0.75">
      <c r="B76" s="172"/>
      <c r="C76" s="166"/>
      <c r="D76" s="164" t="s">
        <v>242</v>
      </c>
      <c r="E76" s="225" t="s">
        <v>245</v>
      </c>
      <c r="F76" s="226"/>
      <c r="G76" s="226"/>
      <c r="H76" s="227"/>
      <c r="I76" s="166"/>
      <c r="J76" s="166"/>
      <c r="K76" s="166"/>
      <c r="L76" s="166"/>
      <c r="M76" s="166"/>
      <c r="N76" s="166"/>
      <c r="O76" s="166"/>
      <c r="P76" s="166"/>
      <c r="Q76" s="166"/>
      <c r="R76" s="166"/>
      <c r="S76" s="166"/>
      <c r="T76" s="166"/>
      <c r="U76" s="166"/>
      <c r="V76" s="173"/>
      <c r="W76" s="146"/>
      <c r="X76" s="146"/>
    </row>
    <row r="77" spans="2:24" s="144" customFormat="1" ht="20.399999999999999" x14ac:dyDescent="0.75">
      <c r="B77" s="172"/>
      <c r="C77" s="166"/>
      <c r="D77" s="166"/>
      <c r="E77" s="166"/>
      <c r="F77" s="166"/>
      <c r="G77" s="166"/>
      <c r="H77" s="166"/>
      <c r="I77" s="166"/>
      <c r="J77" s="166"/>
      <c r="K77" s="166"/>
      <c r="L77" s="166"/>
      <c r="M77" s="166"/>
      <c r="N77" s="166"/>
      <c r="O77" s="166"/>
      <c r="P77" s="166"/>
      <c r="Q77" s="166"/>
      <c r="R77" s="166"/>
      <c r="S77" s="166"/>
      <c r="T77" s="166"/>
      <c r="U77" s="166"/>
      <c r="V77" s="173"/>
      <c r="W77" s="146"/>
      <c r="X77" s="146"/>
    </row>
    <row r="78" spans="2:24" s="144" customFormat="1" ht="21" customHeight="1" x14ac:dyDescent="0.75">
      <c r="B78" s="172"/>
      <c r="C78" s="166"/>
      <c r="D78" s="228" t="s">
        <v>246</v>
      </c>
      <c r="E78" s="230" t="str">
        <f>_xll.BQL(E76,E59:E60,E69:E75,"ShowQuery=T")</f>
        <v>get(LIQUIDATION_HORIZON,TIME_TO_CASH) for(['DD103619 Corp']) with(TARGET_LIQUIDATION_VOLUME=5000000,TARGET_LIQUIDATION_COST_TYPE=BID,TARGET_LIQUIDATION_COST=0.002,FACTOR_EXPECTED_DAILY_VOLUME=1,FACTOR_PRICE_VOLATILITY=1,FACTOR_BID_ASK_SPREAD=1,TARGET_COST_CONFIDENCE_LEVEL=75)</v>
      </c>
      <c r="F78" s="230"/>
      <c r="G78" s="230"/>
      <c r="H78" s="230"/>
      <c r="I78" s="230"/>
      <c r="J78" s="230"/>
      <c r="K78" s="230"/>
      <c r="L78" s="166"/>
      <c r="M78" s="166"/>
      <c r="N78" s="166"/>
      <c r="O78" s="166"/>
      <c r="P78" s="166"/>
      <c r="Q78" s="166"/>
      <c r="R78" s="166"/>
      <c r="S78" s="166"/>
      <c r="T78" s="166"/>
      <c r="U78" s="166"/>
      <c r="V78" s="173"/>
      <c r="W78" s="146"/>
      <c r="X78" s="146"/>
    </row>
    <row r="79" spans="2:24" s="144" customFormat="1" ht="20.399999999999999" x14ac:dyDescent="0.75">
      <c r="B79" s="172"/>
      <c r="C79" s="166"/>
      <c r="D79" s="229"/>
      <c r="E79" s="230"/>
      <c r="F79" s="230"/>
      <c r="G79" s="230"/>
      <c r="H79" s="230"/>
      <c r="I79" s="230"/>
      <c r="J79" s="230"/>
      <c r="K79" s="230"/>
      <c r="L79" s="166"/>
      <c r="M79" s="166"/>
      <c r="N79" s="166"/>
      <c r="O79" s="166"/>
      <c r="P79" s="166"/>
      <c r="Q79" s="166"/>
      <c r="R79" s="166"/>
      <c r="S79" s="166"/>
      <c r="T79" s="166"/>
      <c r="U79" s="166"/>
      <c r="V79" s="173"/>
      <c r="W79" s="146"/>
      <c r="X79" s="146"/>
    </row>
    <row r="80" spans="2:24" s="144" customFormat="1" ht="20.399999999999999" x14ac:dyDescent="0.75">
      <c r="B80" s="172"/>
      <c r="C80" s="166"/>
      <c r="D80" s="229"/>
      <c r="E80" s="230"/>
      <c r="F80" s="230"/>
      <c r="G80" s="230"/>
      <c r="H80" s="230"/>
      <c r="I80" s="230"/>
      <c r="J80" s="230"/>
      <c r="K80" s="230"/>
      <c r="L80" s="166"/>
      <c r="M80" s="166"/>
      <c r="N80" s="166"/>
      <c r="O80" s="166"/>
      <c r="P80" s="166"/>
      <c r="Q80" s="166"/>
      <c r="R80" s="166"/>
      <c r="S80" s="166"/>
      <c r="T80" s="166"/>
      <c r="U80" s="166"/>
      <c r="V80" s="173"/>
      <c r="W80" s="146"/>
      <c r="X80" s="146"/>
    </row>
    <row r="81" spans="2:24" s="144" customFormat="1" ht="20.399999999999999" x14ac:dyDescent="0.75">
      <c r="B81" s="172"/>
      <c r="C81" s="166"/>
      <c r="D81" s="229"/>
      <c r="E81" s="230"/>
      <c r="F81" s="230"/>
      <c r="G81" s="230"/>
      <c r="H81" s="230"/>
      <c r="I81" s="230"/>
      <c r="J81" s="230"/>
      <c r="K81" s="230"/>
      <c r="L81" s="166"/>
      <c r="M81" s="166"/>
      <c r="N81" s="166"/>
      <c r="O81" s="166"/>
      <c r="P81" s="166"/>
      <c r="Q81" s="166"/>
      <c r="R81" s="166"/>
      <c r="S81" s="166"/>
      <c r="T81" s="166"/>
      <c r="U81" s="166"/>
      <c r="V81" s="173"/>
      <c r="W81" s="146"/>
      <c r="X81" s="146"/>
    </row>
    <row r="82" spans="2:24" s="144" customFormat="1" ht="20.399999999999999" x14ac:dyDescent="0.75">
      <c r="B82" s="176"/>
      <c r="C82" s="177"/>
      <c r="D82" s="177"/>
      <c r="E82" s="177"/>
      <c r="F82" s="177"/>
      <c r="G82" s="177"/>
      <c r="H82" s="177"/>
      <c r="I82" s="177"/>
      <c r="J82" s="177"/>
      <c r="K82" s="177"/>
      <c r="L82" s="177"/>
      <c r="M82" s="177"/>
      <c r="N82" s="177"/>
      <c r="O82" s="177"/>
      <c r="P82" s="177"/>
      <c r="Q82" s="177"/>
      <c r="R82" s="177"/>
      <c r="S82" s="177"/>
      <c r="T82" s="177"/>
      <c r="U82" s="177"/>
      <c r="V82" s="178"/>
      <c r="W82" s="146"/>
      <c r="X82" s="146"/>
    </row>
    <row r="85" spans="2:24" s="146" customFormat="1" ht="23.1" x14ac:dyDescent="0.75">
      <c r="B85" s="202" t="s">
        <v>285</v>
      </c>
      <c r="C85" s="203"/>
      <c r="D85" s="203"/>
      <c r="E85" s="203"/>
      <c r="F85" s="203"/>
      <c r="G85" s="203"/>
      <c r="H85" s="203"/>
      <c r="I85" s="203"/>
      <c r="J85" s="203"/>
      <c r="K85" s="203"/>
      <c r="L85" s="203"/>
      <c r="M85" s="203"/>
      <c r="N85" s="203"/>
      <c r="O85" s="203"/>
      <c r="P85" s="203"/>
      <c r="Q85" s="203"/>
      <c r="R85" s="203"/>
      <c r="S85" s="203"/>
      <c r="T85" s="203"/>
      <c r="U85" s="203"/>
      <c r="V85" s="204"/>
    </row>
    <row r="86" spans="2:24" s="144" customFormat="1" ht="20.399999999999999" x14ac:dyDescent="0.75">
      <c r="B86" s="172"/>
      <c r="C86" s="198"/>
      <c r="D86" s="198"/>
      <c r="E86" s="198"/>
      <c r="F86" s="198"/>
      <c r="G86" s="198"/>
      <c r="H86" s="198"/>
      <c r="I86" s="198"/>
      <c r="J86" s="198"/>
      <c r="K86" s="198"/>
      <c r="L86" s="198"/>
      <c r="M86" s="198"/>
      <c r="N86" s="198"/>
      <c r="O86" s="198"/>
      <c r="P86" s="198"/>
      <c r="Q86" s="198"/>
      <c r="R86" s="198"/>
      <c r="S86" s="198"/>
      <c r="T86" s="198"/>
      <c r="U86" s="198"/>
      <c r="V86" s="173"/>
    </row>
    <row r="87" spans="2:24" s="144" customFormat="1" ht="21" customHeight="1" x14ac:dyDescent="0.75">
      <c r="B87" s="172"/>
      <c r="C87" s="198"/>
      <c r="D87" s="231" t="s">
        <v>239</v>
      </c>
      <c r="E87" s="234" t="s">
        <v>286</v>
      </c>
      <c r="F87" s="235"/>
      <c r="G87" s="235"/>
      <c r="H87" s="235"/>
      <c r="I87" s="235"/>
      <c r="J87" s="198"/>
      <c r="K87" s="198"/>
      <c r="L87" s="198"/>
      <c r="M87" s="198"/>
      <c r="N87" s="180" t="str">
        <f>_xll.BQL(E92,E87,E93,E94,"cols=2;rows=16")</f>
        <v>ID</v>
      </c>
      <c r="O87" s="163" t="s">
        <v>287</v>
      </c>
      <c r="P87" s="198"/>
      <c r="Q87" s="198"/>
      <c r="R87" s="198"/>
      <c r="S87" s="198"/>
      <c r="T87" s="198"/>
      <c r="U87" s="198"/>
      <c r="V87" s="173"/>
    </row>
    <row r="88" spans="2:24" s="144" customFormat="1" ht="20.399999999999999" x14ac:dyDescent="0.75">
      <c r="B88" s="172"/>
      <c r="C88" s="198"/>
      <c r="D88" s="232"/>
      <c r="E88" s="236"/>
      <c r="F88" s="237"/>
      <c r="G88" s="237"/>
      <c r="H88" s="237"/>
      <c r="I88" s="237"/>
      <c r="J88" s="198"/>
      <c r="K88" s="198"/>
      <c r="L88" s="198"/>
      <c r="M88" s="198"/>
      <c r="N88" s="193" t="s">
        <v>288</v>
      </c>
      <c r="O88" s="194" t="e">
        <v>#N/A</v>
      </c>
      <c r="P88" s="198"/>
      <c r="Q88" s="198"/>
      <c r="R88" s="198"/>
      <c r="S88" s="198"/>
      <c r="T88" s="198"/>
      <c r="U88" s="198"/>
      <c r="V88" s="173"/>
    </row>
    <row r="89" spans="2:24" s="144" customFormat="1" ht="20.399999999999999" x14ac:dyDescent="0.75">
      <c r="B89" s="172"/>
      <c r="C89" s="198"/>
      <c r="D89" s="232"/>
      <c r="E89" s="236"/>
      <c r="F89" s="237"/>
      <c r="G89" s="237"/>
      <c r="H89" s="237"/>
      <c r="I89" s="237"/>
      <c r="J89" s="198"/>
      <c r="K89" s="198"/>
      <c r="L89" s="198"/>
      <c r="M89" s="198"/>
      <c r="N89" s="195" t="s">
        <v>289</v>
      </c>
      <c r="O89" s="196">
        <v>25.29971314733168</v>
      </c>
      <c r="P89" s="198"/>
      <c r="Q89" s="198"/>
      <c r="R89" s="198"/>
      <c r="S89" s="198"/>
      <c r="T89" s="198"/>
      <c r="U89" s="198"/>
      <c r="V89" s="173"/>
    </row>
    <row r="90" spans="2:24" s="144" customFormat="1" ht="20.399999999999999" x14ac:dyDescent="0.75">
      <c r="B90" s="172"/>
      <c r="C90" s="198"/>
      <c r="D90" s="232"/>
      <c r="E90" s="236"/>
      <c r="F90" s="237"/>
      <c r="G90" s="237"/>
      <c r="H90" s="237"/>
      <c r="I90" s="237"/>
      <c r="J90" s="198"/>
      <c r="K90" s="198"/>
      <c r="L90" s="198"/>
      <c r="M90" s="198"/>
      <c r="N90" s="195" t="s">
        <v>290</v>
      </c>
      <c r="O90" s="196">
        <v>45.273800942447465</v>
      </c>
      <c r="P90" s="198"/>
      <c r="Q90" s="198"/>
      <c r="R90" s="198"/>
      <c r="S90" s="198"/>
      <c r="T90" s="198"/>
      <c r="U90" s="198"/>
      <c r="V90" s="173"/>
    </row>
    <row r="91" spans="2:24" s="144" customFormat="1" ht="20.399999999999999" x14ac:dyDescent="0.75">
      <c r="B91" s="172"/>
      <c r="C91" s="198"/>
      <c r="D91" s="233"/>
      <c r="E91" s="238"/>
      <c r="F91" s="239"/>
      <c r="G91" s="239"/>
      <c r="H91" s="239"/>
      <c r="I91" s="239"/>
      <c r="J91" s="198"/>
      <c r="K91" s="198"/>
      <c r="L91" s="198"/>
      <c r="M91" s="198"/>
      <c r="N91" s="195" t="s">
        <v>291</v>
      </c>
      <c r="O91" s="196">
        <v>42.556374420428419</v>
      </c>
      <c r="P91" s="198"/>
      <c r="Q91" s="198"/>
      <c r="R91" s="198"/>
      <c r="S91" s="198"/>
      <c r="T91" s="198"/>
      <c r="U91" s="198"/>
      <c r="V91" s="173"/>
    </row>
    <row r="92" spans="2:24" s="144" customFormat="1" ht="21" customHeight="1" x14ac:dyDescent="0.75">
      <c r="B92" s="172"/>
      <c r="C92" s="198"/>
      <c r="D92" s="197" t="s">
        <v>242</v>
      </c>
      <c r="E92" s="205" t="s">
        <v>292</v>
      </c>
      <c r="F92" s="206"/>
      <c r="G92" s="206"/>
      <c r="H92" s="206"/>
      <c r="I92" s="207"/>
      <c r="J92" s="198"/>
      <c r="K92" s="198"/>
      <c r="L92" s="198"/>
      <c r="M92" s="198"/>
      <c r="N92" s="195" t="s">
        <v>293</v>
      </c>
      <c r="O92" s="196">
        <v>48.21032386243435</v>
      </c>
      <c r="P92" s="198"/>
      <c r="Q92" s="198"/>
      <c r="R92" s="198"/>
      <c r="S92" s="198"/>
      <c r="T92" s="198"/>
      <c r="U92" s="198"/>
      <c r="V92" s="173"/>
    </row>
    <row r="93" spans="2:24" s="144" customFormat="1" ht="20.399999999999999" x14ac:dyDescent="0.75">
      <c r="B93" s="172"/>
      <c r="C93" s="198"/>
      <c r="D93" s="208" t="s">
        <v>294</v>
      </c>
      <c r="E93" s="210" t="s">
        <v>295</v>
      </c>
      <c r="F93" s="211"/>
      <c r="G93" s="211"/>
      <c r="H93" s="211"/>
      <c r="I93" s="211"/>
      <c r="J93" s="198"/>
      <c r="K93" s="198"/>
      <c r="L93" s="198"/>
      <c r="M93" s="198"/>
      <c r="N93" s="195" t="s">
        <v>296</v>
      </c>
      <c r="O93" s="196" t="e">
        <v>#N/A</v>
      </c>
      <c r="P93" s="198"/>
      <c r="Q93" s="198"/>
      <c r="R93" s="198"/>
      <c r="S93" s="198"/>
      <c r="T93" s="198"/>
      <c r="U93" s="198"/>
      <c r="V93" s="173"/>
    </row>
    <row r="94" spans="2:24" s="144" customFormat="1" ht="20.399999999999999" x14ac:dyDescent="0.75">
      <c r="B94" s="172"/>
      <c r="C94" s="198"/>
      <c r="D94" s="209"/>
      <c r="E94" s="210" t="s">
        <v>297</v>
      </c>
      <c r="F94" s="211"/>
      <c r="G94" s="211"/>
      <c r="H94" s="211"/>
      <c r="I94" s="211"/>
      <c r="J94" s="198"/>
      <c r="K94" s="198"/>
      <c r="L94" s="198"/>
      <c r="M94" s="198"/>
      <c r="N94" s="195" t="s">
        <v>298</v>
      </c>
      <c r="O94" s="196">
        <v>41.849008697948982</v>
      </c>
      <c r="P94" s="198"/>
      <c r="Q94" s="198"/>
      <c r="R94" s="198"/>
      <c r="S94" s="198"/>
      <c r="T94" s="198"/>
      <c r="U94" s="198"/>
      <c r="V94" s="173"/>
    </row>
    <row r="95" spans="2:24" s="144" customFormat="1" ht="20.399999999999999" x14ac:dyDescent="0.75">
      <c r="B95" s="172"/>
      <c r="C95" s="198"/>
      <c r="D95" s="198"/>
      <c r="E95" s="198"/>
      <c r="F95" s="198"/>
      <c r="G95" s="198"/>
      <c r="H95" s="198"/>
      <c r="I95" s="198"/>
      <c r="J95" s="198"/>
      <c r="K95" s="198"/>
      <c r="L95" s="198"/>
      <c r="M95" s="198"/>
      <c r="N95" s="195" t="s">
        <v>299</v>
      </c>
      <c r="O95" s="196">
        <v>46.175972117323781</v>
      </c>
      <c r="P95" s="198"/>
      <c r="Q95" s="198"/>
      <c r="R95" s="198"/>
      <c r="S95" s="198"/>
      <c r="T95" s="198"/>
      <c r="U95" s="198"/>
      <c r="V95" s="173"/>
    </row>
    <row r="96" spans="2:24" s="144" customFormat="1" ht="20.399999999999999" x14ac:dyDescent="0.75">
      <c r="B96" s="172"/>
      <c r="C96" s="198"/>
      <c r="D96" s="198"/>
      <c r="E96" s="198"/>
      <c r="F96" s="198"/>
      <c r="G96" s="198"/>
      <c r="H96" s="198"/>
      <c r="I96" s="198"/>
      <c r="J96" s="198"/>
      <c r="K96" s="198"/>
      <c r="L96" s="198"/>
      <c r="M96" s="198"/>
      <c r="N96" s="195" t="s">
        <v>300</v>
      </c>
      <c r="O96" s="196">
        <v>43.373469186295786</v>
      </c>
      <c r="P96" s="198"/>
      <c r="Q96" s="198"/>
      <c r="R96" s="198"/>
      <c r="S96" s="198"/>
      <c r="T96" s="198"/>
      <c r="U96" s="198"/>
      <c r="V96" s="173"/>
    </row>
    <row r="97" spans="1:23" s="144" customFormat="1" ht="20.399999999999999" x14ac:dyDescent="0.75">
      <c r="B97" s="172"/>
      <c r="C97" s="198"/>
      <c r="D97" s="198"/>
      <c r="E97" s="198"/>
      <c r="F97" s="198"/>
      <c r="G97" s="198"/>
      <c r="H97" s="198"/>
      <c r="I97" s="198"/>
      <c r="J97" s="198"/>
      <c r="K97" s="198"/>
      <c r="L97" s="198"/>
      <c r="M97" s="198"/>
      <c r="N97" s="195" t="s">
        <v>301</v>
      </c>
      <c r="O97" s="196">
        <v>46.191605825859185</v>
      </c>
      <c r="P97" s="198"/>
      <c r="Q97" s="198"/>
      <c r="R97" s="198"/>
      <c r="S97" s="198"/>
      <c r="T97" s="198"/>
      <c r="U97" s="198"/>
      <c r="V97" s="173"/>
    </row>
    <row r="98" spans="1:23" s="144" customFormat="1" ht="20.399999999999999" x14ac:dyDescent="0.75">
      <c r="B98" s="172"/>
      <c r="C98" s="198"/>
      <c r="D98" s="198"/>
      <c r="E98" s="198"/>
      <c r="F98" s="198"/>
      <c r="G98" s="198"/>
      <c r="H98" s="198"/>
      <c r="I98" s="198"/>
      <c r="J98" s="198"/>
      <c r="K98" s="198"/>
      <c r="L98" s="198"/>
      <c r="M98" s="198"/>
      <c r="N98" s="195" t="s">
        <v>302</v>
      </c>
      <c r="O98" s="196" t="e">
        <v>#N/A</v>
      </c>
      <c r="P98" s="198"/>
      <c r="Q98" s="198"/>
      <c r="R98" s="198"/>
      <c r="S98" s="198"/>
      <c r="T98" s="198"/>
      <c r="U98" s="198"/>
      <c r="V98" s="173"/>
    </row>
    <row r="99" spans="1:23" s="144" customFormat="1" ht="21" customHeight="1" x14ac:dyDescent="0.75">
      <c r="B99" s="172"/>
      <c r="C99" s="198"/>
      <c r="D99" s="212" t="s">
        <v>246</v>
      </c>
      <c r="E99" s="213" t="str">
        <f>_xll.BQL(E92,E87,E93,E94,"ShowQuery=T")</f>
        <v>get(wavg(group(liquidity_score(Fill=Prev),[classification_name(bclass,2),bins(duration().value,[3,5,7,10,20],['0-3','3-5','5-7','7-10','10-20','20+'])]),group(id().weights,[classification_name(bclass,2),bins(duration().value,[3,5,7,10,20],['0-3','3-5','5-7','7-10','10-20','20+'])])) as #wAvg_Liquidity_Score) for(filter(members('LP01TREU Index'),duration!=NA)) with(dates=2023-05-31,fill=prev)</v>
      </c>
      <c r="F99" s="214"/>
      <c r="G99" s="214"/>
      <c r="H99" s="214"/>
      <c r="I99" s="215"/>
      <c r="J99" s="198"/>
      <c r="K99" s="198"/>
      <c r="L99" s="198"/>
      <c r="M99" s="198"/>
      <c r="N99" s="195" t="s">
        <v>303</v>
      </c>
      <c r="O99" s="196">
        <v>60.966325058479576</v>
      </c>
      <c r="P99" s="198"/>
      <c r="Q99" s="198"/>
      <c r="R99" s="198"/>
      <c r="S99" s="198"/>
      <c r="T99" s="198"/>
      <c r="U99" s="198"/>
      <c r="V99" s="173"/>
    </row>
    <row r="100" spans="1:23" s="144" customFormat="1" ht="20.399999999999999" x14ac:dyDescent="0.75">
      <c r="B100" s="172"/>
      <c r="C100" s="198"/>
      <c r="D100" s="212"/>
      <c r="E100" s="216"/>
      <c r="F100" s="217"/>
      <c r="G100" s="217"/>
      <c r="H100" s="217"/>
      <c r="I100" s="218"/>
      <c r="J100" s="198"/>
      <c r="K100" s="198"/>
      <c r="L100" s="198"/>
      <c r="M100" s="198"/>
      <c r="N100" s="195" t="s">
        <v>304</v>
      </c>
      <c r="O100" s="196">
        <v>37.973911086899889</v>
      </c>
      <c r="P100" s="198"/>
      <c r="Q100" s="198"/>
      <c r="R100" s="198"/>
      <c r="S100" s="198"/>
      <c r="T100" s="198"/>
      <c r="U100" s="198"/>
      <c r="V100" s="173"/>
    </row>
    <row r="101" spans="1:23" s="144" customFormat="1" ht="20.399999999999999" x14ac:dyDescent="0.75">
      <c r="B101" s="172"/>
      <c r="C101" s="198"/>
      <c r="D101" s="212"/>
      <c r="E101" s="216"/>
      <c r="F101" s="217"/>
      <c r="G101" s="217"/>
      <c r="H101" s="217"/>
      <c r="I101" s="218"/>
      <c r="J101" s="198"/>
      <c r="K101" s="198"/>
      <c r="L101" s="198"/>
      <c r="M101" s="198"/>
      <c r="N101" s="195" t="s">
        <v>305</v>
      </c>
      <c r="O101" s="196">
        <v>66.434601403385699</v>
      </c>
      <c r="P101" s="198"/>
      <c r="Q101" s="198"/>
      <c r="R101" s="198"/>
      <c r="S101" s="198"/>
      <c r="T101" s="198"/>
      <c r="U101" s="198"/>
      <c r="V101" s="173"/>
    </row>
    <row r="102" spans="1:23" s="144" customFormat="1" ht="20.399999999999999" x14ac:dyDescent="0.75">
      <c r="B102" s="172"/>
      <c r="C102" s="198"/>
      <c r="D102" s="212"/>
      <c r="E102" s="216"/>
      <c r="F102" s="217"/>
      <c r="G102" s="217"/>
      <c r="H102" s="217"/>
      <c r="I102" s="218"/>
      <c r="J102" s="198"/>
      <c r="K102" s="198"/>
      <c r="L102" s="198"/>
      <c r="M102" s="198"/>
      <c r="N102" s="195" t="s">
        <v>306</v>
      </c>
      <c r="O102" s="196">
        <v>60.597747583971852</v>
      </c>
      <c r="P102" s="198"/>
      <c r="Q102" s="198"/>
      <c r="R102" s="198"/>
      <c r="S102" s="198"/>
      <c r="T102" s="198"/>
      <c r="U102" s="198"/>
      <c r="V102" s="173"/>
    </row>
    <row r="103" spans="1:23" s="144" customFormat="1" ht="20.399999999999999" x14ac:dyDescent="0.75">
      <c r="B103" s="172"/>
      <c r="C103" s="198"/>
      <c r="D103" s="212"/>
      <c r="E103" s="216"/>
      <c r="F103" s="217"/>
      <c r="G103" s="217"/>
      <c r="H103" s="217"/>
      <c r="I103" s="218"/>
      <c r="J103" s="198"/>
      <c r="K103" s="198"/>
      <c r="L103" s="198"/>
      <c r="M103" s="198"/>
      <c r="N103" s="198"/>
      <c r="O103" s="198"/>
      <c r="P103" s="198"/>
      <c r="Q103" s="198"/>
      <c r="R103" s="198"/>
      <c r="S103" s="198"/>
      <c r="T103" s="198"/>
      <c r="U103" s="198"/>
      <c r="V103" s="173"/>
    </row>
    <row r="104" spans="1:23" s="144" customFormat="1" ht="20.399999999999999" x14ac:dyDescent="0.75">
      <c r="B104" s="172"/>
      <c r="C104" s="198"/>
      <c r="D104" s="212"/>
      <c r="E104" s="219"/>
      <c r="F104" s="220"/>
      <c r="G104" s="220"/>
      <c r="H104" s="220"/>
      <c r="I104" s="221"/>
      <c r="J104" s="198"/>
      <c r="K104" s="198"/>
      <c r="L104" s="198"/>
      <c r="M104" s="198"/>
      <c r="N104" s="198"/>
      <c r="O104" s="198"/>
      <c r="P104" s="198"/>
      <c r="Q104" s="198"/>
      <c r="R104" s="198"/>
      <c r="S104" s="198"/>
      <c r="T104" s="198"/>
      <c r="U104" s="198"/>
      <c r="V104" s="173"/>
    </row>
    <row r="105" spans="1:23" s="144" customFormat="1" ht="20.399999999999999" x14ac:dyDescent="0.75">
      <c r="B105" s="172"/>
      <c r="C105" s="198"/>
      <c r="D105" s="198"/>
      <c r="E105" s="198"/>
      <c r="F105" s="198"/>
      <c r="G105" s="198"/>
      <c r="H105" s="198"/>
      <c r="I105" s="198"/>
      <c r="J105" s="198"/>
      <c r="K105" s="198"/>
      <c r="L105" s="198"/>
      <c r="M105" s="198"/>
      <c r="N105" s="198"/>
      <c r="O105" s="198"/>
      <c r="P105" s="198"/>
      <c r="Q105" s="198"/>
      <c r="R105" s="198"/>
      <c r="S105" s="198"/>
      <c r="T105" s="198"/>
      <c r="U105" s="198"/>
      <c r="V105" s="173"/>
    </row>
    <row r="106" spans="1:23" s="144" customFormat="1" ht="20.399999999999999" x14ac:dyDescent="0.75">
      <c r="B106" s="176"/>
      <c r="C106" s="177"/>
      <c r="D106" s="177"/>
      <c r="E106" s="177"/>
      <c r="F106" s="177"/>
      <c r="G106" s="177"/>
      <c r="H106" s="177"/>
      <c r="I106" s="177"/>
      <c r="J106" s="177"/>
      <c r="K106" s="177"/>
      <c r="L106" s="177"/>
      <c r="M106" s="177"/>
      <c r="N106" s="177"/>
      <c r="O106" s="177"/>
      <c r="P106" s="177"/>
      <c r="Q106" s="177"/>
      <c r="R106" s="177"/>
      <c r="S106" s="177"/>
      <c r="T106" s="177"/>
      <c r="U106" s="177"/>
      <c r="V106" s="178"/>
    </row>
    <row r="107" spans="1:23" s="144" customFormat="1" ht="20.399999999999999" x14ac:dyDescent="0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</row>
    <row r="108" spans="1:23" s="146" customFormat="1" ht="23.1" x14ac:dyDescent="0.75">
      <c r="B108" s="202" t="s">
        <v>307</v>
      </c>
      <c r="C108" s="203"/>
      <c r="D108" s="203"/>
      <c r="E108" s="203"/>
      <c r="F108" s="203"/>
      <c r="G108" s="203"/>
      <c r="H108" s="203"/>
      <c r="I108" s="203"/>
      <c r="J108" s="203"/>
      <c r="K108" s="203"/>
      <c r="L108" s="203"/>
      <c r="M108" s="203"/>
      <c r="N108" s="203"/>
      <c r="O108" s="203"/>
      <c r="P108" s="203"/>
      <c r="Q108" s="203"/>
      <c r="R108" s="203"/>
      <c r="S108" s="203"/>
      <c r="T108" s="203"/>
      <c r="U108" s="203"/>
      <c r="V108" s="204"/>
    </row>
    <row r="109" spans="1:23" s="144" customFormat="1" ht="20.399999999999999" x14ac:dyDescent="0.75">
      <c r="B109" s="172" t="s">
        <v>311</v>
      </c>
      <c r="C109" s="198"/>
      <c r="D109" s="198"/>
      <c r="E109" s="198"/>
      <c r="F109" s="198"/>
      <c r="G109" s="198"/>
      <c r="H109" s="198"/>
      <c r="I109" s="198"/>
      <c r="J109" s="198"/>
      <c r="K109" s="198"/>
      <c r="L109" s="198"/>
      <c r="M109" s="198"/>
      <c r="N109" s="198"/>
      <c r="O109" s="198"/>
      <c r="P109" s="198"/>
      <c r="Q109" s="198"/>
      <c r="R109" s="198"/>
      <c r="S109" s="198"/>
      <c r="T109" s="198"/>
      <c r="U109" s="198"/>
      <c r="V109" s="173"/>
    </row>
    <row r="110" spans="1:23" s="144" customFormat="1" ht="21" customHeight="1" x14ac:dyDescent="0.75">
      <c r="B110" s="172" t="s">
        <v>308</v>
      </c>
      <c r="C110" s="198"/>
      <c r="D110" s="198"/>
      <c r="E110" s="198"/>
      <c r="F110" s="198"/>
      <c r="G110" s="198"/>
      <c r="H110" s="198"/>
      <c r="I110" s="198"/>
      <c r="J110" s="198"/>
      <c r="K110" s="198"/>
      <c r="L110" s="198"/>
      <c r="M110" s="198"/>
      <c r="N110" s="198"/>
      <c r="O110" s="198"/>
      <c r="P110" s="198"/>
      <c r="Q110" s="198"/>
      <c r="R110" s="198"/>
      <c r="S110" s="198"/>
      <c r="T110" s="198"/>
      <c r="U110" s="198"/>
      <c r="V110" s="173"/>
    </row>
    <row r="111" spans="1:23" s="144" customFormat="1" ht="20.399999999999999" x14ac:dyDescent="0.75">
      <c r="B111" s="172" t="s">
        <v>309</v>
      </c>
      <c r="C111" s="198"/>
      <c r="D111" s="198"/>
      <c r="E111" s="198"/>
      <c r="F111" s="198"/>
      <c r="G111" s="198"/>
      <c r="H111" s="198"/>
      <c r="I111" s="198"/>
      <c r="J111" s="198"/>
      <c r="K111" s="198"/>
      <c r="L111" s="198"/>
      <c r="M111" s="198"/>
      <c r="N111" s="198"/>
      <c r="O111" s="198"/>
      <c r="P111" s="198"/>
      <c r="Q111" s="198"/>
      <c r="R111" s="198"/>
      <c r="S111" s="198"/>
      <c r="T111" s="198"/>
      <c r="U111" s="198"/>
      <c r="V111" s="173"/>
    </row>
    <row r="112" spans="1:23" s="144" customFormat="1" ht="20.399999999999999" x14ac:dyDescent="0.75">
      <c r="B112" s="172" t="s">
        <v>310</v>
      </c>
      <c r="C112" s="198"/>
      <c r="D112" s="198"/>
      <c r="E112" s="198"/>
      <c r="F112" s="198"/>
      <c r="G112" s="198"/>
      <c r="H112" s="198"/>
      <c r="I112" s="198"/>
      <c r="J112" s="198"/>
      <c r="K112" s="198"/>
      <c r="L112" s="198"/>
      <c r="M112" s="198"/>
      <c r="N112" s="198"/>
      <c r="O112" s="198"/>
      <c r="P112" s="198"/>
      <c r="Q112" s="198"/>
      <c r="R112" s="198"/>
      <c r="S112" s="198"/>
      <c r="T112" s="198"/>
      <c r="U112" s="198"/>
      <c r="V112" s="173"/>
    </row>
    <row r="113" spans="2:22" s="144" customFormat="1" ht="20.399999999999999" x14ac:dyDescent="0.75">
      <c r="B113" s="172"/>
      <c r="C113" s="198"/>
      <c r="D113" s="198"/>
      <c r="E113" s="198"/>
      <c r="F113" s="198"/>
      <c r="G113" s="198"/>
      <c r="H113" s="198"/>
      <c r="I113" s="198"/>
      <c r="J113" s="198"/>
      <c r="K113" s="198"/>
      <c r="L113" s="198"/>
      <c r="M113" s="198"/>
      <c r="N113" s="198"/>
      <c r="O113" s="198"/>
      <c r="P113" s="198"/>
      <c r="Q113" s="198"/>
      <c r="R113" s="198"/>
      <c r="S113" s="198"/>
      <c r="T113" s="198"/>
      <c r="U113" s="198"/>
      <c r="V113" s="173"/>
    </row>
    <row r="114" spans="2:22" s="144" customFormat="1" ht="20.399999999999999" x14ac:dyDescent="0.75">
      <c r="B114" s="172"/>
      <c r="C114" s="198"/>
      <c r="D114" s="198"/>
      <c r="E114" s="198"/>
      <c r="F114" s="198"/>
      <c r="G114" s="198"/>
      <c r="H114" s="198"/>
      <c r="I114" s="198"/>
      <c r="J114" s="198"/>
      <c r="K114" s="198"/>
      <c r="L114" s="198"/>
      <c r="M114" s="198"/>
      <c r="N114" s="198"/>
      <c r="O114" s="198"/>
      <c r="P114" s="198"/>
      <c r="Q114" s="198"/>
      <c r="R114" s="198"/>
      <c r="S114" s="198"/>
      <c r="T114" s="198"/>
      <c r="U114" s="198"/>
      <c r="V114" s="173"/>
    </row>
    <row r="115" spans="2:22" s="144" customFormat="1" ht="21" customHeight="1" x14ac:dyDescent="0.75">
      <c r="B115" s="172"/>
      <c r="C115" s="198"/>
      <c r="D115" s="198"/>
      <c r="E115" s="198"/>
      <c r="F115" s="198"/>
      <c r="G115" s="198"/>
      <c r="H115" s="198"/>
      <c r="I115" s="198"/>
      <c r="J115" s="198"/>
      <c r="K115" s="198"/>
      <c r="L115" s="198"/>
      <c r="M115" s="198"/>
      <c r="N115" s="198"/>
      <c r="O115" s="198"/>
      <c r="P115" s="198"/>
      <c r="Q115" s="198"/>
      <c r="R115" s="198"/>
      <c r="S115" s="198"/>
      <c r="T115" s="198"/>
      <c r="U115" s="198"/>
      <c r="V115" s="173"/>
    </row>
    <row r="116" spans="2:22" s="144" customFormat="1" ht="21" customHeight="1" x14ac:dyDescent="0.75">
      <c r="B116" s="172"/>
      <c r="C116" s="198"/>
      <c r="D116" s="198"/>
      <c r="E116" s="198"/>
      <c r="F116" s="198"/>
      <c r="G116" s="198"/>
      <c r="H116" s="198"/>
      <c r="I116" s="198"/>
      <c r="J116" s="198"/>
      <c r="K116" s="198"/>
      <c r="L116" s="198"/>
      <c r="M116" s="198"/>
      <c r="N116" s="198"/>
      <c r="O116" s="198"/>
      <c r="P116" s="198"/>
      <c r="Q116" s="198"/>
      <c r="R116" s="198"/>
      <c r="S116" s="198"/>
      <c r="T116" s="198"/>
      <c r="U116" s="198"/>
      <c r="V116" s="173"/>
    </row>
    <row r="117" spans="2:22" s="144" customFormat="1" ht="21" customHeight="1" x14ac:dyDescent="0.75">
      <c r="B117" s="172"/>
      <c r="C117" s="198"/>
      <c r="D117" s="198"/>
      <c r="E117" s="198"/>
      <c r="F117" s="198"/>
      <c r="G117" s="198"/>
      <c r="H117" s="198"/>
      <c r="I117" s="198"/>
      <c r="J117" s="198"/>
      <c r="K117" s="198"/>
      <c r="L117" s="198"/>
      <c r="M117" s="198"/>
      <c r="N117" s="198"/>
      <c r="O117" s="198"/>
      <c r="P117" s="198"/>
      <c r="Q117" s="198"/>
      <c r="R117" s="198"/>
      <c r="S117" s="198"/>
      <c r="T117" s="198"/>
      <c r="U117" s="198"/>
      <c r="V117" s="173"/>
    </row>
    <row r="118" spans="2:22" s="144" customFormat="1" ht="21" customHeight="1" x14ac:dyDescent="0.75">
      <c r="B118" s="172"/>
      <c r="C118" s="198"/>
      <c r="D118" s="198"/>
      <c r="E118" s="198"/>
      <c r="F118" s="198"/>
      <c r="G118" s="198"/>
      <c r="H118" s="198"/>
      <c r="I118" s="198"/>
      <c r="J118" s="198"/>
      <c r="K118" s="198"/>
      <c r="L118" s="198"/>
      <c r="M118" s="198"/>
      <c r="N118" s="198"/>
      <c r="O118" s="198"/>
      <c r="P118" s="198"/>
      <c r="Q118" s="198"/>
      <c r="R118" s="198"/>
      <c r="S118" s="198"/>
      <c r="T118" s="198"/>
      <c r="U118" s="198"/>
      <c r="V118" s="173"/>
    </row>
    <row r="119" spans="2:22" s="144" customFormat="1" ht="20.399999999999999" x14ac:dyDescent="0.75">
      <c r="B119" s="172"/>
      <c r="C119" s="198"/>
      <c r="D119" s="198"/>
      <c r="E119" s="198"/>
      <c r="F119" s="198"/>
      <c r="G119" s="198"/>
      <c r="H119" s="198"/>
      <c r="I119" s="198"/>
      <c r="J119" s="198"/>
      <c r="K119" s="198"/>
      <c r="L119" s="198"/>
      <c r="M119" s="198"/>
      <c r="N119" s="198"/>
      <c r="O119" s="198"/>
      <c r="P119" s="198"/>
      <c r="Q119" s="198"/>
      <c r="R119" s="198"/>
      <c r="S119" s="198"/>
      <c r="T119" s="198"/>
      <c r="U119" s="198"/>
      <c r="V119" s="173"/>
    </row>
    <row r="120" spans="2:22" s="144" customFormat="1" ht="20.399999999999999" x14ac:dyDescent="0.75">
      <c r="B120" s="172"/>
      <c r="C120" s="198"/>
      <c r="D120" s="198"/>
      <c r="E120" s="198"/>
      <c r="F120" s="198"/>
      <c r="G120" s="198"/>
      <c r="H120" s="198"/>
      <c r="I120" s="198"/>
      <c r="J120" s="198"/>
      <c r="K120" s="198"/>
      <c r="L120" s="198"/>
      <c r="M120" s="198"/>
      <c r="N120" s="198"/>
      <c r="O120" s="198"/>
      <c r="P120" s="198"/>
      <c r="Q120" s="198"/>
      <c r="R120" s="198"/>
      <c r="S120" s="198"/>
      <c r="T120" s="198"/>
      <c r="U120" s="198"/>
      <c r="V120" s="173"/>
    </row>
    <row r="121" spans="2:22" s="144" customFormat="1" ht="20.399999999999999" x14ac:dyDescent="0.75">
      <c r="B121" s="172"/>
      <c r="C121" s="198"/>
      <c r="D121" s="198"/>
      <c r="E121" s="198"/>
      <c r="F121" s="198"/>
      <c r="G121" s="198"/>
      <c r="H121" s="198"/>
      <c r="I121" s="198"/>
      <c r="J121" s="198"/>
      <c r="K121" s="198"/>
      <c r="L121" s="198"/>
      <c r="M121" s="198"/>
      <c r="N121" s="198"/>
      <c r="O121" s="198"/>
      <c r="P121" s="198"/>
      <c r="Q121" s="198"/>
      <c r="R121" s="198"/>
      <c r="S121" s="198"/>
      <c r="T121" s="198"/>
      <c r="U121" s="198"/>
      <c r="V121" s="173"/>
    </row>
    <row r="122" spans="2:22" s="144" customFormat="1" ht="20.399999999999999" x14ac:dyDescent="0.75">
      <c r="B122" s="172"/>
      <c r="C122" s="198"/>
      <c r="D122" s="198"/>
      <c r="E122" s="198"/>
      <c r="F122" s="198"/>
      <c r="G122" s="198"/>
      <c r="H122" s="198"/>
      <c r="I122" s="198"/>
      <c r="J122" s="198"/>
      <c r="K122" s="198"/>
      <c r="L122" s="198"/>
      <c r="M122" s="198"/>
      <c r="N122" s="198"/>
      <c r="O122" s="198"/>
      <c r="P122" s="198"/>
      <c r="Q122" s="198"/>
      <c r="R122" s="198"/>
      <c r="S122" s="198"/>
      <c r="T122" s="198"/>
      <c r="U122" s="198"/>
      <c r="V122" s="173"/>
    </row>
    <row r="123" spans="2:22" s="144" customFormat="1" ht="20.399999999999999" x14ac:dyDescent="0.75">
      <c r="B123" s="172"/>
      <c r="C123" s="198"/>
      <c r="D123" s="198"/>
      <c r="E123" s="198"/>
      <c r="F123" s="198"/>
      <c r="G123" s="198"/>
      <c r="H123" s="198"/>
      <c r="I123" s="198"/>
      <c r="J123" s="198"/>
      <c r="K123" s="198"/>
      <c r="L123" s="198"/>
      <c r="M123" s="198"/>
      <c r="N123" s="198"/>
      <c r="O123" s="198"/>
      <c r="P123" s="198"/>
      <c r="Q123" s="198"/>
      <c r="R123" s="198"/>
      <c r="S123" s="198"/>
      <c r="T123" s="198"/>
      <c r="U123" s="198"/>
      <c r="V123" s="173"/>
    </row>
    <row r="124" spans="2:22" s="144" customFormat="1" ht="20.399999999999999" x14ac:dyDescent="0.75">
      <c r="B124" s="172"/>
      <c r="C124" s="198"/>
      <c r="D124" s="198"/>
      <c r="E124" s="198"/>
      <c r="F124" s="198"/>
      <c r="G124" s="198"/>
      <c r="H124" s="198"/>
      <c r="I124" s="198"/>
      <c r="J124" s="198"/>
      <c r="K124" s="198"/>
      <c r="L124" s="198"/>
      <c r="M124" s="198"/>
      <c r="N124" s="198"/>
      <c r="O124" s="198"/>
      <c r="P124" s="198"/>
      <c r="Q124" s="198"/>
      <c r="R124" s="198"/>
      <c r="S124" s="198"/>
      <c r="T124" s="198"/>
      <c r="U124" s="198"/>
      <c r="V124" s="173"/>
    </row>
    <row r="125" spans="2:22" s="144" customFormat="1" ht="20.399999999999999" x14ac:dyDescent="0.75">
      <c r="B125" s="172"/>
      <c r="C125" s="198"/>
      <c r="D125" s="198"/>
      <c r="E125" s="198"/>
      <c r="F125" s="198"/>
      <c r="G125" s="198"/>
      <c r="H125" s="198"/>
      <c r="I125" s="198"/>
      <c r="J125" s="198"/>
      <c r="K125" s="198"/>
      <c r="L125" s="198"/>
      <c r="M125" s="198"/>
      <c r="N125" s="198"/>
      <c r="O125" s="198"/>
      <c r="P125" s="198"/>
      <c r="Q125" s="198"/>
      <c r="R125" s="198"/>
      <c r="S125" s="198"/>
      <c r="T125" s="198"/>
      <c r="U125" s="198"/>
      <c r="V125" s="173"/>
    </row>
    <row r="126" spans="2:22" s="144" customFormat="1" ht="20.399999999999999" x14ac:dyDescent="0.75">
      <c r="B126" s="172"/>
      <c r="C126" s="198"/>
      <c r="D126" s="198"/>
      <c r="E126" s="198"/>
      <c r="F126" s="198"/>
      <c r="G126" s="198"/>
      <c r="H126" s="198"/>
      <c r="I126" s="198"/>
      <c r="J126" s="198"/>
      <c r="K126" s="198"/>
      <c r="L126" s="198"/>
      <c r="M126" s="198"/>
      <c r="N126" s="198"/>
      <c r="O126" s="198"/>
      <c r="P126" s="198"/>
      <c r="Q126" s="198"/>
      <c r="R126" s="198"/>
      <c r="S126" s="198"/>
      <c r="T126" s="198"/>
      <c r="U126" s="198"/>
      <c r="V126" s="173"/>
    </row>
    <row r="127" spans="2:22" s="144" customFormat="1" ht="20.399999999999999" x14ac:dyDescent="0.75">
      <c r="B127" s="172"/>
      <c r="C127" s="198"/>
      <c r="D127" s="198"/>
      <c r="E127" s="198"/>
      <c r="F127" s="198"/>
      <c r="G127" s="198"/>
      <c r="H127" s="198"/>
      <c r="I127" s="198"/>
      <c r="J127" s="198"/>
      <c r="K127" s="198"/>
      <c r="L127" s="198"/>
      <c r="M127" s="198"/>
      <c r="N127" s="198"/>
      <c r="O127" s="198"/>
      <c r="P127" s="198"/>
      <c r="Q127" s="198"/>
      <c r="R127" s="198"/>
      <c r="S127" s="198"/>
      <c r="T127" s="198"/>
      <c r="U127" s="198"/>
      <c r="V127" s="173"/>
    </row>
    <row r="128" spans="2:22" s="144" customFormat="1" ht="20.399999999999999" x14ac:dyDescent="0.75">
      <c r="B128" s="172"/>
      <c r="C128" s="198"/>
      <c r="D128" s="198"/>
      <c r="E128" s="198"/>
      <c r="F128" s="198"/>
      <c r="G128" s="198"/>
      <c r="H128" s="198"/>
      <c r="I128" s="198"/>
      <c r="J128" s="198"/>
      <c r="K128" s="198"/>
      <c r="L128" s="198"/>
      <c r="M128" s="198"/>
      <c r="N128" s="198"/>
      <c r="O128" s="198"/>
      <c r="P128" s="198"/>
      <c r="Q128" s="38"/>
      <c r="R128" s="38"/>
      <c r="S128" s="38"/>
      <c r="T128" s="38"/>
      <c r="U128" s="38"/>
      <c r="V128" s="173"/>
    </row>
    <row r="129" spans="2:22" s="144" customFormat="1" ht="20.399999999999999" x14ac:dyDescent="0.75">
      <c r="B129" s="172"/>
      <c r="C129" s="198"/>
      <c r="D129" s="198"/>
      <c r="E129" s="198"/>
      <c r="F129" s="198"/>
      <c r="G129" s="198"/>
      <c r="H129" s="198"/>
      <c r="I129" s="198"/>
      <c r="J129" s="198"/>
      <c r="K129" s="198"/>
      <c r="L129" s="198"/>
      <c r="M129" s="198"/>
      <c r="N129" s="198"/>
      <c r="O129" s="198"/>
      <c r="P129" s="198"/>
      <c r="Q129" s="38"/>
      <c r="R129" s="38"/>
      <c r="S129" s="38"/>
      <c r="T129" s="38"/>
      <c r="U129" s="38"/>
      <c r="V129" s="173"/>
    </row>
    <row r="130" spans="2:22" s="144" customFormat="1" ht="20.399999999999999" x14ac:dyDescent="0.75">
      <c r="B130" s="172"/>
      <c r="C130" s="198"/>
      <c r="D130" s="198"/>
      <c r="E130" s="198"/>
      <c r="F130" s="198"/>
      <c r="G130" s="198"/>
      <c r="H130" s="198"/>
      <c r="I130" s="198"/>
      <c r="J130" s="198"/>
      <c r="K130" s="198"/>
      <c r="L130" s="198"/>
      <c r="M130" s="198"/>
      <c r="N130" s="198"/>
      <c r="O130" s="198"/>
      <c r="P130" s="198"/>
      <c r="Q130" s="78"/>
      <c r="R130" s="78"/>
      <c r="S130" s="78"/>
      <c r="T130" s="77"/>
      <c r="U130" s="38"/>
      <c r="V130" s="173"/>
    </row>
    <row r="131" spans="2:22" s="144" customFormat="1" ht="20.399999999999999" x14ac:dyDescent="0.75">
      <c r="B131" s="172"/>
      <c r="C131" s="198"/>
      <c r="D131" s="198"/>
      <c r="E131" s="198"/>
      <c r="F131" s="198"/>
      <c r="G131" s="198"/>
      <c r="H131" s="198"/>
      <c r="I131" s="198"/>
      <c r="J131" s="198"/>
      <c r="K131" s="198"/>
      <c r="L131" s="198"/>
      <c r="M131" s="198"/>
      <c r="N131" s="198"/>
      <c r="O131" s="198"/>
      <c r="P131" s="198"/>
      <c r="Q131" s="38"/>
      <c r="R131" s="38"/>
      <c r="S131" s="38"/>
      <c r="T131" s="38"/>
      <c r="U131" s="38"/>
      <c r="V131" s="173"/>
    </row>
    <row r="132" spans="2:22" s="144" customFormat="1" ht="21" customHeight="1" x14ac:dyDescent="0.75">
      <c r="B132" s="172"/>
      <c r="C132" s="198"/>
      <c r="D132" s="198"/>
      <c r="E132" s="198"/>
      <c r="F132" s="198"/>
      <c r="G132" s="198"/>
      <c r="H132" s="198"/>
      <c r="I132" s="198"/>
      <c r="J132" s="198"/>
      <c r="K132" s="198"/>
      <c r="L132" s="198"/>
      <c r="M132" s="198"/>
      <c r="N132" s="198"/>
      <c r="O132" s="198"/>
      <c r="P132" s="198"/>
      <c r="Q132" s="198"/>
      <c r="R132" s="198"/>
      <c r="S132" s="198"/>
      <c r="T132" s="198"/>
      <c r="U132" s="198"/>
      <c r="V132" s="173"/>
    </row>
    <row r="133" spans="2:22" s="144" customFormat="1" ht="20.399999999999999" x14ac:dyDescent="0.75">
      <c r="B133" s="172"/>
      <c r="C133" s="198"/>
      <c r="D133" s="198"/>
      <c r="E133" s="198"/>
      <c r="F133" s="198"/>
      <c r="G133" s="198"/>
      <c r="H133" s="198"/>
      <c r="I133" s="198"/>
      <c r="J133" s="198"/>
      <c r="K133" s="198"/>
      <c r="L133" s="198"/>
      <c r="M133" s="198"/>
      <c r="N133" s="198"/>
      <c r="O133" s="198"/>
      <c r="P133" s="198"/>
      <c r="Q133" s="198"/>
      <c r="R133" s="198"/>
      <c r="S133" s="198"/>
      <c r="T133" s="198"/>
      <c r="U133" s="198"/>
      <c r="V133" s="173"/>
    </row>
    <row r="134" spans="2:22" s="144" customFormat="1" ht="20.399999999999999" x14ac:dyDescent="0.75">
      <c r="B134" s="172"/>
      <c r="C134" s="198"/>
      <c r="D134" s="198"/>
      <c r="E134" s="198"/>
      <c r="F134" s="198"/>
      <c r="G134" s="198"/>
      <c r="H134" s="198"/>
      <c r="I134" s="198"/>
      <c r="J134" s="198"/>
      <c r="K134" s="198"/>
      <c r="L134" s="198"/>
      <c r="M134" s="198"/>
      <c r="N134" s="198"/>
      <c r="O134" s="198"/>
      <c r="P134" s="198"/>
      <c r="Q134" s="198"/>
      <c r="R134" s="198"/>
      <c r="S134" s="198"/>
      <c r="T134" s="198"/>
      <c r="U134" s="198"/>
      <c r="V134" s="173"/>
    </row>
    <row r="135" spans="2:22" s="144" customFormat="1" ht="20.399999999999999" x14ac:dyDescent="0.75">
      <c r="B135" s="172"/>
      <c r="C135" s="200" t="s">
        <v>313</v>
      </c>
      <c r="D135" s="38"/>
      <c r="E135" s="38"/>
      <c r="F135" s="38"/>
      <c r="G135" s="198"/>
      <c r="H135" s="198"/>
      <c r="I135" s="198"/>
      <c r="J135" s="198"/>
      <c r="K135" s="198"/>
      <c r="L135" s="198"/>
      <c r="M135" s="198"/>
      <c r="N135" s="198"/>
      <c r="O135" s="198"/>
      <c r="P135" s="198"/>
      <c r="Q135" s="198"/>
      <c r="R135" s="198"/>
      <c r="S135" s="198"/>
      <c r="T135" s="198"/>
      <c r="U135" s="198"/>
      <c r="V135" s="173"/>
    </row>
    <row r="136" spans="2:22" s="144" customFormat="1" ht="20.399999999999999" x14ac:dyDescent="0.75">
      <c r="B136" s="172"/>
      <c r="C136" s="201" t="s">
        <v>69</v>
      </c>
      <c r="D136" s="38"/>
      <c r="E136" s="38"/>
      <c r="F136" s="199" t="s">
        <v>314</v>
      </c>
      <c r="G136" s="198"/>
      <c r="H136" s="198"/>
      <c r="I136" s="198"/>
      <c r="J136" s="198"/>
      <c r="K136" s="198"/>
      <c r="L136" s="198"/>
      <c r="M136" s="198"/>
      <c r="N136" s="198"/>
      <c r="O136" s="198"/>
      <c r="P136" s="198"/>
      <c r="Q136" s="198"/>
      <c r="R136" s="198"/>
      <c r="S136" s="198"/>
      <c r="T136" s="198"/>
      <c r="U136" s="198"/>
      <c r="V136" s="173"/>
    </row>
    <row r="137" spans="2:22" s="144" customFormat="1" ht="20.399999999999999" x14ac:dyDescent="0.75">
      <c r="B137" s="172"/>
      <c r="C137" s="78"/>
      <c r="D137" s="78"/>
      <c r="E137" s="78"/>
      <c r="F137" s="198"/>
      <c r="G137" s="198"/>
      <c r="H137" s="198"/>
      <c r="I137" s="198"/>
      <c r="J137" s="198"/>
      <c r="K137" s="198"/>
      <c r="L137" s="198"/>
      <c r="M137" s="198"/>
      <c r="N137" s="198"/>
      <c r="O137" s="198"/>
      <c r="P137" s="198"/>
      <c r="Q137" s="198"/>
      <c r="R137" s="198"/>
      <c r="S137" s="198"/>
      <c r="T137" s="198"/>
      <c r="U137" s="198"/>
      <c r="V137" s="173"/>
    </row>
    <row r="138" spans="2:22" s="144" customFormat="1" ht="20.399999999999999" x14ac:dyDescent="0.75">
      <c r="B138" s="172"/>
      <c r="C138" s="38"/>
      <c r="D138" s="38"/>
      <c r="E138" s="38"/>
      <c r="F138" s="38"/>
      <c r="G138" s="198"/>
      <c r="H138" s="198"/>
      <c r="I138" s="198"/>
      <c r="J138" s="198"/>
      <c r="K138" s="198"/>
      <c r="L138" s="198"/>
      <c r="M138" s="198"/>
      <c r="N138" s="198"/>
      <c r="O138" s="198"/>
      <c r="P138" s="198"/>
      <c r="Q138" s="198"/>
      <c r="R138" s="198"/>
      <c r="S138" s="198"/>
      <c r="T138" s="198"/>
      <c r="U138" s="198"/>
      <c r="V138" s="173"/>
    </row>
    <row r="139" spans="2:22" s="144" customFormat="1" ht="20.399999999999999" x14ac:dyDescent="0.75">
      <c r="B139" s="176"/>
      <c r="C139" s="177"/>
      <c r="D139" s="177"/>
      <c r="E139" s="177"/>
      <c r="F139" s="177"/>
      <c r="G139" s="177"/>
      <c r="H139" s="177"/>
      <c r="I139" s="177"/>
      <c r="J139" s="177"/>
      <c r="K139" s="177"/>
      <c r="L139" s="177"/>
      <c r="M139" s="177"/>
      <c r="N139" s="177"/>
      <c r="O139" s="177"/>
      <c r="P139" s="177"/>
      <c r="Q139" s="177"/>
      <c r="R139" s="177"/>
      <c r="S139" s="177"/>
      <c r="T139" s="177"/>
      <c r="U139" s="177"/>
      <c r="V139" s="178"/>
    </row>
    <row r="141" spans="2:22" s="146" customFormat="1" ht="23.1" x14ac:dyDescent="0.75">
      <c r="B141" s="202" t="s">
        <v>312</v>
      </c>
      <c r="C141" s="203"/>
      <c r="D141" s="203"/>
      <c r="E141" s="203"/>
      <c r="F141" s="203"/>
      <c r="G141" s="203"/>
      <c r="H141" s="203"/>
      <c r="I141" s="203"/>
      <c r="J141" s="203"/>
      <c r="K141" s="203"/>
      <c r="L141" s="203"/>
      <c r="M141" s="203"/>
      <c r="N141" s="203"/>
      <c r="O141" s="203"/>
      <c r="P141" s="203"/>
      <c r="Q141" s="203"/>
      <c r="R141" s="203"/>
      <c r="S141" s="203"/>
      <c r="T141" s="203"/>
      <c r="U141" s="203"/>
      <c r="V141" s="204"/>
    </row>
    <row r="142" spans="2:22" s="144" customFormat="1" ht="20.399999999999999" x14ac:dyDescent="0.75">
      <c r="B142" s="172" t="s">
        <v>316</v>
      </c>
      <c r="C142" s="198"/>
      <c r="D142" s="198"/>
      <c r="E142" s="198"/>
      <c r="F142" s="198"/>
      <c r="G142" s="198"/>
      <c r="H142" s="198"/>
      <c r="I142" s="198"/>
      <c r="J142" s="198"/>
      <c r="K142" s="198"/>
      <c r="L142" s="198"/>
      <c r="M142" s="198"/>
      <c r="N142" s="198"/>
      <c r="O142" s="198"/>
      <c r="P142" s="198"/>
      <c r="Q142" s="198"/>
      <c r="R142" s="198"/>
      <c r="S142" s="198"/>
      <c r="T142" s="198"/>
      <c r="U142" s="198"/>
      <c r="V142" s="173"/>
    </row>
    <row r="143" spans="2:22" s="144" customFormat="1" ht="21" customHeight="1" x14ac:dyDescent="0.75">
      <c r="B143" s="172" t="s">
        <v>317</v>
      </c>
      <c r="C143" s="198"/>
      <c r="D143" s="198"/>
      <c r="E143" s="198"/>
      <c r="F143" s="198"/>
      <c r="G143" s="198"/>
      <c r="H143" s="198"/>
      <c r="I143" s="198"/>
      <c r="J143" s="198"/>
      <c r="K143" s="198"/>
      <c r="L143" s="198"/>
      <c r="M143" s="198"/>
      <c r="N143" s="198"/>
      <c r="O143" s="198"/>
      <c r="P143" s="198"/>
      <c r="Q143" s="198"/>
      <c r="R143" s="198"/>
      <c r="S143" s="198"/>
      <c r="T143" s="198"/>
      <c r="U143" s="198"/>
      <c r="V143" s="173"/>
    </row>
    <row r="144" spans="2:22" s="144" customFormat="1" ht="20.399999999999999" x14ac:dyDescent="0.75">
      <c r="B144" s="172" t="s">
        <v>315</v>
      </c>
      <c r="C144" s="198"/>
      <c r="D144" s="198"/>
      <c r="E144" s="198"/>
      <c r="F144" s="198"/>
      <c r="G144" s="198"/>
      <c r="H144" s="198"/>
      <c r="I144" s="198"/>
      <c r="J144" s="198"/>
      <c r="K144" s="198"/>
      <c r="L144" s="198"/>
      <c r="M144" s="198"/>
      <c r="N144" s="198"/>
      <c r="O144" s="198"/>
      <c r="P144" s="198"/>
      <c r="Q144" s="198"/>
      <c r="R144" s="198"/>
      <c r="S144" s="198"/>
      <c r="T144" s="198"/>
      <c r="U144" s="198"/>
      <c r="V144" s="173"/>
    </row>
    <row r="145" spans="2:22" s="144" customFormat="1" ht="20.399999999999999" x14ac:dyDescent="0.75">
      <c r="B145" s="172"/>
      <c r="C145" s="198"/>
      <c r="D145" s="198"/>
      <c r="E145" s="198"/>
      <c r="F145" s="198"/>
      <c r="G145" s="198"/>
      <c r="H145" s="198"/>
      <c r="I145" s="198"/>
      <c r="J145" s="198"/>
      <c r="K145" s="198"/>
      <c r="L145" s="198"/>
      <c r="M145" s="198"/>
      <c r="N145" s="198"/>
      <c r="O145" s="198"/>
      <c r="P145" s="198"/>
      <c r="Q145" s="198"/>
      <c r="R145" s="198"/>
      <c r="S145" s="198"/>
      <c r="T145" s="198"/>
      <c r="U145" s="198"/>
      <c r="V145" s="173"/>
    </row>
    <row r="146" spans="2:22" s="144" customFormat="1" ht="20.399999999999999" x14ac:dyDescent="0.75">
      <c r="B146" s="172"/>
      <c r="C146" s="198"/>
      <c r="D146" s="198"/>
      <c r="E146" s="198"/>
      <c r="F146" s="198"/>
      <c r="G146" s="198"/>
      <c r="H146" s="198"/>
      <c r="I146" s="198"/>
      <c r="J146" s="198"/>
      <c r="K146" s="198"/>
      <c r="L146" s="198"/>
      <c r="M146" s="198"/>
      <c r="N146" s="198"/>
      <c r="O146" s="198"/>
      <c r="P146" s="198"/>
      <c r="Q146" s="198"/>
      <c r="R146" s="198"/>
      <c r="S146" s="198"/>
      <c r="T146" s="198"/>
      <c r="U146" s="198"/>
      <c r="V146" s="173"/>
    </row>
    <row r="147" spans="2:22" s="144" customFormat="1" ht="20.399999999999999" x14ac:dyDescent="0.75">
      <c r="B147" s="172"/>
      <c r="C147" s="198"/>
      <c r="D147" s="198"/>
      <c r="E147" s="198"/>
      <c r="F147" s="198"/>
      <c r="G147" s="198"/>
      <c r="H147" s="198"/>
      <c r="I147" s="198"/>
      <c r="J147" s="198"/>
      <c r="K147" s="198"/>
      <c r="L147" s="198"/>
      <c r="M147" s="198"/>
      <c r="N147" s="198"/>
      <c r="O147" s="198"/>
      <c r="P147" s="198"/>
      <c r="Q147" s="198"/>
      <c r="R147" s="198"/>
      <c r="S147" s="198"/>
      <c r="T147" s="198"/>
      <c r="U147" s="198"/>
      <c r="V147" s="173"/>
    </row>
    <row r="148" spans="2:22" s="144" customFormat="1" ht="21" customHeight="1" x14ac:dyDescent="0.75">
      <c r="B148" s="172"/>
      <c r="C148" s="198"/>
      <c r="D148" s="198"/>
      <c r="E148" s="198"/>
      <c r="F148" s="198"/>
      <c r="G148" s="198"/>
      <c r="H148" s="198"/>
      <c r="I148" s="198"/>
      <c r="J148" s="198"/>
      <c r="K148" s="198"/>
      <c r="L148" s="198"/>
      <c r="M148" s="198"/>
      <c r="N148" s="198"/>
      <c r="O148" s="198"/>
      <c r="P148" s="198"/>
      <c r="Q148" s="198"/>
      <c r="R148" s="198"/>
      <c r="S148" s="198"/>
      <c r="T148" s="198"/>
      <c r="U148" s="198"/>
      <c r="V148" s="173"/>
    </row>
    <row r="149" spans="2:22" s="144" customFormat="1" ht="21" customHeight="1" x14ac:dyDescent="0.75">
      <c r="B149" s="172"/>
      <c r="C149" s="198"/>
      <c r="D149" s="198"/>
      <c r="E149" s="198"/>
      <c r="F149" s="198"/>
      <c r="G149" s="198"/>
      <c r="H149" s="198"/>
      <c r="I149" s="198"/>
      <c r="J149" s="198"/>
      <c r="K149" s="198"/>
      <c r="L149" s="198"/>
      <c r="M149" s="198"/>
      <c r="N149" s="198"/>
      <c r="O149" s="198"/>
      <c r="P149" s="198"/>
      <c r="Q149" s="198"/>
      <c r="R149" s="198"/>
      <c r="S149" s="198"/>
      <c r="T149" s="198"/>
      <c r="U149" s="198"/>
      <c r="V149" s="173"/>
    </row>
    <row r="150" spans="2:22" s="144" customFormat="1" ht="21" customHeight="1" x14ac:dyDescent="0.75">
      <c r="B150" s="172"/>
      <c r="C150" s="198"/>
      <c r="D150" s="198"/>
      <c r="E150" s="198"/>
      <c r="F150" s="198"/>
      <c r="G150" s="198"/>
      <c r="H150" s="198"/>
      <c r="I150" s="198"/>
      <c r="J150" s="198"/>
      <c r="K150" s="198"/>
      <c r="L150" s="198"/>
      <c r="M150" s="198"/>
      <c r="N150" s="198"/>
      <c r="O150" s="198"/>
      <c r="P150" s="198"/>
      <c r="Q150" s="198"/>
      <c r="R150" s="198"/>
      <c r="S150" s="198"/>
      <c r="T150" s="198"/>
      <c r="U150" s="198"/>
      <c r="V150" s="173"/>
    </row>
    <row r="151" spans="2:22" s="144" customFormat="1" ht="21" customHeight="1" x14ac:dyDescent="0.75">
      <c r="B151" s="172"/>
      <c r="C151" s="198"/>
      <c r="D151" s="198"/>
      <c r="E151" s="198"/>
      <c r="F151" s="198"/>
      <c r="G151" s="198"/>
      <c r="H151" s="198"/>
      <c r="I151" s="198"/>
      <c r="J151" s="198"/>
      <c r="K151" s="198"/>
      <c r="L151" s="198"/>
      <c r="M151" s="198"/>
      <c r="N151" s="198"/>
      <c r="O151" s="198"/>
      <c r="P151" s="198"/>
      <c r="Q151" s="198"/>
      <c r="R151" s="198"/>
      <c r="S151" s="198"/>
      <c r="T151" s="198"/>
      <c r="U151" s="198"/>
      <c r="V151" s="173"/>
    </row>
    <row r="152" spans="2:22" s="144" customFormat="1" ht="21" customHeight="1" x14ac:dyDescent="0.75">
      <c r="B152" s="172"/>
      <c r="C152" s="198"/>
      <c r="D152" s="198"/>
      <c r="E152" s="198"/>
      <c r="F152" s="198"/>
      <c r="G152" s="198"/>
      <c r="H152" s="198"/>
      <c r="I152" s="198"/>
      <c r="J152" s="198"/>
      <c r="K152" s="198"/>
      <c r="L152" s="198"/>
      <c r="M152" s="198"/>
      <c r="N152" s="198"/>
      <c r="O152" s="198"/>
      <c r="P152" s="198"/>
      <c r="Q152" s="198"/>
      <c r="R152" s="198"/>
      <c r="S152" s="198"/>
      <c r="T152" s="198"/>
      <c r="U152" s="198"/>
      <c r="V152" s="173"/>
    </row>
    <row r="153" spans="2:22" s="144" customFormat="1" ht="21" customHeight="1" x14ac:dyDescent="0.75">
      <c r="B153" s="172"/>
      <c r="C153" s="198"/>
      <c r="D153" s="198"/>
      <c r="E153" s="198"/>
      <c r="F153" s="198"/>
      <c r="G153" s="198"/>
      <c r="H153" s="198"/>
      <c r="I153" s="198"/>
      <c r="J153" s="198"/>
      <c r="K153" s="198"/>
      <c r="L153" s="198"/>
      <c r="M153" s="198"/>
      <c r="N153" s="198"/>
      <c r="O153" s="198"/>
      <c r="P153" s="198"/>
      <c r="Q153" s="198"/>
      <c r="R153" s="198"/>
      <c r="S153" s="198"/>
      <c r="T153" s="198"/>
      <c r="U153" s="198"/>
      <c r="V153" s="173"/>
    </row>
    <row r="154" spans="2:22" s="144" customFormat="1" ht="21" customHeight="1" x14ac:dyDescent="0.75">
      <c r="B154" s="172"/>
      <c r="C154" s="198"/>
      <c r="D154" s="198"/>
      <c r="E154" s="198"/>
      <c r="F154" s="198"/>
      <c r="G154" s="198"/>
      <c r="H154" s="198"/>
      <c r="I154" s="198"/>
      <c r="J154" s="198"/>
      <c r="K154" s="198"/>
      <c r="L154" s="198"/>
      <c r="M154" s="198"/>
      <c r="N154" s="198"/>
      <c r="O154" s="198"/>
      <c r="P154" s="198"/>
      <c r="Q154" s="198"/>
      <c r="R154" s="198"/>
      <c r="S154" s="198"/>
      <c r="T154" s="198"/>
      <c r="U154" s="198"/>
      <c r="V154" s="173"/>
    </row>
    <row r="155" spans="2:22" s="144" customFormat="1" ht="21" customHeight="1" x14ac:dyDescent="0.75">
      <c r="B155" s="172"/>
      <c r="C155" s="198"/>
      <c r="D155" s="198"/>
      <c r="E155" s="198"/>
      <c r="F155" s="198"/>
      <c r="G155" s="198"/>
      <c r="H155" s="198"/>
      <c r="I155" s="198"/>
      <c r="J155" s="198"/>
      <c r="K155" s="198"/>
      <c r="L155" s="198"/>
      <c r="M155" s="198"/>
      <c r="N155" s="198"/>
      <c r="O155" s="198"/>
      <c r="P155" s="198"/>
      <c r="Q155" s="198"/>
      <c r="R155" s="198"/>
      <c r="S155" s="198"/>
      <c r="T155" s="198"/>
      <c r="U155" s="198"/>
      <c r="V155" s="173"/>
    </row>
    <row r="156" spans="2:22" s="144" customFormat="1" ht="20.399999999999999" x14ac:dyDescent="0.75">
      <c r="B156" s="172"/>
      <c r="C156" s="198"/>
      <c r="D156" s="198"/>
      <c r="E156" s="198"/>
      <c r="F156" s="198"/>
      <c r="G156" s="198"/>
      <c r="H156" s="198"/>
      <c r="I156" s="198"/>
      <c r="J156" s="198"/>
      <c r="K156" s="198"/>
      <c r="L156" s="198"/>
      <c r="M156" s="198"/>
      <c r="N156" s="198"/>
      <c r="O156" s="198"/>
      <c r="P156" s="198"/>
      <c r="Q156" s="198"/>
      <c r="R156" s="198"/>
      <c r="S156" s="198"/>
      <c r="T156" s="198"/>
      <c r="U156" s="198"/>
      <c r="V156" s="173"/>
    </row>
    <row r="157" spans="2:22" s="144" customFormat="1" ht="20.399999999999999" x14ac:dyDescent="0.75">
      <c r="B157" s="172"/>
      <c r="C157" s="198"/>
      <c r="D157" s="198"/>
      <c r="E157" s="198"/>
      <c r="F157" s="198"/>
      <c r="G157" s="198"/>
      <c r="H157" s="198"/>
      <c r="I157" s="198"/>
      <c r="J157" s="198"/>
      <c r="K157" s="198"/>
      <c r="L157" s="198"/>
      <c r="M157" s="198"/>
      <c r="N157" s="198"/>
      <c r="O157" s="198"/>
      <c r="P157" s="198"/>
      <c r="Q157" s="198"/>
      <c r="R157" s="198"/>
      <c r="S157" s="198"/>
      <c r="T157" s="198"/>
      <c r="U157" s="198"/>
      <c r="V157" s="173"/>
    </row>
    <row r="158" spans="2:22" s="144" customFormat="1" ht="20.399999999999999" x14ac:dyDescent="0.75">
      <c r="B158" s="172"/>
      <c r="C158" s="198"/>
      <c r="D158" s="198"/>
      <c r="E158" s="198"/>
      <c r="F158" s="198"/>
      <c r="G158" s="198"/>
      <c r="H158" s="198"/>
      <c r="I158" s="198"/>
      <c r="J158" s="198"/>
      <c r="K158" s="198"/>
      <c r="L158" s="198"/>
      <c r="M158" s="198"/>
      <c r="N158" s="198"/>
      <c r="O158" s="198"/>
      <c r="P158" s="198"/>
      <c r="Q158" s="198"/>
      <c r="R158" s="198"/>
      <c r="S158" s="198"/>
      <c r="T158" s="198"/>
      <c r="U158" s="198"/>
      <c r="V158" s="173"/>
    </row>
    <row r="159" spans="2:22" s="144" customFormat="1" ht="20.399999999999999" x14ac:dyDescent="0.75">
      <c r="B159" s="172"/>
      <c r="C159" s="198"/>
      <c r="D159" s="198"/>
      <c r="E159" s="198"/>
      <c r="F159" s="198"/>
      <c r="G159" s="198"/>
      <c r="H159" s="198"/>
      <c r="I159" s="198"/>
      <c r="J159" s="198"/>
      <c r="K159" s="198"/>
      <c r="L159" s="198"/>
      <c r="M159" s="198"/>
      <c r="N159" s="198"/>
      <c r="O159" s="198"/>
      <c r="P159" s="198"/>
      <c r="Q159" s="198"/>
      <c r="R159" s="198"/>
      <c r="S159" s="198"/>
      <c r="T159" s="198"/>
      <c r="U159" s="198"/>
      <c r="V159" s="173"/>
    </row>
    <row r="160" spans="2:22" s="144" customFormat="1" ht="20.399999999999999" x14ac:dyDescent="0.75">
      <c r="B160" s="172"/>
      <c r="C160" s="198"/>
      <c r="D160" s="198"/>
      <c r="E160" s="198"/>
      <c r="F160" s="198"/>
      <c r="G160" s="198"/>
      <c r="H160" s="198"/>
      <c r="I160" s="198"/>
      <c r="J160" s="198"/>
      <c r="K160" s="198"/>
      <c r="L160" s="198"/>
      <c r="M160" s="198"/>
      <c r="N160" s="198"/>
      <c r="O160" s="198"/>
      <c r="P160" s="198"/>
      <c r="Q160" s="198"/>
      <c r="R160" s="198"/>
      <c r="S160" s="198"/>
      <c r="T160" s="198"/>
      <c r="U160" s="198"/>
      <c r="V160" s="173"/>
    </row>
    <row r="161" spans="2:22" s="144" customFormat="1" ht="20.399999999999999" x14ac:dyDescent="0.75">
      <c r="B161" s="172"/>
      <c r="C161" s="198"/>
      <c r="D161" s="198"/>
      <c r="E161" s="198"/>
      <c r="F161" s="198"/>
      <c r="G161" s="198"/>
      <c r="H161" s="198"/>
      <c r="I161" s="198"/>
      <c r="J161" s="198"/>
      <c r="K161" s="198"/>
      <c r="L161" s="198"/>
      <c r="M161" s="198"/>
      <c r="N161" s="198"/>
      <c r="O161" s="198"/>
      <c r="P161" s="198"/>
      <c r="Q161" s="198"/>
      <c r="R161" s="198"/>
      <c r="S161" s="198"/>
      <c r="T161" s="198"/>
      <c r="U161" s="198"/>
      <c r="V161" s="173"/>
    </row>
    <row r="162" spans="2:22" s="144" customFormat="1" ht="21" customHeight="1" x14ac:dyDescent="0.75">
      <c r="B162" s="172"/>
      <c r="C162" s="198"/>
      <c r="D162" s="198"/>
      <c r="E162" s="198"/>
      <c r="F162" s="198"/>
      <c r="G162" s="198"/>
      <c r="H162" s="198"/>
      <c r="I162" s="198"/>
      <c r="J162" s="198"/>
      <c r="K162" s="198"/>
      <c r="L162" s="198"/>
      <c r="M162" s="198"/>
      <c r="N162" s="198"/>
      <c r="O162" s="198"/>
      <c r="P162" s="198"/>
      <c r="Q162" s="198"/>
      <c r="R162" s="198"/>
      <c r="S162" s="198"/>
      <c r="T162" s="198"/>
      <c r="U162" s="198"/>
      <c r="V162" s="173"/>
    </row>
    <row r="163" spans="2:22" s="144" customFormat="1" ht="20.399999999999999" x14ac:dyDescent="0.75">
      <c r="B163" s="172"/>
      <c r="C163" s="198"/>
      <c r="D163" s="198"/>
      <c r="E163" s="198"/>
      <c r="F163" s="198"/>
      <c r="G163" s="198"/>
      <c r="H163" s="198"/>
      <c r="I163" s="198"/>
      <c r="J163" s="198"/>
      <c r="K163" s="198"/>
      <c r="L163" s="198"/>
      <c r="M163" s="198"/>
      <c r="N163" s="198"/>
      <c r="O163" s="198"/>
      <c r="P163" s="198"/>
      <c r="Q163" s="198"/>
      <c r="R163" s="198"/>
      <c r="S163" s="198"/>
      <c r="T163" s="198"/>
      <c r="U163" s="198"/>
      <c r="V163" s="173"/>
    </row>
    <row r="164" spans="2:22" s="144" customFormat="1" ht="20.399999999999999" x14ac:dyDescent="0.75">
      <c r="B164" s="172"/>
      <c r="C164" s="198"/>
      <c r="D164" s="198"/>
      <c r="E164" s="198"/>
      <c r="F164" s="198"/>
      <c r="G164" s="198"/>
      <c r="H164" s="198"/>
      <c r="I164" s="198"/>
      <c r="J164" s="198"/>
      <c r="K164" s="198"/>
      <c r="L164" s="198"/>
      <c r="M164" s="198"/>
      <c r="N164" s="198"/>
      <c r="O164" s="198"/>
      <c r="P164" s="198"/>
      <c r="Q164" s="198"/>
      <c r="R164" s="198"/>
      <c r="S164" s="198"/>
      <c r="T164" s="198"/>
      <c r="U164" s="198"/>
      <c r="V164" s="173"/>
    </row>
    <row r="165" spans="2:22" s="144" customFormat="1" ht="20.399999999999999" x14ac:dyDescent="0.75">
      <c r="B165" s="172"/>
      <c r="C165" s="198"/>
      <c r="D165" s="198"/>
      <c r="E165" s="198"/>
      <c r="F165" s="198"/>
      <c r="G165" s="198"/>
      <c r="H165" s="198"/>
      <c r="I165" s="198"/>
      <c r="J165" s="198"/>
      <c r="K165" s="198"/>
      <c r="L165" s="198"/>
      <c r="M165" s="198"/>
      <c r="N165" s="198"/>
      <c r="O165" s="198"/>
      <c r="P165" s="198"/>
      <c r="Q165" s="198"/>
      <c r="R165" s="198"/>
      <c r="S165" s="198"/>
      <c r="T165" s="198"/>
      <c r="U165" s="198"/>
      <c r="V165" s="173"/>
    </row>
    <row r="166" spans="2:22" s="144" customFormat="1" ht="20.399999999999999" x14ac:dyDescent="0.75">
      <c r="B166" s="172"/>
      <c r="C166" s="198"/>
      <c r="D166" s="198"/>
      <c r="E166" s="198"/>
      <c r="F166" s="198"/>
      <c r="G166" s="198"/>
      <c r="H166" s="198"/>
      <c r="I166" s="198"/>
      <c r="J166" s="198"/>
      <c r="K166" s="198"/>
      <c r="L166" s="198"/>
      <c r="M166" s="198"/>
      <c r="N166" s="198"/>
      <c r="O166" s="198"/>
      <c r="P166" s="198"/>
      <c r="Q166" s="198"/>
      <c r="R166" s="198"/>
      <c r="S166" s="198"/>
      <c r="T166" s="198"/>
      <c r="U166" s="198"/>
      <c r="V166" s="173"/>
    </row>
    <row r="167" spans="2:22" s="144" customFormat="1" ht="20.399999999999999" x14ac:dyDescent="0.75">
      <c r="B167" s="172"/>
      <c r="C167" s="200" t="s">
        <v>313</v>
      </c>
      <c r="D167" s="38"/>
      <c r="E167" s="38"/>
      <c r="F167" s="38"/>
      <c r="G167" s="198"/>
      <c r="H167" s="198"/>
      <c r="I167" s="198"/>
      <c r="J167" s="198"/>
      <c r="K167" s="198"/>
      <c r="L167" s="198"/>
      <c r="M167" s="198"/>
      <c r="N167" s="198"/>
      <c r="O167" s="198"/>
      <c r="P167" s="198"/>
      <c r="Q167" s="198"/>
      <c r="R167" s="198"/>
      <c r="S167" s="198"/>
      <c r="T167" s="198"/>
      <c r="U167" s="198"/>
      <c r="V167" s="173"/>
    </row>
    <row r="168" spans="2:22" s="144" customFormat="1" ht="20.399999999999999" x14ac:dyDescent="0.75">
      <c r="B168" s="172"/>
      <c r="C168" s="201" t="s">
        <v>69</v>
      </c>
      <c r="D168" s="38"/>
      <c r="E168" s="38"/>
      <c r="F168" s="199" t="s">
        <v>314</v>
      </c>
      <c r="G168" s="198"/>
      <c r="H168" s="198"/>
      <c r="I168" s="198"/>
      <c r="J168" s="198"/>
      <c r="K168" s="198"/>
      <c r="L168" s="198"/>
      <c r="M168" s="198"/>
      <c r="N168" s="198"/>
      <c r="O168" s="198"/>
      <c r="P168" s="198"/>
      <c r="Q168" s="198"/>
      <c r="R168" s="198"/>
      <c r="S168" s="198"/>
      <c r="T168" s="198"/>
      <c r="U168" s="198"/>
      <c r="V168" s="173"/>
    </row>
    <row r="169" spans="2:22" s="144" customFormat="1" ht="20.399999999999999" x14ac:dyDescent="0.75">
      <c r="B169" s="176"/>
      <c r="C169" s="177"/>
      <c r="D169" s="177"/>
      <c r="E169" s="177"/>
      <c r="F169" s="177"/>
      <c r="G169" s="177"/>
      <c r="H169" s="177"/>
      <c r="I169" s="177"/>
      <c r="J169" s="177"/>
      <c r="K169" s="177"/>
      <c r="L169" s="177"/>
      <c r="M169" s="177"/>
      <c r="N169" s="177"/>
      <c r="O169" s="177"/>
      <c r="P169" s="177"/>
      <c r="Q169" s="177"/>
      <c r="R169" s="177"/>
      <c r="S169" s="177"/>
      <c r="T169" s="177"/>
      <c r="U169" s="177"/>
      <c r="V169" s="178"/>
    </row>
  </sheetData>
  <mergeCells count="46">
    <mergeCell ref="E24:I24"/>
    <mergeCell ref="E13:I13"/>
    <mergeCell ref="E14:I14"/>
    <mergeCell ref="D16:D17"/>
    <mergeCell ref="E16:I17"/>
    <mergeCell ref="E23:I23"/>
    <mergeCell ref="D26:D27"/>
    <mergeCell ref="E26:I27"/>
    <mergeCell ref="D39:D45"/>
    <mergeCell ref="E39:I39"/>
    <mergeCell ref="E40:I40"/>
    <mergeCell ref="E41:I41"/>
    <mergeCell ref="E42:I42"/>
    <mergeCell ref="E43:I43"/>
    <mergeCell ref="E44:I44"/>
    <mergeCell ref="E45:I45"/>
    <mergeCell ref="E46:I46"/>
    <mergeCell ref="D48:D53"/>
    <mergeCell ref="E48:I53"/>
    <mergeCell ref="D59:D60"/>
    <mergeCell ref="E59:H59"/>
    <mergeCell ref="N59:O59"/>
    <mergeCell ref="E60:H60"/>
    <mergeCell ref="C61:C68"/>
    <mergeCell ref="C69:C75"/>
    <mergeCell ref="E69:H69"/>
    <mergeCell ref="E70:H70"/>
    <mergeCell ref="E71:H71"/>
    <mergeCell ref="E72:H72"/>
    <mergeCell ref="E73:H73"/>
    <mergeCell ref="E74:H74"/>
    <mergeCell ref="E75:H75"/>
    <mergeCell ref="E76:H76"/>
    <mergeCell ref="D78:D81"/>
    <mergeCell ref="E78:K81"/>
    <mergeCell ref="D87:D91"/>
    <mergeCell ref="E87:I91"/>
    <mergeCell ref="B85:V85"/>
    <mergeCell ref="B141:V141"/>
    <mergeCell ref="B108:V108"/>
    <mergeCell ref="E92:I92"/>
    <mergeCell ref="D93:D94"/>
    <mergeCell ref="E93:I93"/>
    <mergeCell ref="E94:I94"/>
    <mergeCell ref="D99:D104"/>
    <mergeCell ref="E99:I104"/>
  </mergeCells>
  <conditionalFormatting sqref="E63">
    <cfRule type="expression" dxfId="0" priority="1">
      <formula>#REF!="BA"</formula>
    </cfRule>
  </conditionalFormatting>
  <dataValidations disablePrompts="1" count="1">
    <dataValidation type="list" allowBlank="1" showInputMessage="1" showErrorMessage="1" sqref="E62" xr:uid="{82FD76EB-A85E-4031-BB11-8C0CA2D1BF07}">
      <formula1>"BID,MID,BA"</formula1>
    </dataValidation>
  </dataValidations>
  <hyperlinks>
    <hyperlink ref="C136" r:id="rId1" xr:uid="{7199C8A2-7449-45FD-B3A2-06D317F49301}"/>
    <hyperlink ref="C168" r:id="rId2" xr:uid="{44585B03-827B-47BD-9569-809233908BA4}"/>
  </hyperlinks>
  <pageMargins left="0.7" right="0.7" top="0.75" bottom="0.75" header="0.3" footer="0.3"/>
  <pageSetup paperSize="9" orientation="portrait" r:id="rId3"/>
  <headerFooter>
    <oddFooter>&amp;C&amp;1#&amp;"Arial"&amp;10&amp;K000000Internal</oddFooter>
  </headerFooter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35148-E4F9-4B67-A346-AD04753A0AEC}">
  <sheetPr>
    <tabColor theme="5" tint="-0.249977111117893"/>
    <pageSetUpPr autoPageBreaks="0"/>
  </sheetPr>
  <dimension ref="A5:T215"/>
  <sheetViews>
    <sheetView showGridLines="0" showRowColHeaders="0" showRuler="0" topLeftCell="B1" zoomScale="55" zoomScaleNormal="55" zoomScaleSheetLayoutView="85" workbookViewId="0">
      <selection activeCell="G4" sqref="G4"/>
    </sheetView>
  </sheetViews>
  <sheetFormatPr defaultColWidth="8.15625" defaultRowHeight="18.3" x14ac:dyDescent="0.7"/>
  <cols>
    <col min="1" max="1" width="14.578125" style="82" hidden="1" customWidth="1"/>
    <col min="2" max="2" width="3.15625" style="82" customWidth="1"/>
    <col min="3" max="3" width="37.41796875" style="82" customWidth="1"/>
    <col min="4" max="4" width="21.83984375" style="82" customWidth="1"/>
    <col min="5" max="6" width="11.26171875" style="82" customWidth="1"/>
    <col min="7" max="7" width="30" style="82" customWidth="1"/>
    <col min="8" max="8" width="34.26171875" style="82" customWidth="1"/>
    <col min="9" max="9" width="134.83984375" style="82" customWidth="1"/>
    <col min="10" max="10" width="76.15625" style="82" customWidth="1"/>
    <col min="11" max="11" width="130.578125" style="82" bestFit="1" customWidth="1"/>
    <col min="12" max="12" width="66.15625" style="82" customWidth="1"/>
    <col min="13" max="13" width="34.578125" style="82" bestFit="1" customWidth="1"/>
    <col min="14" max="14" width="23.15625" style="82" customWidth="1"/>
    <col min="15" max="15" width="23.578125" style="82" customWidth="1"/>
    <col min="16" max="16" width="23.15625" style="82" customWidth="1"/>
    <col min="17" max="17" width="32" style="82" bestFit="1" customWidth="1"/>
    <col min="18" max="18" width="40.578125" style="82" customWidth="1"/>
    <col min="19" max="19" width="36.83984375" style="82" bestFit="1" customWidth="1"/>
    <col min="20" max="24" width="23.15625" style="82" customWidth="1"/>
    <col min="25" max="25" width="8.578125" style="82" bestFit="1" customWidth="1"/>
    <col min="26" max="27" width="8.15625" style="82"/>
    <col min="28" max="28" width="8.578125" style="82" bestFit="1" customWidth="1"/>
    <col min="29" max="16384" width="8.15625" style="82"/>
  </cols>
  <sheetData>
    <row r="5" spans="2:18" s="86" customFormat="1" ht="20.399999999999999" x14ac:dyDescent="0.75">
      <c r="B5" s="82"/>
      <c r="C5" s="83" t="s">
        <v>77</v>
      </c>
      <c r="D5" s="84"/>
      <c r="E5" s="84"/>
      <c r="F5" s="84"/>
      <c r="G5" s="84"/>
      <c r="H5" s="84"/>
      <c r="I5" s="84"/>
      <c r="J5" s="84"/>
      <c r="K5" s="84"/>
      <c r="L5" s="85"/>
      <c r="M5" s="85"/>
      <c r="N5" s="85"/>
      <c r="O5" s="85"/>
      <c r="P5" s="85"/>
      <c r="Q5" s="85"/>
      <c r="R5" s="85"/>
    </row>
    <row r="6" spans="2:18" s="86" customFormat="1" x14ac:dyDescent="0.7">
      <c r="C6" s="87" t="s">
        <v>78</v>
      </c>
      <c r="D6" s="88"/>
      <c r="E6" s="88"/>
      <c r="F6" s="88"/>
      <c r="G6" s="88"/>
      <c r="H6" s="88"/>
      <c r="I6" s="88"/>
      <c r="J6" s="88"/>
      <c r="K6" s="89"/>
      <c r="L6" s="85"/>
      <c r="M6" s="85"/>
      <c r="N6" s="85"/>
      <c r="O6" s="85"/>
      <c r="P6" s="85"/>
      <c r="Q6" s="85"/>
      <c r="R6" s="85"/>
    </row>
    <row r="7" spans="2:18" s="86" customFormat="1" x14ac:dyDescent="0.7">
      <c r="C7" s="87" t="s">
        <v>79</v>
      </c>
      <c r="D7" s="90"/>
      <c r="E7" s="90"/>
      <c r="F7" s="90"/>
      <c r="G7" s="90"/>
      <c r="H7" s="90"/>
      <c r="I7" s="90"/>
      <c r="J7" s="90"/>
      <c r="K7" s="91"/>
      <c r="L7" s="85"/>
      <c r="M7" s="85"/>
      <c r="N7" s="85"/>
      <c r="O7" s="85"/>
      <c r="P7" s="85"/>
      <c r="Q7" s="85"/>
      <c r="R7" s="85"/>
    </row>
    <row r="8" spans="2:18" s="86" customFormat="1" x14ac:dyDescent="0.7">
      <c r="C8" s="87" t="s">
        <v>80</v>
      </c>
      <c r="D8" s="90"/>
      <c r="E8" s="90"/>
      <c r="F8" s="90"/>
      <c r="G8" s="90"/>
      <c r="H8" s="90"/>
      <c r="I8" s="90"/>
      <c r="J8" s="90"/>
      <c r="K8" s="91"/>
      <c r="L8" s="85"/>
      <c r="M8" s="85"/>
      <c r="N8" s="85"/>
      <c r="O8" s="85"/>
      <c r="P8" s="85"/>
      <c r="Q8" s="85"/>
      <c r="R8" s="85"/>
    </row>
    <row r="9" spans="2:18" s="86" customFormat="1" x14ac:dyDescent="0.7">
      <c r="C9" s="92" t="s">
        <v>81</v>
      </c>
      <c r="D9" s="90"/>
      <c r="E9" s="90"/>
      <c r="F9" s="90"/>
      <c r="G9" s="90"/>
      <c r="H9" s="90"/>
      <c r="I9" s="90"/>
      <c r="J9" s="90"/>
      <c r="K9" s="91"/>
      <c r="L9" s="85"/>
      <c r="M9" s="85"/>
      <c r="N9" s="85"/>
      <c r="O9" s="85"/>
      <c r="P9" s="85"/>
      <c r="Q9" s="85"/>
      <c r="R9" s="85"/>
    </row>
    <row r="10" spans="2:18" s="86" customFormat="1" x14ac:dyDescent="0.7">
      <c r="C10" s="93"/>
      <c r="D10" s="90"/>
      <c r="E10" s="90"/>
      <c r="F10" s="90"/>
      <c r="G10" s="90"/>
      <c r="H10" s="90"/>
      <c r="I10" s="90"/>
      <c r="J10" s="90"/>
      <c r="K10" s="91"/>
      <c r="L10" s="85"/>
      <c r="M10" s="85"/>
      <c r="N10" s="85"/>
      <c r="O10" s="85"/>
      <c r="P10" s="85"/>
      <c r="Q10" s="85"/>
      <c r="R10" s="85"/>
    </row>
    <row r="11" spans="2:18" s="86" customFormat="1" x14ac:dyDescent="0.7">
      <c r="C11" s="87" t="s">
        <v>82</v>
      </c>
      <c r="D11" s="90"/>
      <c r="E11" s="90"/>
      <c r="F11" s="90"/>
      <c r="G11" s="90"/>
      <c r="H11" s="90"/>
      <c r="I11" s="90"/>
      <c r="J11" s="90"/>
      <c r="K11" s="91"/>
      <c r="L11" s="85"/>
      <c r="M11" s="85"/>
      <c r="N11" s="85"/>
      <c r="O11" s="85"/>
      <c r="P11" s="85"/>
      <c r="Q11" s="85"/>
      <c r="R11" s="85"/>
    </row>
    <row r="12" spans="2:18" s="86" customFormat="1" x14ac:dyDescent="0.7">
      <c r="C12" s="87" t="s">
        <v>83</v>
      </c>
      <c r="D12" s="90"/>
      <c r="E12" s="90"/>
      <c r="F12" s="90"/>
      <c r="G12" s="90"/>
      <c r="H12" s="90"/>
      <c r="I12" s="90"/>
      <c r="J12" s="90"/>
      <c r="K12" s="91"/>
      <c r="L12" s="85"/>
      <c r="M12" s="85"/>
      <c r="N12" s="85"/>
      <c r="O12" s="85"/>
      <c r="P12" s="85"/>
      <c r="Q12" s="85"/>
      <c r="R12" s="85"/>
    </row>
    <row r="13" spans="2:18" s="86" customFormat="1" x14ac:dyDescent="0.7">
      <c r="C13" s="87" t="s">
        <v>84</v>
      </c>
      <c r="D13" s="90"/>
      <c r="E13" s="90"/>
      <c r="F13" s="90"/>
      <c r="G13" s="90"/>
      <c r="H13" s="90"/>
      <c r="I13" s="90"/>
      <c r="J13" s="90"/>
      <c r="K13" s="91"/>
      <c r="L13" s="85"/>
      <c r="M13" s="85"/>
      <c r="N13" s="85"/>
      <c r="O13" s="85"/>
      <c r="P13" s="85"/>
      <c r="Q13" s="85"/>
      <c r="R13" s="85"/>
    </row>
    <row r="14" spans="2:18" s="94" customFormat="1" ht="20.100000000000001" customHeight="1" x14ac:dyDescent="0.7">
      <c r="C14" s="87" t="s">
        <v>85</v>
      </c>
      <c r="D14" s="95"/>
      <c r="E14" s="95"/>
      <c r="F14" s="95"/>
      <c r="G14" s="95"/>
      <c r="H14" s="95"/>
      <c r="I14" s="95"/>
      <c r="J14" s="95"/>
      <c r="K14" s="96"/>
    </row>
    <row r="15" spans="2:18" s="94" customFormat="1" ht="20.100000000000001" customHeight="1" x14ac:dyDescent="0.7">
      <c r="C15" s="87"/>
      <c r="D15" s="95"/>
      <c r="E15" s="95"/>
      <c r="F15" s="95"/>
      <c r="G15" s="95"/>
      <c r="H15" s="95"/>
      <c r="I15" s="95"/>
      <c r="J15" s="95"/>
      <c r="K15" s="96"/>
    </row>
    <row r="16" spans="2:18" s="94" customFormat="1" ht="20.100000000000001" customHeight="1" x14ac:dyDescent="0.7">
      <c r="C16" s="87" t="s">
        <v>86</v>
      </c>
      <c r="D16" s="95"/>
      <c r="E16" s="95"/>
      <c r="F16" s="95"/>
      <c r="G16" s="95"/>
      <c r="H16" s="95"/>
      <c r="I16" s="95"/>
      <c r="J16" s="95"/>
      <c r="K16" s="96"/>
    </row>
    <row r="17" spans="2:18" s="86" customFormat="1" ht="20.100000000000001" customHeight="1" x14ac:dyDescent="0.7">
      <c r="C17" s="97"/>
      <c r="D17" s="98"/>
      <c r="E17" s="98"/>
      <c r="F17" s="98"/>
      <c r="G17" s="98"/>
      <c r="H17" s="98"/>
      <c r="I17" s="98"/>
      <c r="J17" s="98"/>
      <c r="K17" s="99"/>
    </row>
    <row r="18" spans="2:18" s="86" customFormat="1" ht="20.100000000000001" customHeight="1" x14ac:dyDescent="0.7">
      <c r="C18" s="100" t="s">
        <v>87</v>
      </c>
      <c r="D18" s="101"/>
      <c r="E18" s="98"/>
      <c r="F18" s="98"/>
      <c r="G18" s="98"/>
      <c r="H18" s="98"/>
      <c r="I18" s="98"/>
      <c r="J18" s="98"/>
      <c r="K18" s="99"/>
    </row>
    <row r="19" spans="2:18" s="86" customFormat="1" ht="20.100000000000001" customHeight="1" x14ac:dyDescent="0.7">
      <c r="C19" s="102" t="s">
        <v>88</v>
      </c>
      <c r="D19" s="98"/>
      <c r="E19" s="98"/>
      <c r="F19" s="98"/>
      <c r="G19" s="98"/>
      <c r="H19" s="98"/>
      <c r="I19" s="98"/>
      <c r="J19" s="98"/>
      <c r="K19" s="99"/>
    </row>
    <row r="20" spans="2:18" s="86" customFormat="1" ht="20.100000000000001" customHeight="1" x14ac:dyDescent="0.7">
      <c r="C20" s="102" t="s">
        <v>89</v>
      </c>
      <c r="D20" s="95"/>
      <c r="E20" s="95"/>
      <c r="F20" s="95"/>
      <c r="G20" s="95"/>
      <c r="H20" s="95"/>
      <c r="I20" s="95"/>
      <c r="J20" s="95"/>
      <c r="K20" s="96"/>
      <c r="L20" s="94"/>
    </row>
    <row r="21" spans="2:18" s="86" customFormat="1" ht="20.100000000000001" customHeight="1" x14ac:dyDescent="0.7">
      <c r="C21" s="103"/>
      <c r="D21" s="104"/>
      <c r="E21" s="104"/>
      <c r="F21" s="104"/>
      <c r="G21" s="104"/>
      <c r="H21" s="104"/>
      <c r="I21" s="104"/>
      <c r="J21" s="104"/>
      <c r="K21" s="105"/>
    </row>
    <row r="22" spans="2:18" s="86" customFormat="1" ht="20.100000000000001" customHeight="1" x14ac:dyDescent="0.7">
      <c r="C22" s="94"/>
    </row>
    <row r="23" spans="2:18" s="86" customFormat="1" ht="20.399999999999999" x14ac:dyDescent="0.75">
      <c r="B23" s="82"/>
      <c r="C23" s="314" t="s">
        <v>90</v>
      </c>
      <c r="D23" s="315"/>
      <c r="E23" s="315"/>
      <c r="F23" s="315"/>
      <c r="G23" s="315"/>
      <c r="H23" s="315"/>
      <c r="I23" s="315"/>
      <c r="J23" s="315"/>
      <c r="K23" s="315"/>
      <c r="L23" s="85"/>
      <c r="M23" s="85"/>
      <c r="N23" s="85"/>
      <c r="O23" s="85"/>
      <c r="P23" s="85"/>
      <c r="Q23" s="85"/>
      <c r="R23" s="85"/>
    </row>
    <row r="24" spans="2:18" s="86" customFormat="1" x14ac:dyDescent="0.7">
      <c r="C24" s="92" t="s">
        <v>91</v>
      </c>
      <c r="D24" s="90"/>
      <c r="E24" s="90"/>
      <c r="F24" s="90"/>
      <c r="G24" s="90"/>
      <c r="H24" s="90"/>
      <c r="I24" s="90"/>
      <c r="J24" s="90"/>
      <c r="K24" s="91"/>
      <c r="L24" s="85"/>
      <c r="M24" s="85"/>
      <c r="N24" s="85"/>
      <c r="O24" s="85"/>
      <c r="P24" s="85"/>
      <c r="Q24" s="85"/>
      <c r="R24" s="85"/>
    </row>
    <row r="25" spans="2:18" s="86" customFormat="1" x14ac:dyDescent="0.7">
      <c r="C25" s="92" t="s">
        <v>92</v>
      </c>
      <c r="D25" s="90"/>
      <c r="E25" s="90"/>
      <c r="F25" s="90"/>
      <c r="G25" s="90"/>
      <c r="H25" s="90"/>
      <c r="I25" s="90"/>
      <c r="J25" s="90"/>
      <c r="K25" s="91"/>
      <c r="L25" s="85"/>
      <c r="M25" s="85"/>
      <c r="N25" s="85"/>
      <c r="O25" s="85"/>
      <c r="P25" s="85"/>
      <c r="Q25" s="85"/>
      <c r="R25" s="85"/>
    </row>
    <row r="26" spans="2:18" s="86" customFormat="1" x14ac:dyDescent="0.7">
      <c r="C26" s="92" t="s">
        <v>93</v>
      </c>
      <c r="D26" s="90"/>
      <c r="E26" s="90"/>
      <c r="F26" s="90"/>
      <c r="G26" s="90"/>
      <c r="H26" s="90"/>
      <c r="I26" s="90"/>
      <c r="J26" s="90"/>
      <c r="K26" s="91"/>
      <c r="L26" s="85"/>
      <c r="M26" s="85"/>
      <c r="N26" s="85"/>
      <c r="O26" s="85"/>
      <c r="P26" s="85"/>
      <c r="Q26" s="85"/>
      <c r="R26" s="85"/>
    </row>
    <row r="27" spans="2:18" s="86" customFormat="1" x14ac:dyDescent="0.7">
      <c r="C27" s="92" t="s">
        <v>94</v>
      </c>
      <c r="D27" s="90"/>
      <c r="E27" s="90"/>
      <c r="F27" s="90"/>
      <c r="G27" s="90"/>
      <c r="H27" s="90"/>
      <c r="I27" s="90"/>
      <c r="J27" s="90"/>
      <c r="K27" s="91"/>
      <c r="L27" s="85"/>
      <c r="M27" s="85"/>
      <c r="N27" s="85"/>
      <c r="O27" s="85"/>
      <c r="P27" s="85"/>
      <c r="Q27" s="85"/>
      <c r="R27" s="85"/>
    </row>
    <row r="28" spans="2:18" s="86" customFormat="1" x14ac:dyDescent="0.7">
      <c r="C28" s="92" t="s">
        <v>95</v>
      </c>
      <c r="D28" s="90"/>
      <c r="E28" s="90"/>
      <c r="F28" s="90"/>
      <c r="G28" s="90"/>
      <c r="H28" s="90"/>
      <c r="I28" s="90"/>
      <c r="J28" s="90"/>
      <c r="K28" s="91"/>
      <c r="L28" s="85"/>
      <c r="M28" s="85"/>
      <c r="N28" s="85"/>
      <c r="O28" s="85"/>
      <c r="P28" s="85"/>
      <c r="Q28" s="85"/>
      <c r="R28" s="85"/>
    </row>
    <row r="29" spans="2:18" s="86" customFormat="1" x14ac:dyDescent="0.7">
      <c r="C29" s="92" t="s">
        <v>96</v>
      </c>
      <c r="D29" s="90"/>
      <c r="E29" s="90"/>
      <c r="F29" s="90"/>
      <c r="G29" s="90"/>
      <c r="H29" s="90"/>
      <c r="I29" s="90"/>
      <c r="J29" s="90"/>
      <c r="K29" s="91"/>
      <c r="L29" s="85"/>
      <c r="M29" s="85"/>
      <c r="N29" s="85"/>
      <c r="O29" s="85"/>
      <c r="P29" s="85"/>
      <c r="Q29" s="85"/>
      <c r="R29" s="85"/>
    </row>
    <row r="30" spans="2:18" s="86" customFormat="1" x14ac:dyDescent="0.7">
      <c r="C30" s="92"/>
      <c r="D30" s="90"/>
      <c r="E30" s="90"/>
      <c r="F30" s="90"/>
      <c r="G30" s="90"/>
      <c r="H30" s="90"/>
      <c r="I30" s="90"/>
      <c r="J30" s="90"/>
      <c r="K30" s="91"/>
      <c r="L30" s="85"/>
      <c r="M30" s="85"/>
      <c r="N30" s="85"/>
      <c r="O30" s="85"/>
      <c r="P30" s="85"/>
      <c r="Q30" s="85"/>
      <c r="R30" s="85"/>
    </row>
    <row r="31" spans="2:18" s="86" customFormat="1" ht="20.100000000000001" customHeight="1" x14ac:dyDescent="0.7">
      <c r="C31" s="106"/>
      <c r="D31" s="107"/>
      <c r="E31" s="107"/>
      <c r="F31" s="107"/>
      <c r="G31" s="107"/>
      <c r="H31" s="107"/>
      <c r="I31" s="107"/>
      <c r="J31" s="107"/>
      <c r="K31" s="108"/>
    </row>
    <row r="32" spans="2:18" s="86" customFormat="1" ht="20.100000000000001" customHeight="1" x14ac:dyDescent="0.7">
      <c r="C32" s="94"/>
    </row>
    <row r="33" spans="2:20" s="110" customFormat="1" ht="20.399999999999999" x14ac:dyDescent="0.75">
      <c r="B33" s="109"/>
      <c r="C33" s="314" t="s">
        <v>97</v>
      </c>
      <c r="D33" s="315"/>
      <c r="E33" s="315"/>
      <c r="F33" s="315"/>
      <c r="G33" s="315"/>
      <c r="H33" s="315"/>
      <c r="I33" s="315"/>
      <c r="J33" s="315"/>
      <c r="K33" s="315"/>
      <c r="L33" s="86"/>
      <c r="M33" s="86"/>
      <c r="N33" s="86"/>
      <c r="O33" s="86"/>
      <c r="P33" s="86"/>
      <c r="Q33" s="86"/>
      <c r="R33" s="86"/>
      <c r="S33" s="86"/>
      <c r="T33" s="86"/>
    </row>
    <row r="34" spans="2:20" s="94" customFormat="1" x14ac:dyDescent="0.7">
      <c r="D34" s="111"/>
      <c r="E34" s="111"/>
      <c r="O34" s="112"/>
    </row>
    <row r="35" spans="2:20" s="94" customFormat="1" x14ac:dyDescent="0.7">
      <c r="C35" s="113" t="s">
        <v>98</v>
      </c>
      <c r="D35" s="111"/>
      <c r="E35" s="111"/>
      <c r="O35" s="112"/>
    </row>
    <row r="36" spans="2:20" s="94" customFormat="1" x14ac:dyDescent="0.7">
      <c r="D36" s="111"/>
      <c r="E36" s="111"/>
      <c r="O36" s="112"/>
    </row>
    <row r="37" spans="2:20" s="94" customFormat="1" x14ac:dyDescent="0.7">
      <c r="D37" s="111"/>
      <c r="E37" s="111"/>
      <c r="O37" s="112"/>
    </row>
    <row r="38" spans="2:20" s="94" customFormat="1" x14ac:dyDescent="0.7">
      <c r="D38" s="111"/>
      <c r="E38" s="111"/>
      <c r="O38" s="112"/>
    </row>
    <row r="39" spans="2:20" s="94" customFormat="1" x14ac:dyDescent="0.7">
      <c r="D39" s="111"/>
      <c r="E39" s="111"/>
      <c r="O39" s="112"/>
    </row>
    <row r="40" spans="2:20" s="94" customFormat="1" x14ac:dyDescent="0.7">
      <c r="D40" s="111"/>
      <c r="E40" s="111"/>
      <c r="O40" s="112"/>
    </row>
    <row r="41" spans="2:20" s="94" customFormat="1" x14ac:dyDescent="0.7">
      <c r="D41" s="111"/>
      <c r="E41" s="111"/>
      <c r="O41" s="112"/>
    </row>
    <row r="42" spans="2:20" s="94" customFormat="1" x14ac:dyDescent="0.7">
      <c r="D42" s="111"/>
      <c r="E42" s="111"/>
      <c r="O42" s="112"/>
    </row>
    <row r="43" spans="2:20" s="94" customFormat="1" x14ac:dyDescent="0.7">
      <c r="D43" s="111"/>
      <c r="E43" s="111"/>
      <c r="O43" s="112"/>
    </row>
    <row r="44" spans="2:20" s="94" customFormat="1" x14ac:dyDescent="0.7">
      <c r="D44" s="111"/>
      <c r="E44" s="111"/>
      <c r="O44" s="112"/>
    </row>
    <row r="45" spans="2:20" s="94" customFormat="1" x14ac:dyDescent="0.7">
      <c r="D45" s="111"/>
      <c r="E45" s="111"/>
      <c r="O45" s="112"/>
    </row>
    <row r="46" spans="2:20" s="94" customFormat="1" x14ac:dyDescent="0.7">
      <c r="D46" s="111"/>
      <c r="E46" s="111"/>
      <c r="O46" s="112"/>
    </row>
    <row r="47" spans="2:20" s="94" customFormat="1" x14ac:dyDescent="0.7">
      <c r="D47" s="111"/>
      <c r="E47" s="111"/>
      <c r="O47" s="112"/>
    </row>
    <row r="48" spans="2:20" s="94" customFormat="1" x14ac:dyDescent="0.7">
      <c r="D48" s="111"/>
      <c r="E48" s="111"/>
      <c r="O48" s="112"/>
    </row>
    <row r="49" spans="3:15" s="94" customFormat="1" x14ac:dyDescent="0.7">
      <c r="D49" s="111"/>
      <c r="E49" s="111"/>
      <c r="O49" s="112"/>
    </row>
    <row r="50" spans="3:15" s="94" customFormat="1" x14ac:dyDescent="0.7">
      <c r="D50" s="111"/>
      <c r="E50" s="111"/>
      <c r="O50" s="112"/>
    </row>
    <row r="51" spans="3:15" s="94" customFormat="1" x14ac:dyDescent="0.7">
      <c r="D51" s="111"/>
      <c r="E51" s="111"/>
      <c r="O51" s="112"/>
    </row>
    <row r="52" spans="3:15" s="94" customFormat="1" x14ac:dyDescent="0.7">
      <c r="D52" s="111"/>
      <c r="E52" s="111"/>
      <c r="O52" s="112"/>
    </row>
    <row r="53" spans="3:15" s="94" customFormat="1" x14ac:dyDescent="0.7">
      <c r="D53" s="111"/>
      <c r="E53" s="111"/>
      <c r="O53" s="112"/>
    </row>
    <row r="54" spans="3:15" s="94" customFormat="1" ht="20.399999999999999" x14ac:dyDescent="0.75">
      <c r="C54" s="114" t="s">
        <v>99</v>
      </c>
      <c r="D54" s="111"/>
      <c r="E54" s="111"/>
      <c r="L54" s="115"/>
      <c r="O54" s="112"/>
    </row>
    <row r="55" spans="3:15" s="94" customFormat="1" x14ac:dyDescent="0.7">
      <c r="C55" s="116" t="s">
        <v>100</v>
      </c>
      <c r="D55" s="111"/>
      <c r="E55" s="111"/>
      <c r="L55" s="115"/>
      <c r="O55" s="112"/>
    </row>
    <row r="56" spans="3:15" s="94" customFormat="1" ht="20.399999999999999" x14ac:dyDescent="0.75">
      <c r="C56" s="114"/>
      <c r="D56" s="111"/>
      <c r="E56" s="111"/>
      <c r="L56" s="115"/>
      <c r="O56" s="112"/>
    </row>
    <row r="57" spans="3:15" s="94" customFormat="1" ht="20.25" customHeight="1" x14ac:dyDescent="0.7">
      <c r="C57" s="310" t="s">
        <v>101</v>
      </c>
      <c r="D57" s="310"/>
      <c r="E57" s="310" t="s">
        <v>102</v>
      </c>
      <c r="F57" s="310"/>
      <c r="G57" s="310"/>
      <c r="H57" s="273" t="s">
        <v>103</v>
      </c>
      <c r="I57" s="274"/>
      <c r="J57" s="117" t="s">
        <v>104</v>
      </c>
      <c r="K57" s="117" t="s">
        <v>105</v>
      </c>
      <c r="L57" s="115"/>
      <c r="O57" s="112"/>
    </row>
    <row r="58" spans="3:15" s="94" customFormat="1" ht="18" customHeight="1" x14ac:dyDescent="0.7">
      <c r="C58" s="311" t="s">
        <v>106</v>
      </c>
      <c r="D58" s="312"/>
      <c r="E58" s="311" t="s">
        <v>107</v>
      </c>
      <c r="F58" s="313"/>
      <c r="G58" s="312"/>
      <c r="H58" s="282" t="s">
        <v>108</v>
      </c>
      <c r="I58" s="283"/>
      <c r="J58" s="316" t="s">
        <v>60</v>
      </c>
      <c r="K58" s="279" t="s">
        <v>109</v>
      </c>
      <c r="L58" s="115"/>
      <c r="O58" s="112"/>
    </row>
    <row r="59" spans="3:15" s="94" customFormat="1" ht="18" customHeight="1" x14ac:dyDescent="0.7">
      <c r="C59" s="307" t="s">
        <v>110</v>
      </c>
      <c r="D59" s="308"/>
      <c r="E59" s="307" t="s">
        <v>111</v>
      </c>
      <c r="F59" s="309"/>
      <c r="G59" s="308"/>
      <c r="H59" s="270" t="s">
        <v>112</v>
      </c>
      <c r="I59" s="271"/>
      <c r="J59" s="277"/>
      <c r="K59" s="317"/>
      <c r="L59" s="115"/>
      <c r="O59" s="112"/>
    </row>
    <row r="60" spans="3:15" s="94" customFormat="1" ht="18" customHeight="1" x14ac:dyDescent="0.7">
      <c r="C60" s="311" t="s">
        <v>113</v>
      </c>
      <c r="D60" s="312"/>
      <c r="E60" s="311" t="s">
        <v>114</v>
      </c>
      <c r="F60" s="313"/>
      <c r="G60" s="312"/>
      <c r="H60" s="282" t="s">
        <v>115</v>
      </c>
      <c r="I60" s="283"/>
      <c r="J60" s="277"/>
      <c r="K60" s="317"/>
      <c r="L60" s="115"/>
      <c r="O60" s="112"/>
    </row>
    <row r="61" spans="3:15" s="94" customFormat="1" ht="18" customHeight="1" x14ac:dyDescent="0.7">
      <c r="C61" s="307" t="s">
        <v>116</v>
      </c>
      <c r="D61" s="308"/>
      <c r="E61" s="307" t="s">
        <v>117</v>
      </c>
      <c r="F61" s="309"/>
      <c r="G61" s="308"/>
      <c r="H61" s="270" t="s">
        <v>118</v>
      </c>
      <c r="I61" s="271"/>
      <c r="J61" s="277"/>
      <c r="K61" s="317"/>
      <c r="L61" s="115"/>
      <c r="O61" s="112"/>
    </row>
    <row r="62" spans="3:15" s="94" customFormat="1" ht="18" customHeight="1" x14ac:dyDescent="0.7">
      <c r="C62" s="311" t="s">
        <v>119</v>
      </c>
      <c r="D62" s="312"/>
      <c r="E62" s="311" t="s">
        <v>120</v>
      </c>
      <c r="F62" s="313"/>
      <c r="G62" s="312"/>
      <c r="H62" s="282" t="s">
        <v>121</v>
      </c>
      <c r="I62" s="283"/>
      <c r="J62" s="277"/>
      <c r="K62" s="317"/>
      <c r="L62" s="115"/>
      <c r="O62" s="112"/>
    </row>
    <row r="63" spans="3:15" s="94" customFormat="1" ht="18" customHeight="1" x14ac:dyDescent="0.7">
      <c r="C63" s="307" t="s">
        <v>122</v>
      </c>
      <c r="D63" s="308"/>
      <c r="E63" s="307" t="s">
        <v>123</v>
      </c>
      <c r="F63" s="309"/>
      <c r="G63" s="308"/>
      <c r="H63" s="270" t="s">
        <v>124</v>
      </c>
      <c r="I63" s="271"/>
      <c r="J63" s="277"/>
      <c r="K63" s="317"/>
      <c r="L63" s="115"/>
      <c r="O63" s="112"/>
    </row>
    <row r="64" spans="3:15" s="94" customFormat="1" ht="18" customHeight="1" x14ac:dyDescent="0.7">
      <c r="C64" s="311" t="s">
        <v>125</v>
      </c>
      <c r="D64" s="312"/>
      <c r="E64" s="311" t="s">
        <v>126</v>
      </c>
      <c r="F64" s="313"/>
      <c r="G64" s="312"/>
      <c r="H64" s="282" t="s">
        <v>127</v>
      </c>
      <c r="I64" s="283"/>
      <c r="J64" s="277"/>
      <c r="K64" s="317"/>
      <c r="L64" s="115"/>
      <c r="O64" s="112"/>
    </row>
    <row r="65" spans="3:16" s="94" customFormat="1" ht="18" customHeight="1" x14ac:dyDescent="0.7">
      <c r="C65" s="307" t="s">
        <v>128</v>
      </c>
      <c r="D65" s="308"/>
      <c r="E65" s="307" t="s">
        <v>129</v>
      </c>
      <c r="F65" s="309"/>
      <c r="G65" s="308"/>
      <c r="H65" s="270" t="s">
        <v>130</v>
      </c>
      <c r="I65" s="271"/>
      <c r="J65" s="278"/>
      <c r="K65" s="318"/>
      <c r="L65" s="115"/>
      <c r="O65" s="112"/>
    </row>
    <row r="66" spans="3:16" s="94" customFormat="1" ht="20.100000000000001" customHeight="1" x14ac:dyDescent="0.7">
      <c r="C66" s="118" t="s">
        <v>131</v>
      </c>
      <c r="D66" s="119"/>
      <c r="E66" s="119"/>
      <c r="F66" s="120"/>
      <c r="G66" s="120"/>
      <c r="H66" s="121"/>
      <c r="I66" s="122"/>
      <c r="J66" s="122"/>
      <c r="K66" s="122"/>
      <c r="L66" s="115"/>
      <c r="O66" s="112"/>
    </row>
    <row r="67" spans="3:16" s="94" customFormat="1" ht="18.75" customHeight="1" x14ac:dyDescent="0.7">
      <c r="C67" s="119"/>
      <c r="D67" s="119"/>
      <c r="E67" s="119"/>
      <c r="F67" s="120"/>
      <c r="G67" s="120"/>
      <c r="H67" s="121"/>
      <c r="I67" s="122"/>
      <c r="J67" s="122"/>
      <c r="K67" s="122"/>
      <c r="L67" s="115"/>
      <c r="O67" s="112"/>
    </row>
    <row r="68" spans="3:16" s="94" customFormat="1" ht="20.399999999999999" x14ac:dyDescent="0.75">
      <c r="C68" s="114" t="s">
        <v>132</v>
      </c>
      <c r="D68" s="120"/>
      <c r="E68" s="120"/>
      <c r="F68" s="120"/>
      <c r="G68" s="120"/>
      <c r="H68" s="123"/>
      <c r="I68" s="120"/>
      <c r="J68" s="120"/>
      <c r="K68" s="120"/>
      <c r="O68" s="112"/>
    </row>
    <row r="69" spans="3:16" s="94" customFormat="1" x14ac:dyDescent="0.7">
      <c r="C69" s="116" t="s">
        <v>133</v>
      </c>
      <c r="D69" s="120"/>
      <c r="E69" s="120"/>
      <c r="F69" s="120"/>
      <c r="G69" s="120"/>
      <c r="H69" s="123"/>
      <c r="I69" s="120"/>
      <c r="J69" s="120"/>
      <c r="K69" s="120"/>
      <c r="O69" s="112"/>
    </row>
    <row r="70" spans="3:16" s="94" customFormat="1" x14ac:dyDescent="0.7">
      <c r="C70" s="116"/>
      <c r="D70" s="120"/>
      <c r="E70" s="120"/>
      <c r="F70" s="120"/>
      <c r="G70" s="120"/>
      <c r="H70" s="123"/>
      <c r="I70" s="120"/>
      <c r="J70" s="120"/>
      <c r="K70" s="120"/>
      <c r="O70" s="112"/>
    </row>
    <row r="71" spans="3:16" s="124" customFormat="1" ht="18.75" customHeight="1" x14ac:dyDescent="0.55000000000000004">
      <c r="C71" s="310" t="s">
        <v>101</v>
      </c>
      <c r="D71" s="310"/>
      <c r="E71" s="310" t="s">
        <v>102</v>
      </c>
      <c r="F71" s="310"/>
      <c r="G71" s="310"/>
      <c r="H71" s="117" t="s">
        <v>103</v>
      </c>
      <c r="I71" s="117" t="s">
        <v>104</v>
      </c>
      <c r="J71" s="117" t="s">
        <v>134</v>
      </c>
      <c r="K71" s="117" t="s">
        <v>135</v>
      </c>
      <c r="P71" s="125"/>
    </row>
    <row r="72" spans="3:16" s="124" customFormat="1" ht="18" customHeight="1" x14ac:dyDescent="0.55000000000000004">
      <c r="C72" s="302" t="s">
        <v>136</v>
      </c>
      <c r="D72" s="302"/>
      <c r="E72" s="302" t="s">
        <v>137</v>
      </c>
      <c r="F72" s="302"/>
      <c r="G72" s="302"/>
      <c r="H72" s="305" t="s">
        <v>138</v>
      </c>
      <c r="I72" s="126" t="s">
        <v>60</v>
      </c>
      <c r="J72" s="126" t="s">
        <v>139</v>
      </c>
      <c r="K72" s="126" t="s">
        <v>140</v>
      </c>
      <c r="P72" s="125"/>
    </row>
    <row r="73" spans="3:16" s="124" customFormat="1" ht="18" customHeight="1" x14ac:dyDescent="0.55000000000000004">
      <c r="C73" s="302"/>
      <c r="D73" s="302"/>
      <c r="E73" s="302"/>
      <c r="F73" s="302"/>
      <c r="G73" s="302"/>
      <c r="H73" s="305"/>
      <c r="I73" s="127" t="s">
        <v>141</v>
      </c>
      <c r="J73" s="127" t="s">
        <v>142</v>
      </c>
      <c r="K73" s="127" t="s">
        <v>143</v>
      </c>
      <c r="P73" s="125"/>
    </row>
    <row r="74" spans="3:16" s="124" customFormat="1" ht="18" customHeight="1" x14ac:dyDescent="0.55000000000000004">
      <c r="C74" s="302"/>
      <c r="D74" s="302"/>
      <c r="E74" s="302"/>
      <c r="F74" s="302"/>
      <c r="G74" s="302"/>
      <c r="H74" s="305"/>
      <c r="I74" s="126" t="s">
        <v>144</v>
      </c>
      <c r="J74" s="126" t="s">
        <v>145</v>
      </c>
      <c r="K74" s="126" t="s">
        <v>146</v>
      </c>
      <c r="P74" s="125"/>
    </row>
    <row r="75" spans="3:16" s="124" customFormat="1" ht="18" customHeight="1" x14ac:dyDescent="0.55000000000000004">
      <c r="C75" s="302"/>
      <c r="D75" s="302"/>
      <c r="E75" s="302"/>
      <c r="F75" s="302"/>
      <c r="G75" s="302"/>
      <c r="H75" s="305"/>
      <c r="I75" s="127" t="s">
        <v>114</v>
      </c>
      <c r="J75" s="127" t="s">
        <v>147</v>
      </c>
      <c r="K75" s="127" t="s">
        <v>114</v>
      </c>
      <c r="P75" s="125"/>
    </row>
    <row r="76" spans="3:16" s="124" customFormat="1" ht="18" customHeight="1" x14ac:dyDescent="0.55000000000000004">
      <c r="C76" s="302"/>
      <c r="D76" s="302"/>
      <c r="E76" s="302"/>
      <c r="F76" s="302"/>
      <c r="G76" s="302"/>
      <c r="H76" s="305"/>
      <c r="I76" s="126" t="s">
        <v>148</v>
      </c>
      <c r="J76" s="126" t="s">
        <v>149</v>
      </c>
      <c r="K76" s="126" t="s">
        <v>148</v>
      </c>
      <c r="P76" s="125"/>
    </row>
    <row r="77" spans="3:16" s="124" customFormat="1" ht="18" customHeight="1" x14ac:dyDescent="0.55000000000000004">
      <c r="C77" s="302"/>
      <c r="D77" s="302"/>
      <c r="E77" s="302"/>
      <c r="F77" s="302"/>
      <c r="G77" s="302"/>
      <c r="H77" s="305"/>
      <c r="I77" s="127" t="s">
        <v>150</v>
      </c>
      <c r="J77" s="127" t="s">
        <v>151</v>
      </c>
      <c r="K77" s="127" t="s">
        <v>150</v>
      </c>
      <c r="P77" s="125"/>
    </row>
    <row r="78" spans="3:16" s="124" customFormat="1" ht="18" customHeight="1" x14ac:dyDescent="0.55000000000000004">
      <c r="C78" s="302"/>
      <c r="D78" s="302"/>
      <c r="E78" s="302"/>
      <c r="F78" s="302"/>
      <c r="G78" s="302"/>
      <c r="H78" s="305"/>
      <c r="I78" s="126" t="s">
        <v>152</v>
      </c>
      <c r="J78" s="126" t="s">
        <v>153</v>
      </c>
      <c r="K78" s="126" t="s">
        <v>154</v>
      </c>
      <c r="P78" s="125"/>
    </row>
    <row r="79" spans="3:16" s="124" customFormat="1" ht="18" customHeight="1" x14ac:dyDescent="0.55000000000000004">
      <c r="C79" s="302"/>
      <c r="D79" s="302"/>
      <c r="E79" s="302"/>
      <c r="F79" s="302"/>
      <c r="G79" s="302"/>
      <c r="H79" s="305"/>
      <c r="I79" s="127" t="s">
        <v>155</v>
      </c>
      <c r="J79" s="127" t="s">
        <v>156</v>
      </c>
      <c r="K79" s="127" t="s">
        <v>154</v>
      </c>
      <c r="P79" s="125"/>
    </row>
    <row r="80" spans="3:16" s="124" customFormat="1" ht="18" customHeight="1" x14ac:dyDescent="0.55000000000000004">
      <c r="C80" s="302"/>
      <c r="D80" s="302"/>
      <c r="E80" s="302"/>
      <c r="F80" s="302"/>
      <c r="G80" s="302"/>
      <c r="H80" s="305"/>
      <c r="I80" s="126" t="s">
        <v>157</v>
      </c>
      <c r="J80" s="126" t="s">
        <v>158</v>
      </c>
      <c r="K80" s="126" t="s">
        <v>154</v>
      </c>
      <c r="P80" s="125"/>
    </row>
    <row r="81" spans="3:16" s="124" customFormat="1" ht="18" customHeight="1" x14ac:dyDescent="0.55000000000000004">
      <c r="C81" s="302"/>
      <c r="D81" s="302"/>
      <c r="E81" s="302"/>
      <c r="F81" s="302"/>
      <c r="G81" s="302"/>
      <c r="H81" s="305"/>
      <c r="I81" s="127" t="s">
        <v>159</v>
      </c>
      <c r="J81" s="127" t="s">
        <v>160</v>
      </c>
      <c r="K81" s="127" t="s">
        <v>161</v>
      </c>
      <c r="P81" s="125"/>
    </row>
    <row r="82" spans="3:16" s="124" customFormat="1" ht="18" customHeight="1" x14ac:dyDescent="0.55000000000000004">
      <c r="C82" s="302"/>
      <c r="D82" s="302"/>
      <c r="E82" s="302"/>
      <c r="F82" s="302"/>
      <c r="G82" s="302"/>
      <c r="H82" s="305"/>
      <c r="I82" s="126" t="s">
        <v>162</v>
      </c>
      <c r="J82" s="126" t="s">
        <v>163</v>
      </c>
      <c r="K82" s="126" t="s">
        <v>164</v>
      </c>
      <c r="O82" s="125"/>
    </row>
    <row r="83" spans="3:16" s="129" customFormat="1" ht="18" customHeight="1" thickBot="1" x14ac:dyDescent="0.6">
      <c r="C83" s="303"/>
      <c r="D83" s="303"/>
      <c r="E83" s="303"/>
      <c r="F83" s="303"/>
      <c r="G83" s="303"/>
      <c r="H83" s="306"/>
      <c r="I83" s="128" t="s">
        <v>165</v>
      </c>
      <c r="J83" s="128" t="s">
        <v>166</v>
      </c>
      <c r="K83" s="128" t="s">
        <v>167</v>
      </c>
    </row>
    <row r="84" spans="3:16" s="129" customFormat="1" ht="18" customHeight="1" x14ac:dyDescent="0.55000000000000004">
      <c r="C84" s="289" t="s">
        <v>168</v>
      </c>
      <c r="D84" s="290"/>
      <c r="E84" s="289" t="s">
        <v>169</v>
      </c>
      <c r="F84" s="295"/>
      <c r="G84" s="290"/>
      <c r="H84" s="298" t="s">
        <v>170</v>
      </c>
      <c r="I84" s="130" t="s">
        <v>60</v>
      </c>
      <c r="J84" s="130" t="s">
        <v>139</v>
      </c>
      <c r="K84" s="130" t="s">
        <v>140</v>
      </c>
    </row>
    <row r="85" spans="3:16" s="129" customFormat="1" ht="18" customHeight="1" x14ac:dyDescent="0.55000000000000004">
      <c r="C85" s="291"/>
      <c r="D85" s="292"/>
      <c r="E85" s="291"/>
      <c r="F85" s="296"/>
      <c r="G85" s="292"/>
      <c r="H85" s="299"/>
      <c r="I85" s="127" t="s">
        <v>141</v>
      </c>
      <c r="J85" s="127" t="s">
        <v>142</v>
      </c>
      <c r="K85" s="127" t="s">
        <v>143</v>
      </c>
    </row>
    <row r="86" spans="3:16" s="129" customFormat="1" ht="18" customHeight="1" x14ac:dyDescent="0.55000000000000004">
      <c r="C86" s="291"/>
      <c r="D86" s="292"/>
      <c r="E86" s="291"/>
      <c r="F86" s="296"/>
      <c r="G86" s="292"/>
      <c r="H86" s="299"/>
      <c r="I86" s="126" t="s">
        <v>171</v>
      </c>
      <c r="J86" s="126" t="s">
        <v>172</v>
      </c>
      <c r="K86" s="126" t="s">
        <v>173</v>
      </c>
    </row>
    <row r="87" spans="3:16" s="129" customFormat="1" ht="18" customHeight="1" x14ac:dyDescent="0.55000000000000004">
      <c r="C87" s="291"/>
      <c r="D87" s="292"/>
      <c r="E87" s="291"/>
      <c r="F87" s="296"/>
      <c r="G87" s="292"/>
      <c r="H87" s="299"/>
      <c r="I87" s="127" t="s">
        <v>174</v>
      </c>
      <c r="J87" s="127" t="s">
        <v>175</v>
      </c>
      <c r="K87" s="127" t="s">
        <v>176</v>
      </c>
    </row>
    <row r="88" spans="3:16" s="129" customFormat="1" ht="18" customHeight="1" x14ac:dyDescent="0.55000000000000004">
      <c r="C88" s="291"/>
      <c r="D88" s="292"/>
      <c r="E88" s="291"/>
      <c r="F88" s="296"/>
      <c r="G88" s="292"/>
      <c r="H88" s="299"/>
      <c r="I88" s="126" t="s">
        <v>114</v>
      </c>
      <c r="J88" s="126" t="s">
        <v>147</v>
      </c>
      <c r="K88" s="126" t="s">
        <v>114</v>
      </c>
    </row>
    <row r="89" spans="3:16" s="129" customFormat="1" ht="18" customHeight="1" x14ac:dyDescent="0.55000000000000004">
      <c r="C89" s="291"/>
      <c r="D89" s="292"/>
      <c r="E89" s="291"/>
      <c r="F89" s="296"/>
      <c r="G89" s="292"/>
      <c r="H89" s="299"/>
      <c r="I89" s="127" t="s">
        <v>177</v>
      </c>
      <c r="J89" s="127" t="s">
        <v>149</v>
      </c>
      <c r="K89" s="127" t="s">
        <v>148</v>
      </c>
    </row>
    <row r="90" spans="3:16" s="129" customFormat="1" ht="18" customHeight="1" x14ac:dyDescent="0.55000000000000004">
      <c r="C90" s="291"/>
      <c r="D90" s="292"/>
      <c r="E90" s="291"/>
      <c r="F90" s="296"/>
      <c r="G90" s="292"/>
      <c r="H90" s="299"/>
      <c r="I90" s="126" t="s">
        <v>178</v>
      </c>
      <c r="J90" s="126" t="s">
        <v>151</v>
      </c>
      <c r="K90" s="126" t="s">
        <v>150</v>
      </c>
    </row>
    <row r="91" spans="3:16" s="129" customFormat="1" ht="18" customHeight="1" x14ac:dyDescent="0.55000000000000004">
      <c r="C91" s="291"/>
      <c r="D91" s="292"/>
      <c r="E91" s="291"/>
      <c r="F91" s="296"/>
      <c r="G91" s="292"/>
      <c r="H91" s="299"/>
      <c r="I91" s="127" t="s">
        <v>179</v>
      </c>
      <c r="J91" s="127" t="s">
        <v>153</v>
      </c>
      <c r="K91" s="127" t="s">
        <v>154</v>
      </c>
    </row>
    <row r="92" spans="3:16" s="129" customFormat="1" ht="18" customHeight="1" x14ac:dyDescent="0.55000000000000004">
      <c r="C92" s="291"/>
      <c r="D92" s="292"/>
      <c r="E92" s="291"/>
      <c r="F92" s="296"/>
      <c r="G92" s="292"/>
      <c r="H92" s="299"/>
      <c r="I92" s="126" t="s">
        <v>155</v>
      </c>
      <c r="J92" s="126" t="s">
        <v>156</v>
      </c>
      <c r="K92" s="126" t="s">
        <v>154</v>
      </c>
    </row>
    <row r="93" spans="3:16" s="129" customFormat="1" ht="18" customHeight="1" x14ac:dyDescent="0.55000000000000004">
      <c r="C93" s="291"/>
      <c r="D93" s="292"/>
      <c r="E93" s="291"/>
      <c r="F93" s="296"/>
      <c r="G93" s="292"/>
      <c r="H93" s="299"/>
      <c r="I93" s="127" t="s">
        <v>157</v>
      </c>
      <c r="J93" s="127" t="s">
        <v>158</v>
      </c>
      <c r="K93" s="127" t="s">
        <v>154</v>
      </c>
    </row>
    <row r="94" spans="3:16" s="129" customFormat="1" ht="18" customHeight="1" x14ac:dyDescent="0.55000000000000004">
      <c r="C94" s="291"/>
      <c r="D94" s="292"/>
      <c r="E94" s="291"/>
      <c r="F94" s="296"/>
      <c r="G94" s="292"/>
      <c r="H94" s="299"/>
      <c r="I94" s="126" t="s">
        <v>180</v>
      </c>
      <c r="J94" s="126" t="s">
        <v>160</v>
      </c>
      <c r="K94" s="126" t="s">
        <v>161</v>
      </c>
    </row>
    <row r="95" spans="3:16" s="129" customFormat="1" ht="18" customHeight="1" x14ac:dyDescent="0.55000000000000004">
      <c r="C95" s="291"/>
      <c r="D95" s="292"/>
      <c r="E95" s="291"/>
      <c r="F95" s="296"/>
      <c r="G95" s="292"/>
      <c r="H95" s="299"/>
      <c r="I95" s="127" t="s">
        <v>181</v>
      </c>
      <c r="J95" s="127" t="s">
        <v>182</v>
      </c>
      <c r="K95" s="127" t="s">
        <v>154</v>
      </c>
    </row>
    <row r="96" spans="3:16" s="129" customFormat="1" ht="18" customHeight="1" x14ac:dyDescent="0.55000000000000004">
      <c r="C96" s="291"/>
      <c r="D96" s="292"/>
      <c r="E96" s="291"/>
      <c r="F96" s="296"/>
      <c r="G96" s="292"/>
      <c r="H96" s="299"/>
      <c r="I96" s="126" t="s">
        <v>162</v>
      </c>
      <c r="J96" s="126" t="s">
        <v>163</v>
      </c>
      <c r="K96" s="126" t="s">
        <v>183</v>
      </c>
    </row>
    <row r="97" spans="3:11" s="129" customFormat="1" ht="18" customHeight="1" thickBot="1" x14ac:dyDescent="0.6">
      <c r="C97" s="293"/>
      <c r="D97" s="294"/>
      <c r="E97" s="293"/>
      <c r="F97" s="297"/>
      <c r="G97" s="294"/>
      <c r="H97" s="300"/>
      <c r="I97" s="128" t="s">
        <v>165</v>
      </c>
      <c r="J97" s="128" t="s">
        <v>166</v>
      </c>
      <c r="K97" s="128" t="s">
        <v>167</v>
      </c>
    </row>
    <row r="98" spans="3:11" s="129" customFormat="1" ht="18" customHeight="1" x14ac:dyDescent="0.55000000000000004">
      <c r="C98" s="301" t="s">
        <v>168</v>
      </c>
      <c r="D98" s="301"/>
      <c r="E98" s="301" t="s">
        <v>184</v>
      </c>
      <c r="F98" s="301"/>
      <c r="G98" s="301"/>
      <c r="H98" s="304" t="s">
        <v>185</v>
      </c>
      <c r="I98" s="130" t="s">
        <v>186</v>
      </c>
      <c r="J98" s="130" t="s">
        <v>139</v>
      </c>
      <c r="K98" s="130" t="s">
        <v>140</v>
      </c>
    </row>
    <row r="99" spans="3:11" s="129" customFormat="1" ht="18" customHeight="1" x14ac:dyDescent="0.55000000000000004">
      <c r="C99" s="302"/>
      <c r="D99" s="302"/>
      <c r="E99" s="302"/>
      <c r="F99" s="302"/>
      <c r="G99" s="302"/>
      <c r="H99" s="305"/>
      <c r="I99" s="127" t="s">
        <v>141</v>
      </c>
      <c r="J99" s="127" t="s">
        <v>142</v>
      </c>
      <c r="K99" s="127" t="s">
        <v>143</v>
      </c>
    </row>
    <row r="100" spans="3:11" s="129" customFormat="1" ht="18" customHeight="1" x14ac:dyDescent="0.55000000000000004">
      <c r="C100" s="302"/>
      <c r="D100" s="302"/>
      <c r="E100" s="302"/>
      <c r="F100" s="302"/>
      <c r="G100" s="302"/>
      <c r="H100" s="305"/>
      <c r="I100" s="130" t="s">
        <v>187</v>
      </c>
      <c r="J100" s="130" t="s">
        <v>172</v>
      </c>
      <c r="K100" s="126" t="s">
        <v>173</v>
      </c>
    </row>
    <row r="101" spans="3:11" s="129" customFormat="1" ht="18" customHeight="1" x14ac:dyDescent="0.55000000000000004">
      <c r="C101" s="302"/>
      <c r="D101" s="302"/>
      <c r="E101" s="302"/>
      <c r="F101" s="302"/>
      <c r="G101" s="302"/>
      <c r="H101" s="305"/>
      <c r="I101" s="127" t="s">
        <v>188</v>
      </c>
      <c r="J101" s="127" t="s">
        <v>175</v>
      </c>
      <c r="K101" s="127" t="s">
        <v>176</v>
      </c>
    </row>
    <row r="102" spans="3:11" s="129" customFormat="1" ht="18" customHeight="1" x14ac:dyDescent="0.55000000000000004">
      <c r="C102" s="302"/>
      <c r="D102" s="302"/>
      <c r="E102" s="302"/>
      <c r="F102" s="302"/>
      <c r="G102" s="302"/>
      <c r="H102" s="305"/>
      <c r="I102" s="130" t="s">
        <v>114</v>
      </c>
      <c r="J102" s="130" t="s">
        <v>147</v>
      </c>
      <c r="K102" s="130" t="s">
        <v>114</v>
      </c>
    </row>
    <row r="103" spans="3:11" s="129" customFormat="1" ht="18" customHeight="1" x14ac:dyDescent="0.55000000000000004">
      <c r="C103" s="302"/>
      <c r="D103" s="302"/>
      <c r="E103" s="302"/>
      <c r="F103" s="302"/>
      <c r="G103" s="302"/>
      <c r="H103" s="305"/>
      <c r="I103" s="127" t="s">
        <v>148</v>
      </c>
      <c r="J103" s="127" t="s">
        <v>149</v>
      </c>
      <c r="K103" s="127" t="s">
        <v>148</v>
      </c>
    </row>
    <row r="104" spans="3:11" s="129" customFormat="1" ht="18" customHeight="1" x14ac:dyDescent="0.55000000000000004">
      <c r="C104" s="302"/>
      <c r="D104" s="302"/>
      <c r="E104" s="302"/>
      <c r="F104" s="302"/>
      <c r="G104" s="302"/>
      <c r="H104" s="305"/>
      <c r="I104" s="130" t="s">
        <v>150</v>
      </c>
      <c r="J104" s="130" t="s">
        <v>151</v>
      </c>
      <c r="K104" s="130" t="s">
        <v>150</v>
      </c>
    </row>
    <row r="105" spans="3:11" s="129" customFormat="1" ht="18" customHeight="1" x14ac:dyDescent="0.55000000000000004">
      <c r="C105" s="302"/>
      <c r="D105" s="302"/>
      <c r="E105" s="302"/>
      <c r="F105" s="302"/>
      <c r="G105" s="302"/>
      <c r="H105" s="305"/>
      <c r="I105" s="127" t="s">
        <v>152</v>
      </c>
      <c r="J105" s="127" t="s">
        <v>153</v>
      </c>
      <c r="K105" s="127" t="s">
        <v>154</v>
      </c>
    </row>
    <row r="106" spans="3:11" s="129" customFormat="1" ht="18" customHeight="1" x14ac:dyDescent="0.55000000000000004">
      <c r="C106" s="302"/>
      <c r="D106" s="302"/>
      <c r="E106" s="302"/>
      <c r="F106" s="302"/>
      <c r="G106" s="302"/>
      <c r="H106" s="305"/>
      <c r="I106" s="130" t="s">
        <v>189</v>
      </c>
      <c r="J106" s="130" t="s">
        <v>156</v>
      </c>
      <c r="K106" s="130" t="s">
        <v>154</v>
      </c>
    </row>
    <row r="107" spans="3:11" s="129" customFormat="1" ht="18" customHeight="1" x14ac:dyDescent="0.55000000000000004">
      <c r="C107" s="302"/>
      <c r="D107" s="302"/>
      <c r="E107" s="302"/>
      <c r="F107" s="302"/>
      <c r="G107" s="302"/>
      <c r="H107" s="305"/>
      <c r="I107" s="127" t="s">
        <v>190</v>
      </c>
      <c r="J107" s="127" t="s">
        <v>158</v>
      </c>
      <c r="K107" s="127" t="s">
        <v>154</v>
      </c>
    </row>
    <row r="108" spans="3:11" s="129" customFormat="1" ht="18" customHeight="1" x14ac:dyDescent="0.55000000000000004">
      <c r="C108" s="302"/>
      <c r="D108" s="302"/>
      <c r="E108" s="302"/>
      <c r="F108" s="302"/>
      <c r="G108" s="302"/>
      <c r="H108" s="305"/>
      <c r="I108" s="130" t="s">
        <v>159</v>
      </c>
      <c r="J108" s="130" t="s">
        <v>160</v>
      </c>
      <c r="K108" s="130" t="s">
        <v>161</v>
      </c>
    </row>
    <row r="109" spans="3:11" s="129" customFormat="1" ht="18" customHeight="1" x14ac:dyDescent="0.55000000000000004">
      <c r="C109" s="302"/>
      <c r="D109" s="302"/>
      <c r="E109" s="302"/>
      <c r="F109" s="302"/>
      <c r="G109" s="302"/>
      <c r="H109" s="305"/>
      <c r="I109" s="127" t="s">
        <v>162</v>
      </c>
      <c r="J109" s="127" t="s">
        <v>163</v>
      </c>
      <c r="K109" s="127" t="s">
        <v>164</v>
      </c>
    </row>
    <row r="110" spans="3:11" s="129" customFormat="1" ht="18" customHeight="1" x14ac:dyDescent="0.55000000000000004">
      <c r="C110" s="302"/>
      <c r="D110" s="302"/>
      <c r="E110" s="302"/>
      <c r="F110" s="302"/>
      <c r="G110" s="302"/>
      <c r="H110" s="305"/>
      <c r="I110" s="130" t="s">
        <v>181</v>
      </c>
      <c r="J110" s="130" t="s">
        <v>182</v>
      </c>
      <c r="K110" s="130" t="s">
        <v>183</v>
      </c>
    </row>
    <row r="111" spans="3:11" s="129" customFormat="1" ht="18" customHeight="1" thickBot="1" x14ac:dyDescent="0.6">
      <c r="C111" s="303"/>
      <c r="D111" s="303"/>
      <c r="E111" s="303"/>
      <c r="F111" s="303"/>
      <c r="G111" s="303"/>
      <c r="H111" s="306"/>
      <c r="I111" s="128" t="s">
        <v>165</v>
      </c>
      <c r="J111" s="128" t="s">
        <v>166</v>
      </c>
      <c r="K111" s="128" t="s">
        <v>167</v>
      </c>
    </row>
    <row r="112" spans="3:11" s="129" customFormat="1" ht="18" customHeight="1" x14ac:dyDescent="0.55000000000000004">
      <c r="C112" s="285" t="s">
        <v>191</v>
      </c>
      <c r="D112" s="285"/>
      <c r="E112" s="285" t="s">
        <v>192</v>
      </c>
      <c r="F112" s="285"/>
      <c r="G112" s="285"/>
      <c r="H112" s="287" t="s">
        <v>193</v>
      </c>
      <c r="I112" s="130" t="s">
        <v>60</v>
      </c>
      <c r="J112" s="130" t="s">
        <v>139</v>
      </c>
      <c r="K112" s="130" t="s">
        <v>140</v>
      </c>
    </row>
    <row r="113" spans="3:15" s="129" customFormat="1" ht="18" customHeight="1" x14ac:dyDescent="0.55000000000000004">
      <c r="C113" s="286"/>
      <c r="D113" s="286"/>
      <c r="E113" s="286"/>
      <c r="F113" s="286"/>
      <c r="G113" s="286"/>
      <c r="H113" s="288"/>
      <c r="I113" s="127" t="s">
        <v>194</v>
      </c>
      <c r="J113" s="127" t="s">
        <v>145</v>
      </c>
      <c r="K113" s="127" t="s">
        <v>195</v>
      </c>
    </row>
    <row r="114" spans="3:15" s="129" customFormat="1" ht="18" customHeight="1" x14ac:dyDescent="0.55000000000000004">
      <c r="C114" s="286"/>
      <c r="D114" s="286"/>
      <c r="E114" s="286"/>
      <c r="F114" s="286"/>
      <c r="G114" s="286"/>
      <c r="H114" s="288"/>
      <c r="I114" s="130" t="s">
        <v>187</v>
      </c>
      <c r="J114" s="130" t="s">
        <v>172</v>
      </c>
      <c r="K114" s="126" t="s">
        <v>173</v>
      </c>
    </row>
    <row r="115" spans="3:15" s="129" customFormat="1" ht="18" customHeight="1" x14ac:dyDescent="0.55000000000000004">
      <c r="C115" s="286"/>
      <c r="D115" s="286"/>
      <c r="E115" s="286"/>
      <c r="F115" s="286"/>
      <c r="G115" s="286"/>
      <c r="H115" s="288"/>
      <c r="I115" s="127" t="s">
        <v>188</v>
      </c>
      <c r="J115" s="127" t="s">
        <v>175</v>
      </c>
      <c r="K115" s="127" t="s">
        <v>176</v>
      </c>
    </row>
    <row r="116" spans="3:15" s="129" customFormat="1" ht="18" customHeight="1" x14ac:dyDescent="0.55000000000000004">
      <c r="C116" s="286"/>
      <c r="D116" s="286"/>
      <c r="E116" s="286"/>
      <c r="F116" s="286"/>
      <c r="G116" s="286"/>
      <c r="H116" s="288"/>
      <c r="I116" s="130" t="s">
        <v>114</v>
      </c>
      <c r="J116" s="130" t="s">
        <v>147</v>
      </c>
      <c r="K116" s="130" t="s">
        <v>114</v>
      </c>
    </row>
    <row r="117" spans="3:15" s="129" customFormat="1" ht="18" customHeight="1" x14ac:dyDescent="0.55000000000000004">
      <c r="C117" s="286"/>
      <c r="D117" s="286"/>
      <c r="E117" s="286"/>
      <c r="F117" s="286"/>
      <c r="G117" s="286"/>
      <c r="H117" s="288"/>
      <c r="I117" s="127" t="s">
        <v>148</v>
      </c>
      <c r="J117" s="127" t="s">
        <v>149</v>
      </c>
      <c r="K117" s="127" t="s">
        <v>148</v>
      </c>
    </row>
    <row r="118" spans="3:15" s="129" customFormat="1" ht="18" customHeight="1" x14ac:dyDescent="0.55000000000000004">
      <c r="C118" s="286"/>
      <c r="D118" s="286"/>
      <c r="E118" s="286"/>
      <c r="F118" s="286"/>
      <c r="G118" s="286"/>
      <c r="H118" s="288"/>
      <c r="I118" s="130" t="s">
        <v>150</v>
      </c>
      <c r="J118" s="130" t="s">
        <v>151</v>
      </c>
      <c r="K118" s="130" t="s">
        <v>150</v>
      </c>
    </row>
    <row r="119" spans="3:15" s="129" customFormat="1" ht="18" customHeight="1" x14ac:dyDescent="0.55000000000000004">
      <c r="C119" s="286"/>
      <c r="D119" s="286"/>
      <c r="E119" s="286"/>
      <c r="F119" s="286"/>
      <c r="G119" s="286"/>
      <c r="H119" s="288"/>
      <c r="I119" s="127" t="s">
        <v>152</v>
      </c>
      <c r="J119" s="127" t="s">
        <v>153</v>
      </c>
      <c r="K119" s="127" t="s">
        <v>154</v>
      </c>
    </row>
    <row r="120" spans="3:15" s="129" customFormat="1" ht="18" customHeight="1" x14ac:dyDescent="0.55000000000000004">
      <c r="C120" s="286"/>
      <c r="D120" s="286"/>
      <c r="E120" s="286"/>
      <c r="F120" s="286"/>
      <c r="G120" s="286"/>
      <c r="H120" s="288"/>
      <c r="I120" s="130" t="s">
        <v>189</v>
      </c>
      <c r="J120" s="130" t="s">
        <v>156</v>
      </c>
      <c r="K120" s="130" t="s">
        <v>154</v>
      </c>
    </row>
    <row r="121" spans="3:15" s="129" customFormat="1" ht="18" customHeight="1" x14ac:dyDescent="0.55000000000000004">
      <c r="C121" s="286"/>
      <c r="D121" s="286"/>
      <c r="E121" s="286"/>
      <c r="F121" s="286"/>
      <c r="G121" s="286"/>
      <c r="H121" s="288"/>
      <c r="I121" s="127" t="s">
        <v>190</v>
      </c>
      <c r="J121" s="127" t="s">
        <v>158</v>
      </c>
      <c r="K121" s="127" t="s">
        <v>154</v>
      </c>
    </row>
    <row r="122" spans="3:15" s="129" customFormat="1" ht="18" customHeight="1" x14ac:dyDescent="0.55000000000000004">
      <c r="C122" s="286"/>
      <c r="D122" s="286"/>
      <c r="E122" s="286"/>
      <c r="F122" s="286"/>
      <c r="G122" s="286"/>
      <c r="H122" s="288"/>
      <c r="I122" s="130" t="s">
        <v>159</v>
      </c>
      <c r="J122" s="130" t="s">
        <v>160</v>
      </c>
      <c r="K122" s="130" t="s">
        <v>161</v>
      </c>
    </row>
    <row r="123" spans="3:15" s="129" customFormat="1" ht="18" customHeight="1" x14ac:dyDescent="0.55000000000000004">
      <c r="C123" s="286"/>
      <c r="D123" s="286"/>
      <c r="E123" s="286"/>
      <c r="F123" s="286"/>
      <c r="G123" s="286"/>
      <c r="H123" s="288"/>
      <c r="I123" s="127" t="s">
        <v>162</v>
      </c>
      <c r="J123" s="127" t="s">
        <v>163</v>
      </c>
      <c r="K123" s="127" t="s">
        <v>164</v>
      </c>
    </row>
    <row r="124" spans="3:15" s="129" customFormat="1" ht="18" customHeight="1" x14ac:dyDescent="0.55000000000000004">
      <c r="C124" s="286"/>
      <c r="D124" s="286"/>
      <c r="E124" s="286"/>
      <c r="F124" s="286"/>
      <c r="G124" s="286"/>
      <c r="H124" s="288"/>
      <c r="I124" s="130" t="s">
        <v>181</v>
      </c>
      <c r="J124" s="130" t="s">
        <v>182</v>
      </c>
      <c r="K124" s="130" t="s">
        <v>183</v>
      </c>
    </row>
    <row r="125" spans="3:15" s="129" customFormat="1" ht="18" customHeight="1" x14ac:dyDescent="0.55000000000000004">
      <c r="C125" s="286"/>
      <c r="D125" s="286"/>
      <c r="E125" s="286"/>
      <c r="F125" s="286"/>
      <c r="G125" s="286"/>
      <c r="H125" s="288"/>
      <c r="I125" s="127" t="s">
        <v>165</v>
      </c>
      <c r="J125" s="127" t="s">
        <v>166</v>
      </c>
      <c r="K125" s="127" t="s">
        <v>167</v>
      </c>
    </row>
    <row r="126" spans="3:15" ht="18.600000000000001" customHeight="1" x14ac:dyDescent="0.7">
      <c r="C126" s="118" t="s">
        <v>131</v>
      </c>
      <c r="D126" s="119"/>
      <c r="E126" s="119"/>
      <c r="F126" s="120"/>
      <c r="G126" s="120"/>
      <c r="H126" s="131"/>
      <c r="I126" s="132"/>
      <c r="J126" s="132"/>
      <c r="K126" s="132"/>
    </row>
    <row r="127" spans="3:15" s="94" customFormat="1" ht="20.100000000000001" customHeight="1" x14ac:dyDescent="0.7">
      <c r="C127" s="120"/>
      <c r="D127" s="120"/>
      <c r="E127" s="120"/>
      <c r="F127" s="120"/>
      <c r="G127" s="120"/>
      <c r="H127" s="123"/>
      <c r="I127" s="120"/>
      <c r="J127" s="120"/>
      <c r="K127" s="120"/>
      <c r="O127" s="112"/>
    </row>
    <row r="128" spans="3:15" s="94" customFormat="1" ht="20.100000000000001" customHeight="1" x14ac:dyDescent="0.75">
      <c r="C128" s="114" t="s">
        <v>196</v>
      </c>
      <c r="D128" s="120"/>
      <c r="E128" s="120"/>
      <c r="F128" s="120"/>
      <c r="G128" s="120"/>
      <c r="H128" s="123"/>
      <c r="I128" s="120"/>
      <c r="J128" s="120"/>
      <c r="K128" s="120"/>
      <c r="O128" s="112"/>
    </row>
    <row r="129" spans="3:16" s="94" customFormat="1" x14ac:dyDescent="0.7">
      <c r="C129" s="94" t="s">
        <v>197</v>
      </c>
      <c r="D129" s="120"/>
      <c r="E129" s="120"/>
      <c r="F129" s="120"/>
      <c r="G129" s="120"/>
      <c r="H129" s="123"/>
      <c r="I129" s="120"/>
      <c r="J129" s="120"/>
      <c r="K129" s="120"/>
      <c r="O129" s="112"/>
    </row>
    <row r="130" spans="3:16" s="94" customFormat="1" x14ac:dyDescent="0.7">
      <c r="D130" s="120"/>
      <c r="E130" s="120"/>
      <c r="F130" s="120"/>
      <c r="G130" s="120"/>
      <c r="H130" s="123"/>
      <c r="I130" s="120"/>
      <c r="J130" s="120"/>
      <c r="K130" s="120"/>
      <c r="O130" s="112"/>
    </row>
    <row r="131" spans="3:16" s="94" customFormat="1" ht="18" customHeight="1" x14ac:dyDescent="0.7">
      <c r="C131" s="273" t="s">
        <v>101</v>
      </c>
      <c r="D131" s="274"/>
      <c r="E131" s="273" t="s">
        <v>102</v>
      </c>
      <c r="F131" s="275"/>
      <c r="G131" s="274"/>
      <c r="H131" s="273" t="s">
        <v>198</v>
      </c>
      <c r="I131" s="274"/>
      <c r="J131" s="117" t="s">
        <v>104</v>
      </c>
      <c r="K131" s="117" t="s">
        <v>199</v>
      </c>
      <c r="O131" s="112"/>
    </row>
    <row r="132" spans="3:16" s="94" customFormat="1" ht="22" customHeight="1" x14ac:dyDescent="0.7">
      <c r="C132" s="270" t="s">
        <v>191</v>
      </c>
      <c r="D132" s="271"/>
      <c r="E132" s="270" t="s">
        <v>141</v>
      </c>
      <c r="F132" s="272"/>
      <c r="G132" s="271"/>
      <c r="H132" s="126" t="s">
        <v>200</v>
      </c>
      <c r="I132" s="126"/>
      <c r="J132" s="276" t="s">
        <v>60</v>
      </c>
      <c r="K132" s="279" t="s">
        <v>109</v>
      </c>
      <c r="O132" s="112"/>
    </row>
    <row r="133" spans="3:16" s="94" customFormat="1" ht="22" customHeight="1" x14ac:dyDescent="0.7">
      <c r="C133" s="282" t="s">
        <v>168</v>
      </c>
      <c r="D133" s="283"/>
      <c r="E133" s="282" t="s">
        <v>194</v>
      </c>
      <c r="F133" s="284"/>
      <c r="G133" s="283"/>
      <c r="H133" s="127" t="s">
        <v>201</v>
      </c>
      <c r="I133" s="127"/>
      <c r="J133" s="277"/>
      <c r="K133" s="280"/>
      <c r="O133" s="112"/>
    </row>
    <row r="134" spans="3:16" s="94" customFormat="1" ht="22" customHeight="1" x14ac:dyDescent="0.7">
      <c r="C134" s="270" t="s">
        <v>136</v>
      </c>
      <c r="D134" s="271"/>
      <c r="E134" s="270" t="s">
        <v>187</v>
      </c>
      <c r="F134" s="272"/>
      <c r="G134" s="271"/>
      <c r="H134" s="126" t="s">
        <v>202</v>
      </c>
      <c r="I134" s="126"/>
      <c r="J134" s="277"/>
      <c r="K134" s="280"/>
      <c r="O134" s="112"/>
    </row>
    <row r="135" spans="3:16" s="94" customFormat="1" ht="22" customHeight="1" x14ac:dyDescent="0.7">
      <c r="C135" s="282" t="s">
        <v>136</v>
      </c>
      <c r="D135" s="283"/>
      <c r="E135" s="282" t="s">
        <v>188</v>
      </c>
      <c r="F135" s="284"/>
      <c r="G135" s="283"/>
      <c r="H135" s="127" t="s">
        <v>203</v>
      </c>
      <c r="I135" s="127"/>
      <c r="J135" s="277"/>
      <c r="K135" s="280"/>
      <c r="O135" s="112"/>
    </row>
    <row r="136" spans="3:16" s="94" customFormat="1" ht="22" customHeight="1" x14ac:dyDescent="0.7">
      <c r="C136" s="270" t="s">
        <v>204</v>
      </c>
      <c r="D136" s="271"/>
      <c r="E136" s="270" t="s">
        <v>159</v>
      </c>
      <c r="F136" s="272"/>
      <c r="G136" s="271"/>
      <c r="H136" s="126" t="s">
        <v>205</v>
      </c>
      <c r="I136" s="126"/>
      <c r="J136" s="278"/>
      <c r="K136" s="281"/>
      <c r="O136" s="112"/>
    </row>
    <row r="137" spans="3:16" s="94" customFormat="1" ht="18" customHeight="1" x14ac:dyDescent="0.7">
      <c r="C137" s="118" t="s">
        <v>131</v>
      </c>
      <c r="D137" s="111"/>
      <c r="E137" s="111"/>
      <c r="O137" s="112"/>
    </row>
    <row r="138" spans="3:16" s="94" customFormat="1" ht="20.100000000000001" customHeight="1" x14ac:dyDescent="0.7">
      <c r="C138" s="111"/>
      <c r="D138" s="111"/>
      <c r="E138" s="111"/>
      <c r="O138" s="112"/>
    </row>
    <row r="139" spans="3:16" s="94" customFormat="1" ht="20.399999999999999" x14ac:dyDescent="0.75">
      <c r="C139" s="114" t="s">
        <v>206</v>
      </c>
      <c r="D139" s="111"/>
      <c r="E139" s="111"/>
      <c r="O139" s="112"/>
    </row>
    <row r="140" spans="3:16" s="94" customFormat="1" x14ac:dyDescent="0.7">
      <c r="C140" s="94" t="s">
        <v>207</v>
      </c>
      <c r="D140" s="111"/>
      <c r="E140" s="111"/>
      <c r="O140" s="112"/>
    </row>
    <row r="141" spans="3:16" s="94" customFormat="1" ht="20.399999999999999" x14ac:dyDescent="0.75">
      <c r="C141" s="114"/>
      <c r="D141" s="111"/>
      <c r="E141" s="111"/>
      <c r="O141" s="112"/>
    </row>
    <row r="142" spans="3:16" s="94" customFormat="1" x14ac:dyDescent="0.7">
      <c r="C142" s="273" t="s">
        <v>208</v>
      </c>
      <c r="D142" s="274"/>
      <c r="E142" s="273" t="s">
        <v>209</v>
      </c>
      <c r="F142" s="275"/>
      <c r="G142" s="275"/>
      <c r="H142" s="133" t="s">
        <v>210</v>
      </c>
      <c r="I142" s="134" t="s">
        <v>104</v>
      </c>
      <c r="J142" s="117" t="s">
        <v>211</v>
      </c>
      <c r="K142" s="117" t="s">
        <v>135</v>
      </c>
      <c r="P142" s="112"/>
    </row>
    <row r="143" spans="3:16" s="136" customFormat="1" ht="18" customHeight="1" x14ac:dyDescent="0.55000000000000004">
      <c r="C143" s="256" t="s">
        <v>212</v>
      </c>
      <c r="D143" s="256"/>
      <c r="E143" s="256" t="s">
        <v>213</v>
      </c>
      <c r="F143" s="256"/>
      <c r="G143" s="256"/>
      <c r="H143" s="252" t="s">
        <v>214</v>
      </c>
      <c r="I143" s="135" t="s">
        <v>60</v>
      </c>
      <c r="J143" s="135" t="s">
        <v>139</v>
      </c>
      <c r="K143" s="135" t="s">
        <v>140</v>
      </c>
      <c r="P143" s="137"/>
    </row>
    <row r="144" spans="3:16" s="136" customFormat="1" ht="18" customHeight="1" x14ac:dyDescent="0.55000000000000004">
      <c r="C144" s="256"/>
      <c r="D144" s="256"/>
      <c r="E144" s="256"/>
      <c r="F144" s="256"/>
      <c r="G144" s="256"/>
      <c r="H144" s="252"/>
      <c r="I144" s="127" t="s">
        <v>141</v>
      </c>
      <c r="J144" s="127" t="s">
        <v>142</v>
      </c>
      <c r="K144" s="127" t="s">
        <v>143</v>
      </c>
      <c r="P144" s="137"/>
    </row>
    <row r="145" spans="3:16" s="136" customFormat="1" ht="18" customHeight="1" x14ac:dyDescent="0.55000000000000004">
      <c r="C145" s="256"/>
      <c r="D145" s="256"/>
      <c r="E145" s="256"/>
      <c r="F145" s="256"/>
      <c r="G145" s="256"/>
      <c r="H145" s="252"/>
      <c r="I145" s="135" t="s">
        <v>194</v>
      </c>
      <c r="J145" s="135" t="s">
        <v>145</v>
      </c>
      <c r="K145" s="135" t="s">
        <v>195</v>
      </c>
      <c r="P145" s="137"/>
    </row>
    <row r="146" spans="3:16" s="136" customFormat="1" ht="18" customHeight="1" x14ac:dyDescent="0.55000000000000004">
      <c r="C146" s="256"/>
      <c r="D146" s="256"/>
      <c r="E146" s="256"/>
      <c r="F146" s="256"/>
      <c r="G146" s="256"/>
      <c r="H146" s="252"/>
      <c r="I146" s="127" t="s">
        <v>187</v>
      </c>
      <c r="J146" s="127" t="s">
        <v>172</v>
      </c>
      <c r="K146" s="127" t="s">
        <v>173</v>
      </c>
      <c r="P146" s="137"/>
    </row>
    <row r="147" spans="3:16" s="136" customFormat="1" ht="18" customHeight="1" x14ac:dyDescent="0.55000000000000004">
      <c r="C147" s="256"/>
      <c r="D147" s="256"/>
      <c r="E147" s="256"/>
      <c r="F147" s="256"/>
      <c r="G147" s="256"/>
      <c r="H147" s="252"/>
      <c r="I147" s="135" t="s">
        <v>188</v>
      </c>
      <c r="J147" s="135" t="s">
        <v>175</v>
      </c>
      <c r="K147" s="135" t="s">
        <v>176</v>
      </c>
      <c r="P147" s="137"/>
    </row>
    <row r="148" spans="3:16" s="136" customFormat="1" ht="18" customHeight="1" x14ac:dyDescent="0.55000000000000004">
      <c r="C148" s="256"/>
      <c r="D148" s="256"/>
      <c r="E148" s="256"/>
      <c r="F148" s="256"/>
      <c r="G148" s="256"/>
      <c r="H148" s="252"/>
      <c r="I148" s="127" t="s">
        <v>114</v>
      </c>
      <c r="J148" s="127" t="s">
        <v>147</v>
      </c>
      <c r="K148" s="127" t="s">
        <v>114</v>
      </c>
      <c r="P148" s="137"/>
    </row>
    <row r="149" spans="3:16" s="136" customFormat="1" ht="18" customHeight="1" x14ac:dyDescent="0.55000000000000004">
      <c r="C149" s="256"/>
      <c r="D149" s="256"/>
      <c r="E149" s="256"/>
      <c r="F149" s="256"/>
      <c r="G149" s="256"/>
      <c r="H149" s="252"/>
      <c r="I149" s="135" t="s">
        <v>148</v>
      </c>
      <c r="J149" s="135" t="s">
        <v>149</v>
      </c>
      <c r="K149" s="135" t="s">
        <v>148</v>
      </c>
      <c r="P149" s="137"/>
    </row>
    <row r="150" spans="3:16" s="136" customFormat="1" ht="18" customHeight="1" x14ac:dyDescent="0.55000000000000004">
      <c r="C150" s="256"/>
      <c r="D150" s="256"/>
      <c r="E150" s="256"/>
      <c r="F150" s="256"/>
      <c r="G150" s="256"/>
      <c r="H150" s="252"/>
      <c r="I150" s="127" t="s">
        <v>150</v>
      </c>
      <c r="J150" s="127" t="s">
        <v>151</v>
      </c>
      <c r="K150" s="127" t="s">
        <v>150</v>
      </c>
      <c r="P150" s="137"/>
    </row>
    <row r="151" spans="3:16" s="136" customFormat="1" ht="18" customHeight="1" x14ac:dyDescent="0.55000000000000004">
      <c r="C151" s="256"/>
      <c r="D151" s="256"/>
      <c r="E151" s="256"/>
      <c r="F151" s="256"/>
      <c r="G151" s="256"/>
      <c r="H151" s="252"/>
      <c r="I151" s="135" t="s">
        <v>152</v>
      </c>
      <c r="J151" s="135" t="s">
        <v>153</v>
      </c>
      <c r="K151" s="135" t="s">
        <v>154</v>
      </c>
      <c r="P151" s="137"/>
    </row>
    <row r="152" spans="3:16" s="136" customFormat="1" ht="18" customHeight="1" x14ac:dyDescent="0.55000000000000004">
      <c r="C152" s="256"/>
      <c r="D152" s="256"/>
      <c r="E152" s="256"/>
      <c r="F152" s="256"/>
      <c r="G152" s="256"/>
      <c r="H152" s="252"/>
      <c r="I152" s="127" t="s">
        <v>189</v>
      </c>
      <c r="J152" s="127" t="s">
        <v>156</v>
      </c>
      <c r="K152" s="127" t="s">
        <v>154</v>
      </c>
      <c r="P152" s="137"/>
    </row>
    <row r="153" spans="3:16" s="136" customFormat="1" ht="18" customHeight="1" x14ac:dyDescent="0.55000000000000004">
      <c r="C153" s="256"/>
      <c r="D153" s="256"/>
      <c r="E153" s="256"/>
      <c r="F153" s="256"/>
      <c r="G153" s="256"/>
      <c r="H153" s="252"/>
      <c r="I153" s="135" t="s">
        <v>190</v>
      </c>
      <c r="J153" s="135" t="s">
        <v>158</v>
      </c>
      <c r="K153" s="135" t="s">
        <v>154</v>
      </c>
      <c r="P153" s="137"/>
    </row>
    <row r="154" spans="3:16" s="136" customFormat="1" ht="18" customHeight="1" x14ac:dyDescent="0.55000000000000004">
      <c r="C154" s="256"/>
      <c r="D154" s="256"/>
      <c r="E154" s="256"/>
      <c r="F154" s="256"/>
      <c r="G154" s="256"/>
      <c r="H154" s="252"/>
      <c r="I154" s="127" t="s">
        <v>159</v>
      </c>
      <c r="J154" s="127" t="s">
        <v>160</v>
      </c>
      <c r="K154" s="127" t="s">
        <v>161</v>
      </c>
      <c r="P154" s="137"/>
    </row>
    <row r="155" spans="3:16" s="136" customFormat="1" ht="18" customHeight="1" x14ac:dyDescent="0.55000000000000004">
      <c r="C155" s="256"/>
      <c r="D155" s="256"/>
      <c r="E155" s="256"/>
      <c r="F155" s="256"/>
      <c r="G155" s="256"/>
      <c r="H155" s="252"/>
      <c r="I155" s="135" t="s">
        <v>215</v>
      </c>
      <c r="J155" s="135" t="s">
        <v>163</v>
      </c>
      <c r="K155" s="135" t="s">
        <v>164</v>
      </c>
      <c r="P155" s="137"/>
    </row>
    <row r="156" spans="3:16" s="136" customFormat="1" ht="18" customHeight="1" x14ac:dyDescent="0.55000000000000004">
      <c r="C156" s="256"/>
      <c r="D156" s="256"/>
      <c r="E156" s="256"/>
      <c r="F156" s="256"/>
      <c r="G156" s="256"/>
      <c r="H156" s="252"/>
      <c r="I156" s="127" t="s">
        <v>181</v>
      </c>
      <c r="J156" s="127" t="s">
        <v>182</v>
      </c>
      <c r="K156" s="127" t="s">
        <v>183</v>
      </c>
      <c r="P156" s="137"/>
    </row>
    <row r="157" spans="3:16" s="136" customFormat="1" ht="18" customHeight="1" x14ac:dyDescent="0.55000000000000004">
      <c r="C157" s="257"/>
      <c r="D157" s="257"/>
      <c r="E157" s="257"/>
      <c r="F157" s="257"/>
      <c r="G157" s="257"/>
      <c r="H157" s="253"/>
      <c r="I157" s="138" t="s">
        <v>165</v>
      </c>
      <c r="J157" s="138" t="s">
        <v>166</v>
      </c>
      <c r="K157" s="138" t="s">
        <v>167</v>
      </c>
      <c r="P157" s="137"/>
    </row>
    <row r="158" spans="3:16" s="136" customFormat="1" ht="18" customHeight="1" thickBot="1" x14ac:dyDescent="0.6">
      <c r="C158" s="258"/>
      <c r="D158" s="258"/>
      <c r="E158" s="258"/>
      <c r="F158" s="258"/>
      <c r="G158" s="258"/>
      <c r="H158" s="254"/>
      <c r="I158" s="128" t="s">
        <v>216</v>
      </c>
      <c r="J158" s="128" t="s">
        <v>217</v>
      </c>
      <c r="K158" s="128" t="s">
        <v>218</v>
      </c>
      <c r="P158" s="137"/>
    </row>
    <row r="159" spans="3:16" s="136" customFormat="1" ht="18" customHeight="1" x14ac:dyDescent="0.55000000000000004">
      <c r="C159" s="255" t="s">
        <v>219</v>
      </c>
      <c r="D159" s="255"/>
      <c r="E159" s="255" t="s">
        <v>220</v>
      </c>
      <c r="F159" s="255"/>
      <c r="G159" s="255"/>
      <c r="H159" s="259" t="s">
        <v>221</v>
      </c>
      <c r="I159" s="139" t="s">
        <v>186</v>
      </c>
      <c r="J159" s="139" t="s">
        <v>139</v>
      </c>
      <c r="K159" s="139" t="s">
        <v>140</v>
      </c>
      <c r="P159" s="137"/>
    </row>
    <row r="160" spans="3:16" s="136" customFormat="1" ht="18" customHeight="1" x14ac:dyDescent="0.55000000000000004">
      <c r="C160" s="256"/>
      <c r="D160" s="256"/>
      <c r="E160" s="256"/>
      <c r="F160" s="256"/>
      <c r="G160" s="256"/>
      <c r="H160" s="252"/>
      <c r="I160" s="127" t="s">
        <v>141</v>
      </c>
      <c r="J160" s="127" t="s">
        <v>142</v>
      </c>
      <c r="K160" s="127" t="s">
        <v>143</v>
      </c>
      <c r="P160" s="137"/>
    </row>
    <row r="161" spans="3:16" s="136" customFormat="1" ht="18" customHeight="1" x14ac:dyDescent="0.55000000000000004">
      <c r="C161" s="256"/>
      <c r="D161" s="256"/>
      <c r="E161" s="256"/>
      <c r="F161" s="256"/>
      <c r="G161" s="256"/>
      <c r="H161" s="252"/>
      <c r="I161" s="135" t="s">
        <v>144</v>
      </c>
      <c r="J161" s="135" t="s">
        <v>145</v>
      </c>
      <c r="K161" s="135" t="s">
        <v>195</v>
      </c>
      <c r="P161" s="137"/>
    </row>
    <row r="162" spans="3:16" s="136" customFormat="1" ht="18" customHeight="1" x14ac:dyDescent="0.55000000000000004">
      <c r="C162" s="256"/>
      <c r="D162" s="256"/>
      <c r="E162" s="256"/>
      <c r="F162" s="256"/>
      <c r="G162" s="256"/>
      <c r="H162" s="252"/>
      <c r="I162" s="127" t="s">
        <v>171</v>
      </c>
      <c r="J162" s="127" t="s">
        <v>172</v>
      </c>
      <c r="K162" s="127" t="s">
        <v>222</v>
      </c>
      <c r="P162" s="137"/>
    </row>
    <row r="163" spans="3:16" s="136" customFormat="1" ht="18" customHeight="1" x14ac:dyDescent="0.55000000000000004">
      <c r="C163" s="256"/>
      <c r="D163" s="256"/>
      <c r="E163" s="256"/>
      <c r="F163" s="256"/>
      <c r="G163" s="256"/>
      <c r="H163" s="252"/>
      <c r="I163" s="135" t="s">
        <v>188</v>
      </c>
      <c r="J163" s="135" t="s">
        <v>175</v>
      </c>
      <c r="K163" s="135" t="s">
        <v>176</v>
      </c>
      <c r="P163" s="137"/>
    </row>
    <row r="164" spans="3:16" s="136" customFormat="1" ht="18" customHeight="1" x14ac:dyDescent="0.55000000000000004">
      <c r="C164" s="256"/>
      <c r="D164" s="256"/>
      <c r="E164" s="256"/>
      <c r="F164" s="256"/>
      <c r="G164" s="256"/>
      <c r="H164" s="252"/>
      <c r="I164" s="127" t="s">
        <v>223</v>
      </c>
      <c r="J164" s="127" t="s">
        <v>147</v>
      </c>
      <c r="K164" s="127" t="s">
        <v>114</v>
      </c>
      <c r="P164" s="137"/>
    </row>
    <row r="165" spans="3:16" s="136" customFormat="1" ht="18" customHeight="1" x14ac:dyDescent="0.55000000000000004">
      <c r="C165" s="256"/>
      <c r="D165" s="256"/>
      <c r="E165" s="256"/>
      <c r="F165" s="256"/>
      <c r="G165" s="256"/>
      <c r="H165" s="252"/>
      <c r="I165" s="135" t="s">
        <v>177</v>
      </c>
      <c r="J165" s="135" t="s">
        <v>149</v>
      </c>
      <c r="K165" s="135" t="s">
        <v>148</v>
      </c>
      <c r="P165" s="137"/>
    </row>
    <row r="166" spans="3:16" s="136" customFormat="1" ht="18" customHeight="1" x14ac:dyDescent="0.55000000000000004">
      <c r="C166" s="256"/>
      <c r="D166" s="256"/>
      <c r="E166" s="256"/>
      <c r="F166" s="256"/>
      <c r="G166" s="256"/>
      <c r="H166" s="252"/>
      <c r="I166" s="127" t="s">
        <v>178</v>
      </c>
      <c r="J166" s="127" t="s">
        <v>151</v>
      </c>
      <c r="K166" s="127" t="s">
        <v>150</v>
      </c>
      <c r="P166" s="137"/>
    </row>
    <row r="167" spans="3:16" s="136" customFormat="1" ht="18" customHeight="1" x14ac:dyDescent="0.55000000000000004">
      <c r="C167" s="256"/>
      <c r="D167" s="256"/>
      <c r="E167" s="256"/>
      <c r="F167" s="256"/>
      <c r="G167" s="256"/>
      <c r="H167" s="252"/>
      <c r="I167" s="135" t="s">
        <v>179</v>
      </c>
      <c r="J167" s="135" t="s">
        <v>153</v>
      </c>
      <c r="K167" s="135" t="s">
        <v>154</v>
      </c>
      <c r="P167" s="137"/>
    </row>
    <row r="168" spans="3:16" s="136" customFormat="1" ht="18" customHeight="1" x14ac:dyDescent="0.55000000000000004">
      <c r="C168" s="256"/>
      <c r="D168" s="256"/>
      <c r="E168" s="256"/>
      <c r="F168" s="256"/>
      <c r="G168" s="256"/>
      <c r="H168" s="252"/>
      <c r="I168" s="127" t="s">
        <v>155</v>
      </c>
      <c r="J168" s="127" t="s">
        <v>156</v>
      </c>
      <c r="K168" s="127" t="s">
        <v>154</v>
      </c>
      <c r="P168" s="137"/>
    </row>
    <row r="169" spans="3:16" s="136" customFormat="1" ht="18" customHeight="1" x14ac:dyDescent="0.55000000000000004">
      <c r="C169" s="256"/>
      <c r="D169" s="256"/>
      <c r="E169" s="256"/>
      <c r="F169" s="256"/>
      <c r="G169" s="256"/>
      <c r="H169" s="252"/>
      <c r="I169" s="135" t="s">
        <v>157</v>
      </c>
      <c r="J169" s="135" t="s">
        <v>158</v>
      </c>
      <c r="K169" s="135" t="s">
        <v>154</v>
      </c>
      <c r="P169" s="137"/>
    </row>
    <row r="170" spans="3:16" s="136" customFormat="1" ht="18" customHeight="1" x14ac:dyDescent="0.55000000000000004">
      <c r="C170" s="256"/>
      <c r="D170" s="256"/>
      <c r="E170" s="256"/>
      <c r="F170" s="256"/>
      <c r="G170" s="256"/>
      <c r="H170" s="252"/>
      <c r="I170" s="127" t="s">
        <v>159</v>
      </c>
      <c r="J170" s="127" t="s">
        <v>160</v>
      </c>
      <c r="K170" s="127" t="s">
        <v>161</v>
      </c>
      <c r="P170" s="137"/>
    </row>
    <row r="171" spans="3:16" s="136" customFormat="1" ht="18" customHeight="1" x14ac:dyDescent="0.55000000000000004">
      <c r="C171" s="256"/>
      <c r="D171" s="256"/>
      <c r="E171" s="256"/>
      <c r="F171" s="256"/>
      <c r="G171" s="256"/>
      <c r="H171" s="252"/>
      <c r="I171" s="135" t="s">
        <v>162</v>
      </c>
      <c r="J171" s="135" t="s">
        <v>163</v>
      </c>
      <c r="K171" s="135" t="s">
        <v>164</v>
      </c>
      <c r="P171" s="137"/>
    </row>
    <row r="172" spans="3:16" s="136" customFormat="1" ht="18" customHeight="1" x14ac:dyDescent="0.55000000000000004">
      <c r="C172" s="256"/>
      <c r="D172" s="256"/>
      <c r="E172" s="256"/>
      <c r="F172" s="256"/>
      <c r="G172" s="256"/>
      <c r="H172" s="260"/>
      <c r="I172" s="127" t="s">
        <v>181</v>
      </c>
      <c r="J172" s="127" t="s">
        <v>182</v>
      </c>
      <c r="K172" s="127" t="s">
        <v>183</v>
      </c>
      <c r="P172" s="137"/>
    </row>
    <row r="173" spans="3:16" s="136" customFormat="1" ht="18" customHeight="1" x14ac:dyDescent="0.55000000000000004">
      <c r="C173" s="257"/>
      <c r="D173" s="257"/>
      <c r="E173" s="257"/>
      <c r="F173" s="257"/>
      <c r="G173" s="257"/>
      <c r="H173" s="261"/>
      <c r="I173" s="135" t="s">
        <v>165</v>
      </c>
      <c r="J173" s="135" t="s">
        <v>166</v>
      </c>
      <c r="K173" s="135" t="s">
        <v>167</v>
      </c>
      <c r="P173" s="137"/>
    </row>
    <row r="174" spans="3:16" s="136" customFormat="1" ht="18" customHeight="1" x14ac:dyDescent="0.55000000000000004">
      <c r="C174" s="257"/>
      <c r="D174" s="257"/>
      <c r="E174" s="257"/>
      <c r="F174" s="257"/>
      <c r="G174" s="257"/>
      <c r="H174" s="261"/>
      <c r="I174" s="140" t="s">
        <v>224</v>
      </c>
      <c r="J174" s="140" t="s">
        <v>225</v>
      </c>
      <c r="K174" s="140" t="s">
        <v>167</v>
      </c>
      <c r="P174" s="137"/>
    </row>
    <row r="175" spans="3:16" s="136" customFormat="1" ht="18" customHeight="1" thickBot="1" x14ac:dyDescent="0.6">
      <c r="C175" s="258"/>
      <c r="D175" s="258"/>
      <c r="E175" s="258"/>
      <c r="F175" s="258"/>
      <c r="G175" s="258"/>
      <c r="H175" s="262"/>
      <c r="I175" s="141" t="s">
        <v>216</v>
      </c>
      <c r="J175" s="141" t="s">
        <v>217</v>
      </c>
      <c r="K175" s="141" t="s">
        <v>218</v>
      </c>
      <c r="P175" s="137"/>
    </row>
    <row r="176" spans="3:16" s="136" customFormat="1" ht="18" customHeight="1" x14ac:dyDescent="0.55000000000000004">
      <c r="C176" s="263" t="s">
        <v>226</v>
      </c>
      <c r="D176" s="264"/>
      <c r="E176" s="263" t="s">
        <v>227</v>
      </c>
      <c r="F176" s="267"/>
      <c r="G176" s="264"/>
      <c r="H176" s="269" t="s">
        <v>228</v>
      </c>
      <c r="I176" s="139" t="s">
        <v>186</v>
      </c>
      <c r="J176" s="139" t="s">
        <v>139</v>
      </c>
      <c r="K176" s="139" t="s">
        <v>140</v>
      </c>
      <c r="P176" s="137"/>
    </row>
    <row r="177" spans="3:16" s="136" customFormat="1" ht="18" customHeight="1" x14ac:dyDescent="0.55000000000000004">
      <c r="C177" s="263"/>
      <c r="D177" s="264"/>
      <c r="E177" s="263"/>
      <c r="F177" s="267"/>
      <c r="G177" s="264"/>
      <c r="H177" s="269"/>
      <c r="I177" s="127" t="s">
        <v>141</v>
      </c>
      <c r="J177" s="127" t="s">
        <v>142</v>
      </c>
      <c r="K177" s="127" t="s">
        <v>143</v>
      </c>
      <c r="P177" s="137"/>
    </row>
    <row r="178" spans="3:16" s="136" customFormat="1" ht="18" customHeight="1" x14ac:dyDescent="0.55000000000000004">
      <c r="C178" s="263"/>
      <c r="D178" s="264"/>
      <c r="E178" s="263"/>
      <c r="F178" s="267"/>
      <c r="G178" s="264"/>
      <c r="H178" s="269"/>
      <c r="I178" s="135" t="s">
        <v>144</v>
      </c>
      <c r="J178" s="135" t="s">
        <v>145</v>
      </c>
      <c r="K178" s="135" t="s">
        <v>195</v>
      </c>
      <c r="P178" s="137"/>
    </row>
    <row r="179" spans="3:16" s="136" customFormat="1" ht="18" customHeight="1" x14ac:dyDescent="0.55000000000000004">
      <c r="C179" s="263"/>
      <c r="D179" s="264"/>
      <c r="E179" s="263"/>
      <c r="F179" s="267"/>
      <c r="G179" s="264"/>
      <c r="H179" s="269"/>
      <c r="I179" s="127" t="s">
        <v>171</v>
      </c>
      <c r="J179" s="127" t="s">
        <v>172</v>
      </c>
      <c r="K179" s="127" t="s">
        <v>173</v>
      </c>
      <c r="P179" s="137"/>
    </row>
    <row r="180" spans="3:16" s="136" customFormat="1" ht="18" customHeight="1" x14ac:dyDescent="0.55000000000000004">
      <c r="C180" s="263"/>
      <c r="D180" s="264"/>
      <c r="E180" s="263"/>
      <c r="F180" s="267"/>
      <c r="G180" s="264"/>
      <c r="H180" s="269"/>
      <c r="I180" s="135" t="s">
        <v>188</v>
      </c>
      <c r="J180" s="135" t="s">
        <v>175</v>
      </c>
      <c r="K180" s="135" t="s">
        <v>176</v>
      </c>
      <c r="P180" s="137"/>
    </row>
    <row r="181" spans="3:16" s="136" customFormat="1" ht="18" customHeight="1" x14ac:dyDescent="0.55000000000000004">
      <c r="C181" s="263"/>
      <c r="D181" s="264"/>
      <c r="E181" s="263"/>
      <c r="F181" s="267"/>
      <c r="G181" s="264"/>
      <c r="H181" s="269"/>
      <c r="I181" s="127" t="s">
        <v>114</v>
      </c>
      <c r="J181" s="127" t="s">
        <v>147</v>
      </c>
      <c r="K181" s="127" t="s">
        <v>114</v>
      </c>
      <c r="P181" s="137"/>
    </row>
    <row r="182" spans="3:16" s="136" customFormat="1" ht="18" customHeight="1" x14ac:dyDescent="0.55000000000000004">
      <c r="C182" s="263"/>
      <c r="D182" s="264"/>
      <c r="E182" s="263"/>
      <c r="F182" s="267"/>
      <c r="G182" s="264"/>
      <c r="H182" s="269"/>
      <c r="I182" s="135" t="s">
        <v>177</v>
      </c>
      <c r="J182" s="135" t="s">
        <v>149</v>
      </c>
      <c r="K182" s="135" t="s">
        <v>148</v>
      </c>
      <c r="P182" s="137"/>
    </row>
    <row r="183" spans="3:16" s="136" customFormat="1" ht="18" customHeight="1" x14ac:dyDescent="0.55000000000000004">
      <c r="C183" s="263"/>
      <c r="D183" s="264"/>
      <c r="E183" s="263"/>
      <c r="F183" s="267"/>
      <c r="G183" s="264"/>
      <c r="H183" s="269"/>
      <c r="I183" s="127" t="s">
        <v>178</v>
      </c>
      <c r="J183" s="127" t="s">
        <v>151</v>
      </c>
      <c r="K183" s="127" t="s">
        <v>150</v>
      </c>
      <c r="P183" s="137"/>
    </row>
    <row r="184" spans="3:16" s="136" customFormat="1" ht="18" customHeight="1" x14ac:dyDescent="0.55000000000000004">
      <c r="C184" s="263"/>
      <c r="D184" s="264"/>
      <c r="E184" s="263"/>
      <c r="F184" s="267"/>
      <c r="G184" s="264"/>
      <c r="H184" s="269"/>
      <c r="I184" s="135" t="s">
        <v>152</v>
      </c>
      <c r="J184" s="135" t="s">
        <v>153</v>
      </c>
      <c r="K184" s="135" t="s">
        <v>154</v>
      </c>
      <c r="P184" s="137"/>
    </row>
    <row r="185" spans="3:16" s="136" customFormat="1" ht="18" customHeight="1" x14ac:dyDescent="0.55000000000000004">
      <c r="C185" s="263"/>
      <c r="D185" s="264"/>
      <c r="E185" s="263"/>
      <c r="F185" s="267"/>
      <c r="G185" s="264"/>
      <c r="H185" s="269"/>
      <c r="I185" s="127" t="s">
        <v>155</v>
      </c>
      <c r="J185" s="127" t="s">
        <v>156</v>
      </c>
      <c r="K185" s="127" t="s">
        <v>154</v>
      </c>
      <c r="P185" s="137"/>
    </row>
    <row r="186" spans="3:16" s="136" customFormat="1" ht="18" customHeight="1" x14ac:dyDescent="0.55000000000000004">
      <c r="C186" s="263"/>
      <c r="D186" s="264"/>
      <c r="E186" s="263"/>
      <c r="F186" s="267"/>
      <c r="G186" s="264"/>
      <c r="H186" s="269"/>
      <c r="I186" s="135" t="s">
        <v>157</v>
      </c>
      <c r="J186" s="135" t="s">
        <v>158</v>
      </c>
      <c r="K186" s="135" t="s">
        <v>154</v>
      </c>
      <c r="P186" s="137"/>
    </row>
    <row r="187" spans="3:16" s="136" customFormat="1" ht="18" customHeight="1" x14ac:dyDescent="0.55000000000000004">
      <c r="C187" s="263"/>
      <c r="D187" s="264"/>
      <c r="E187" s="263"/>
      <c r="F187" s="267"/>
      <c r="G187" s="264"/>
      <c r="H187" s="269"/>
      <c r="I187" s="127" t="s">
        <v>159</v>
      </c>
      <c r="J187" s="127" t="s">
        <v>160</v>
      </c>
      <c r="K187" s="127" t="s">
        <v>161</v>
      </c>
      <c r="P187" s="137"/>
    </row>
    <row r="188" spans="3:16" s="136" customFormat="1" ht="18" customHeight="1" x14ac:dyDescent="0.55000000000000004">
      <c r="C188" s="263"/>
      <c r="D188" s="264"/>
      <c r="E188" s="263"/>
      <c r="F188" s="267"/>
      <c r="G188" s="264"/>
      <c r="H188" s="269"/>
      <c r="I188" s="135" t="s">
        <v>162</v>
      </c>
      <c r="J188" s="135" t="s">
        <v>163</v>
      </c>
      <c r="K188" s="135" t="s">
        <v>164</v>
      </c>
      <c r="P188" s="137"/>
    </row>
    <row r="189" spans="3:16" s="136" customFormat="1" ht="18" customHeight="1" x14ac:dyDescent="0.55000000000000004">
      <c r="C189" s="263"/>
      <c r="D189" s="264"/>
      <c r="E189" s="263"/>
      <c r="F189" s="267"/>
      <c r="G189" s="264"/>
      <c r="H189" s="269"/>
      <c r="I189" s="127" t="s">
        <v>181</v>
      </c>
      <c r="J189" s="127" t="s">
        <v>182</v>
      </c>
      <c r="K189" s="127" t="s">
        <v>183</v>
      </c>
      <c r="P189" s="137"/>
    </row>
    <row r="190" spans="3:16" s="136" customFormat="1" ht="18" customHeight="1" x14ac:dyDescent="0.55000000000000004">
      <c r="C190" s="263"/>
      <c r="D190" s="264"/>
      <c r="E190" s="263"/>
      <c r="F190" s="267"/>
      <c r="G190" s="264"/>
      <c r="H190" s="269"/>
      <c r="I190" s="135" t="s">
        <v>165</v>
      </c>
      <c r="J190" s="135" t="s">
        <v>166</v>
      </c>
      <c r="K190" s="135" t="s">
        <v>167</v>
      </c>
      <c r="P190" s="137"/>
    </row>
    <row r="191" spans="3:16" s="136" customFormat="1" ht="18" customHeight="1" x14ac:dyDescent="0.55000000000000004">
      <c r="C191" s="263"/>
      <c r="D191" s="264"/>
      <c r="E191" s="263"/>
      <c r="F191" s="267"/>
      <c r="G191" s="264"/>
      <c r="H191" s="269"/>
      <c r="I191" s="127" t="s">
        <v>229</v>
      </c>
      <c r="J191" s="127" t="s">
        <v>230</v>
      </c>
      <c r="K191" s="127" t="s">
        <v>173</v>
      </c>
      <c r="P191" s="137"/>
    </row>
    <row r="192" spans="3:16" s="136" customFormat="1" ht="18" customHeight="1" x14ac:dyDescent="0.55000000000000004">
      <c r="C192" s="263"/>
      <c r="D192" s="264"/>
      <c r="E192" s="263"/>
      <c r="F192" s="267"/>
      <c r="G192" s="264"/>
      <c r="H192" s="269"/>
      <c r="I192" s="135" t="s">
        <v>231</v>
      </c>
      <c r="J192" s="135" t="s">
        <v>232</v>
      </c>
      <c r="K192" s="135" t="s">
        <v>233</v>
      </c>
      <c r="P192" s="137"/>
    </row>
    <row r="193" spans="3:16" s="136" customFormat="1" ht="18" customHeight="1" x14ac:dyDescent="0.55000000000000004">
      <c r="C193" s="265"/>
      <c r="D193" s="266"/>
      <c r="E193" s="265"/>
      <c r="F193" s="268"/>
      <c r="G193" s="266"/>
      <c r="H193" s="259"/>
      <c r="I193" s="127" t="s">
        <v>216</v>
      </c>
      <c r="J193" s="127" t="s">
        <v>217</v>
      </c>
      <c r="K193" s="127" t="s">
        <v>218</v>
      </c>
      <c r="P193" s="137"/>
    </row>
    <row r="194" spans="3:16" s="142" customFormat="1" x14ac:dyDescent="0.7">
      <c r="C194" s="118" t="s">
        <v>131</v>
      </c>
      <c r="P194" s="143"/>
    </row>
    <row r="195" spans="3:16" s="142" customFormat="1" x14ac:dyDescent="0.7">
      <c r="P195" s="143"/>
    </row>
    <row r="196" spans="3:16" s="94" customFormat="1" x14ac:dyDescent="0.7">
      <c r="C196" s="116"/>
      <c r="D196" s="116"/>
      <c r="E196" s="116"/>
      <c r="F196" s="116"/>
      <c r="G196" s="116"/>
      <c r="H196" s="116"/>
      <c r="O196" s="112"/>
    </row>
    <row r="215" ht="15.6" customHeight="1" x14ac:dyDescent="0.7"/>
  </sheetData>
  <mergeCells count="71">
    <mergeCell ref="C58:D58"/>
    <mergeCell ref="E58:G58"/>
    <mergeCell ref="H58:I58"/>
    <mergeCell ref="J58:J65"/>
    <mergeCell ref="K58:K65"/>
    <mergeCell ref="C23:K23"/>
    <mergeCell ref="C33:K33"/>
    <mergeCell ref="C57:D57"/>
    <mergeCell ref="E57:G57"/>
    <mergeCell ref="H57:I57"/>
    <mergeCell ref="C59:D59"/>
    <mergeCell ref="E59:G59"/>
    <mergeCell ref="H59:I59"/>
    <mergeCell ref="C60:D60"/>
    <mergeCell ref="E60:G60"/>
    <mergeCell ref="H60:I60"/>
    <mergeCell ref="C61:D61"/>
    <mergeCell ref="E61:G61"/>
    <mergeCell ref="H61:I61"/>
    <mergeCell ref="C62:D62"/>
    <mergeCell ref="E62:G62"/>
    <mergeCell ref="H62:I62"/>
    <mergeCell ref="C72:D83"/>
    <mergeCell ref="E72:G83"/>
    <mergeCell ref="H72:H83"/>
    <mergeCell ref="C63:D63"/>
    <mergeCell ref="E63:G63"/>
    <mergeCell ref="H63:I63"/>
    <mergeCell ref="C64:D64"/>
    <mergeCell ref="E64:G64"/>
    <mergeCell ref="H64:I64"/>
    <mergeCell ref="C65:D65"/>
    <mergeCell ref="E65:G65"/>
    <mergeCell ref="H65:I65"/>
    <mergeCell ref="C71:D71"/>
    <mergeCell ref="E71:G71"/>
    <mergeCell ref="C84:D97"/>
    <mergeCell ref="E84:G97"/>
    <mergeCell ref="H84:H97"/>
    <mergeCell ref="C98:D111"/>
    <mergeCell ref="E98:G111"/>
    <mergeCell ref="H98:H111"/>
    <mergeCell ref="C112:D125"/>
    <mergeCell ref="E112:G125"/>
    <mergeCell ref="H112:H125"/>
    <mergeCell ref="C131:D131"/>
    <mergeCell ref="E131:G131"/>
    <mergeCell ref="H131:I131"/>
    <mergeCell ref="C132:D132"/>
    <mergeCell ref="E132:G132"/>
    <mergeCell ref="J132:J136"/>
    <mergeCell ref="K132:K136"/>
    <mergeCell ref="C133:D133"/>
    <mergeCell ref="E133:G133"/>
    <mergeCell ref="C134:D134"/>
    <mergeCell ref="E134:G134"/>
    <mergeCell ref="C135:D135"/>
    <mergeCell ref="E135:G135"/>
    <mergeCell ref="C136:D136"/>
    <mergeCell ref="E136:G136"/>
    <mergeCell ref="C142:D142"/>
    <mergeCell ref="E142:G142"/>
    <mergeCell ref="C143:D158"/>
    <mergeCell ref="E143:G158"/>
    <mergeCell ref="H143:H158"/>
    <mergeCell ref="C159:D175"/>
    <mergeCell ref="E159:G175"/>
    <mergeCell ref="H159:H175"/>
    <mergeCell ref="C176:D193"/>
    <mergeCell ref="E176:G193"/>
    <mergeCell ref="H176:H193"/>
  </mergeCells>
  <hyperlinks>
    <hyperlink ref="C19" r:id="rId1" xr:uid="{F1509004-1F47-471A-96DB-18C4E96D86CC}"/>
    <hyperlink ref="C20" r:id="rId2" xr:uid="{846D3674-9C8B-4B25-9B35-3BAA5BC3603E}"/>
  </hyperlinks>
  <pageMargins left="0.7" right="0.7" top="0.75" bottom="0.75" header="0.3" footer="0.3"/>
  <pageSetup paperSize="9" orientation="portrait" r:id="rId3"/>
  <headerFooter>
    <oddFooter>&amp;C&amp;1#&amp;"Arial"&amp;10&amp;K000000Internal</oddFooter>
  </headerFooter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Q568"/>
  <sheetViews>
    <sheetView showGridLines="0" showRowColHeaders="0" tabSelected="1" topLeftCell="A70" zoomScale="55" zoomScaleNormal="55" workbookViewId="0">
      <selection activeCell="N23" sqref="N23"/>
    </sheetView>
  </sheetViews>
  <sheetFormatPr defaultColWidth="9.15625" defaultRowHeight="14.4" x14ac:dyDescent="0.55000000000000004"/>
  <cols>
    <col min="1" max="1" width="2.83984375" style="26" customWidth="1"/>
    <col min="2" max="2" width="4.26171875" style="26" customWidth="1"/>
    <col min="3" max="3" width="15.41796875" style="26" customWidth="1"/>
    <col min="4" max="4" width="19.578125" style="26" customWidth="1"/>
    <col min="5" max="5" width="21.83984375" style="26" customWidth="1"/>
    <col min="6" max="6" width="25.68359375" style="26" customWidth="1"/>
    <col min="7" max="7" width="19.578125" style="26" customWidth="1"/>
    <col min="8" max="8" width="24.15625" style="26" customWidth="1"/>
    <col min="9" max="9" width="24.83984375" style="26" customWidth="1"/>
    <col min="10" max="10" width="18" style="26" customWidth="1"/>
    <col min="11" max="11" width="29.15625" style="26" customWidth="1"/>
    <col min="12" max="12" width="35.41796875" style="26" customWidth="1"/>
    <col min="13" max="13" width="23.578125" style="26" customWidth="1"/>
    <col min="14" max="14" width="27.41796875" style="26" customWidth="1"/>
    <col min="15" max="15" width="20.83984375" style="26" customWidth="1"/>
    <col min="16" max="16384" width="9.15625" style="26"/>
  </cols>
  <sheetData>
    <row r="1" spans="1:15" ht="5.0999999999999996" customHeight="1" x14ac:dyDescent="0.55000000000000004"/>
    <row r="2" spans="1:15" ht="15" customHeight="1" x14ac:dyDescent="0.55000000000000004"/>
    <row r="3" spans="1:15" ht="15" customHeight="1" x14ac:dyDescent="0.55000000000000004"/>
    <row r="4" spans="1:15" ht="15" customHeight="1" x14ac:dyDescent="0.55000000000000004"/>
    <row r="5" spans="1:15" ht="5.0999999999999996" customHeight="1" x14ac:dyDescent="0.55000000000000004"/>
    <row r="7" spans="1:15" x14ac:dyDescent="0.55000000000000004">
      <c r="B7" s="346" t="s">
        <v>34</v>
      </c>
      <c r="C7" s="346"/>
      <c r="D7" s="27"/>
    </row>
    <row r="8" spans="1:15" x14ac:dyDescent="0.55000000000000004">
      <c r="B8" s="28" t="s">
        <v>35</v>
      </c>
      <c r="N8" s="29"/>
    </row>
    <row r="9" spans="1:15" x14ac:dyDescent="0.55000000000000004">
      <c r="A9" s="30"/>
    </row>
    <row r="10" spans="1:15" x14ac:dyDescent="0.55000000000000004">
      <c r="A10" s="30"/>
      <c r="B10" s="32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4"/>
    </row>
    <row r="11" spans="1:15" ht="18.3" x14ac:dyDescent="0.7">
      <c r="A11" s="30"/>
      <c r="B11" s="36"/>
      <c r="C11" s="50"/>
      <c r="D11" s="37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9"/>
    </row>
    <row r="12" spans="1:15" ht="18.3" x14ac:dyDescent="0.7">
      <c r="A12" s="30"/>
      <c r="B12" s="36"/>
      <c r="C12" s="50"/>
      <c r="D12" s="37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9"/>
    </row>
    <row r="13" spans="1:15" ht="30.6" x14ac:dyDescent="1.1000000000000001">
      <c r="A13" s="30"/>
      <c r="B13" s="36"/>
      <c r="C13" s="355" t="s">
        <v>55</v>
      </c>
      <c r="D13" s="355"/>
      <c r="E13" s="355"/>
      <c r="F13" s="355"/>
      <c r="G13" s="355"/>
      <c r="H13" s="355"/>
      <c r="I13" s="355"/>
      <c r="J13" s="355"/>
      <c r="K13" s="355"/>
      <c r="L13" s="355"/>
      <c r="M13" s="38"/>
      <c r="N13" s="38"/>
      <c r="O13" s="39"/>
    </row>
    <row r="14" spans="1:15" ht="18.3" x14ac:dyDescent="0.7">
      <c r="A14" s="30"/>
      <c r="B14" s="36"/>
      <c r="C14" s="58"/>
      <c r="D14" s="58"/>
      <c r="E14" s="58"/>
      <c r="F14" s="58"/>
      <c r="G14" s="58"/>
      <c r="H14" s="58"/>
      <c r="I14" s="58"/>
      <c r="J14" s="58"/>
      <c r="K14"/>
      <c r="M14" s="38"/>
      <c r="N14" s="38"/>
      <c r="O14" s="39"/>
    </row>
    <row r="15" spans="1:15" ht="15" customHeight="1" x14ac:dyDescent="0.55000000000000004">
      <c r="A15" s="30"/>
      <c r="B15" s="36"/>
      <c r="C15" s="356" t="s">
        <v>76</v>
      </c>
      <c r="D15" s="356"/>
      <c r="E15" s="356"/>
      <c r="F15" s="356"/>
      <c r="G15" s="356"/>
      <c r="H15" s="356"/>
      <c r="I15" s="356"/>
      <c r="J15" s="356"/>
      <c r="K15" s="356"/>
      <c r="L15" s="356"/>
      <c r="M15" s="38"/>
      <c r="N15" s="38"/>
      <c r="O15" s="39"/>
    </row>
    <row r="16" spans="1:15" ht="15" customHeight="1" x14ac:dyDescent="0.55000000000000004">
      <c r="A16" s="30"/>
      <c r="B16" s="36"/>
      <c r="C16" s="356"/>
      <c r="D16" s="356"/>
      <c r="E16" s="356"/>
      <c r="F16" s="356"/>
      <c r="G16" s="356"/>
      <c r="H16" s="356"/>
      <c r="I16" s="356"/>
      <c r="J16" s="356"/>
      <c r="K16" s="356"/>
      <c r="L16" s="356"/>
      <c r="M16" s="38"/>
      <c r="N16" s="38"/>
      <c r="O16" s="39"/>
    </row>
    <row r="17" spans="1:15" ht="15" customHeight="1" x14ac:dyDescent="0.55000000000000004">
      <c r="A17" s="30"/>
      <c r="B17" s="36"/>
      <c r="C17" s="356"/>
      <c r="D17" s="356"/>
      <c r="E17" s="356"/>
      <c r="F17" s="356"/>
      <c r="G17" s="356"/>
      <c r="H17" s="356"/>
      <c r="I17" s="356"/>
      <c r="J17" s="356"/>
      <c r="K17" s="356"/>
      <c r="L17" s="356"/>
      <c r="M17" s="38"/>
      <c r="N17" s="38"/>
      <c r="O17" s="39"/>
    </row>
    <row r="18" spans="1:15" ht="18.3" x14ac:dyDescent="0.7">
      <c r="A18" s="30"/>
      <c r="B18" s="36"/>
      <c r="C18" s="58"/>
      <c r="D18" s="58"/>
      <c r="E18" s="58"/>
      <c r="F18" s="58"/>
      <c r="G18" s="58"/>
      <c r="H18" s="58"/>
      <c r="I18" s="58"/>
      <c r="J18" s="58"/>
      <c r="K18"/>
      <c r="M18" s="38"/>
      <c r="N18" s="38"/>
      <c r="O18" s="39"/>
    </row>
    <row r="19" spans="1:15" ht="18.3" x14ac:dyDescent="0.7">
      <c r="A19" s="30"/>
      <c r="B19" s="36"/>
      <c r="C19" s="15" t="s">
        <v>42</v>
      </c>
      <c r="D19" s="58"/>
      <c r="E19" s="58"/>
      <c r="F19" s="58"/>
      <c r="G19" s="58"/>
      <c r="H19" s="58"/>
      <c r="I19" s="58"/>
      <c r="J19" s="58"/>
      <c r="K19"/>
      <c r="M19" s="38"/>
      <c r="N19" s="38"/>
      <c r="O19" s="39"/>
    </row>
    <row r="20" spans="1:15" ht="18.3" x14ac:dyDescent="0.7">
      <c r="A20" s="30"/>
      <c r="B20" s="36"/>
      <c r="C20" s="58"/>
      <c r="D20" s="59" t="s">
        <v>45</v>
      </c>
      <c r="E20" s="58"/>
      <c r="F20" s="58"/>
      <c r="G20" s="58"/>
      <c r="H20" s="58"/>
      <c r="I20" s="58"/>
      <c r="J20" s="58"/>
      <c r="K20"/>
      <c r="M20" s="38"/>
      <c r="N20" s="38"/>
      <c r="O20" s="39"/>
    </row>
    <row r="21" spans="1:15" ht="18.3" x14ac:dyDescent="0.7">
      <c r="A21" s="30"/>
      <c r="B21" s="36"/>
      <c r="C21" s="58"/>
      <c r="D21" s="59" t="s">
        <v>46</v>
      </c>
      <c r="E21" s="58"/>
      <c r="F21" s="58"/>
      <c r="G21" s="58"/>
      <c r="H21" s="58"/>
      <c r="I21" s="58"/>
      <c r="J21" s="58"/>
      <c r="K21"/>
      <c r="M21" s="38"/>
      <c r="N21" s="38"/>
      <c r="O21" s="39"/>
    </row>
    <row r="22" spans="1:15" ht="18.3" x14ac:dyDescent="0.7">
      <c r="A22" s="30"/>
      <c r="B22" s="36"/>
      <c r="C22" s="58"/>
      <c r="D22" s="59" t="s">
        <v>47</v>
      </c>
      <c r="E22" s="58"/>
      <c r="F22" s="58"/>
      <c r="G22" s="58"/>
      <c r="H22" s="58"/>
      <c r="I22" s="58"/>
      <c r="J22" s="58"/>
      <c r="K22"/>
      <c r="M22" s="38"/>
      <c r="N22" s="38"/>
      <c r="O22" s="39"/>
    </row>
    <row r="23" spans="1:15" ht="18.3" x14ac:dyDescent="0.7">
      <c r="A23" s="30"/>
      <c r="B23" s="36"/>
      <c r="C23" s="58"/>
      <c r="D23" s="59"/>
      <c r="E23" s="58"/>
      <c r="F23" s="58"/>
      <c r="G23" s="58"/>
      <c r="H23" s="58"/>
      <c r="I23" s="58"/>
      <c r="J23" s="58"/>
      <c r="K23"/>
      <c r="M23" s="38"/>
      <c r="N23" s="38"/>
      <c r="O23" s="39"/>
    </row>
    <row r="24" spans="1:15" ht="18.3" x14ac:dyDescent="0.7">
      <c r="A24" s="30"/>
      <c r="B24" s="36"/>
      <c r="C24" s="15" t="s">
        <v>43</v>
      </c>
      <c r="D24" s="58"/>
      <c r="E24" s="58"/>
      <c r="F24" s="58"/>
      <c r="G24" s="58"/>
      <c r="H24" s="58"/>
      <c r="I24" s="58"/>
      <c r="J24" s="58"/>
      <c r="K24"/>
      <c r="M24" s="38"/>
      <c r="N24" s="38"/>
      <c r="O24" s="39"/>
    </row>
    <row r="25" spans="1:15" ht="18.3" x14ac:dyDescent="0.7">
      <c r="A25" s="30"/>
      <c r="B25" s="36"/>
      <c r="C25" s="58"/>
      <c r="D25" s="59" t="s">
        <v>48</v>
      </c>
      <c r="E25" s="58"/>
      <c r="F25" s="58"/>
      <c r="G25" s="58"/>
      <c r="H25" s="58"/>
      <c r="I25" s="58"/>
      <c r="J25" s="58"/>
      <c r="K25"/>
      <c r="M25" s="38"/>
      <c r="N25" s="38"/>
      <c r="O25" s="39"/>
    </row>
    <row r="26" spans="1:15" ht="18.3" x14ac:dyDescent="0.7">
      <c r="A26" s="30"/>
      <c r="B26" s="36"/>
      <c r="C26" s="58"/>
      <c r="D26" s="59" t="s">
        <v>49</v>
      </c>
      <c r="E26" s="58"/>
      <c r="F26" s="58"/>
      <c r="G26" s="58"/>
      <c r="H26" s="58"/>
      <c r="I26" s="58"/>
      <c r="J26" s="58"/>
      <c r="K26"/>
      <c r="M26" s="38"/>
      <c r="N26" s="38"/>
      <c r="O26" s="39"/>
    </row>
    <row r="27" spans="1:15" ht="18.3" x14ac:dyDescent="0.7">
      <c r="A27" s="30"/>
      <c r="B27" s="36"/>
      <c r="C27" s="58"/>
      <c r="D27" s="58"/>
      <c r="E27" s="58"/>
      <c r="F27" s="58"/>
      <c r="G27" s="58"/>
      <c r="H27" s="58"/>
      <c r="I27" s="58"/>
      <c r="J27" s="58"/>
      <c r="K27"/>
      <c r="M27" s="38"/>
      <c r="N27" s="38"/>
      <c r="O27" s="39"/>
    </row>
    <row r="28" spans="1:15" ht="18.3" x14ac:dyDescent="0.7">
      <c r="A28" s="30"/>
      <c r="B28" s="36"/>
      <c r="C28" s="15" t="s">
        <v>44</v>
      </c>
      <c r="D28" s="58"/>
      <c r="E28" s="58"/>
      <c r="F28" s="58"/>
      <c r="G28" s="58"/>
      <c r="H28" s="58"/>
      <c r="I28" s="58"/>
      <c r="J28" s="58"/>
      <c r="K28"/>
      <c r="M28" s="38"/>
      <c r="N28" s="38"/>
      <c r="O28" s="39"/>
    </row>
    <row r="29" spans="1:15" ht="18.3" x14ac:dyDescent="0.7">
      <c r="A29" s="30"/>
      <c r="B29" s="36"/>
      <c r="C29" s="58"/>
      <c r="D29" s="59" t="s">
        <v>50</v>
      </c>
      <c r="E29" s="58"/>
      <c r="F29" s="58"/>
      <c r="G29" s="58"/>
      <c r="H29" s="58"/>
      <c r="I29" s="58"/>
      <c r="J29" s="58"/>
      <c r="K29"/>
      <c r="M29" s="38"/>
      <c r="N29" s="38"/>
      <c r="O29" s="39"/>
    </row>
    <row r="30" spans="1:15" ht="18.3" x14ac:dyDescent="0.7">
      <c r="A30" s="30"/>
      <c r="B30" s="36"/>
      <c r="C30" s="58"/>
      <c r="D30" s="59" t="s">
        <v>51</v>
      </c>
      <c r="E30" s="60"/>
      <c r="F30" s="58"/>
      <c r="G30" s="58"/>
      <c r="H30" s="58"/>
      <c r="I30" s="58"/>
      <c r="J30" s="58"/>
      <c r="K30"/>
      <c r="M30" s="38"/>
      <c r="N30" s="38"/>
      <c r="O30" s="39"/>
    </row>
    <row r="31" spans="1:15" ht="18.3" x14ac:dyDescent="0.7">
      <c r="A31" s="30"/>
      <c r="B31" s="36"/>
      <c r="C31" s="58"/>
      <c r="D31" s="59" t="s">
        <v>52</v>
      </c>
      <c r="E31" s="58"/>
      <c r="F31" s="58"/>
      <c r="G31" s="58"/>
      <c r="H31" s="58"/>
      <c r="I31" s="58"/>
      <c r="J31" s="58"/>
      <c r="K31"/>
      <c r="M31" s="38"/>
      <c r="N31" s="38"/>
      <c r="O31" s="39"/>
    </row>
    <row r="32" spans="1:15" ht="18.3" x14ac:dyDescent="0.7">
      <c r="A32" s="30"/>
      <c r="B32" s="36"/>
      <c r="C32" s="58"/>
      <c r="D32" s="59" t="s">
        <v>53</v>
      </c>
      <c r="E32" s="58"/>
      <c r="F32" s="58"/>
      <c r="G32" s="58"/>
      <c r="H32" s="58"/>
      <c r="I32" s="58"/>
      <c r="J32" s="58"/>
      <c r="K32"/>
      <c r="M32" s="38"/>
      <c r="N32" s="38"/>
      <c r="O32" s="39"/>
    </row>
    <row r="33" spans="1:15" ht="18.3" x14ac:dyDescent="0.7">
      <c r="A33" s="30"/>
      <c r="B33" s="36"/>
      <c r="C33" s="58"/>
      <c r="D33" s="59" t="s">
        <v>54</v>
      </c>
      <c r="E33" s="59"/>
      <c r="F33" s="58"/>
      <c r="G33" s="58"/>
      <c r="H33" s="58"/>
      <c r="I33" s="58"/>
      <c r="J33" s="58"/>
      <c r="K33"/>
      <c r="M33" s="38"/>
      <c r="N33" s="38"/>
      <c r="O33" s="39"/>
    </row>
    <row r="34" spans="1:15" ht="18.3" x14ac:dyDescent="0.7">
      <c r="A34" s="30"/>
      <c r="B34" s="36"/>
      <c r="C34" s="58"/>
      <c r="D34" s="58"/>
      <c r="E34" s="59"/>
      <c r="F34" s="58"/>
      <c r="G34" s="58"/>
      <c r="H34" s="58"/>
      <c r="I34" s="58"/>
      <c r="J34" s="58"/>
      <c r="K34"/>
      <c r="M34" s="38"/>
      <c r="N34" s="38"/>
      <c r="O34" s="39"/>
    </row>
    <row r="35" spans="1:15" x14ac:dyDescent="0.55000000000000004">
      <c r="A35" s="30"/>
      <c r="B35" s="36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9"/>
    </row>
    <row r="36" spans="1:15" x14ac:dyDescent="0.55000000000000004">
      <c r="A36" s="30"/>
      <c r="B36" s="36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9"/>
    </row>
    <row r="37" spans="1:15" ht="18.3" x14ac:dyDescent="0.7">
      <c r="A37" s="30"/>
      <c r="B37" s="36"/>
      <c r="C37" s="78" t="s">
        <v>74</v>
      </c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9"/>
    </row>
    <row r="38" spans="1:15" x14ac:dyDescent="0.55000000000000004">
      <c r="A38" s="30"/>
      <c r="B38" s="36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9"/>
    </row>
    <row r="39" spans="1:15" ht="18.3" x14ac:dyDescent="0.7">
      <c r="A39" s="30"/>
      <c r="B39" s="79"/>
      <c r="C39" s="57" t="s">
        <v>69</v>
      </c>
      <c r="D39" s="78"/>
      <c r="E39" s="78"/>
      <c r="F39" s="78" t="s">
        <v>70</v>
      </c>
      <c r="G39" s="78"/>
      <c r="H39" s="78"/>
      <c r="I39" s="78"/>
      <c r="J39" s="77"/>
      <c r="K39" s="38"/>
      <c r="L39" s="38"/>
      <c r="M39" s="38"/>
      <c r="N39" s="38"/>
      <c r="O39" s="39"/>
    </row>
    <row r="40" spans="1:15" x14ac:dyDescent="0.55000000000000004">
      <c r="A40" s="30"/>
      <c r="B40" s="36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9"/>
    </row>
    <row r="41" spans="1:15" x14ac:dyDescent="0.55000000000000004">
      <c r="A41" s="30"/>
      <c r="B41" s="36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9"/>
    </row>
    <row r="42" spans="1:15" x14ac:dyDescent="0.55000000000000004">
      <c r="A42" s="30"/>
      <c r="B42" s="36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9"/>
    </row>
    <row r="43" spans="1:15" x14ac:dyDescent="0.55000000000000004">
      <c r="A43" s="30"/>
      <c r="B43" s="42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5"/>
    </row>
    <row r="44" spans="1:15" x14ac:dyDescent="0.55000000000000004">
      <c r="A44" s="30"/>
    </row>
    <row r="45" spans="1:15" x14ac:dyDescent="0.55000000000000004">
      <c r="A45" s="30"/>
    </row>
    <row r="46" spans="1:15" x14ac:dyDescent="0.55000000000000004">
      <c r="A46" s="30"/>
    </row>
    <row r="48" spans="1:15" x14ac:dyDescent="0.55000000000000004">
      <c r="B48" s="32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4"/>
    </row>
    <row r="49" spans="2:16" ht="18.3" x14ac:dyDescent="0.7">
      <c r="B49" s="36"/>
      <c r="C49" s="50"/>
      <c r="D49" s="37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9"/>
    </row>
    <row r="50" spans="2:16" ht="18.3" x14ac:dyDescent="0.7">
      <c r="B50" s="36"/>
      <c r="C50" s="52" t="s">
        <v>38</v>
      </c>
      <c r="D50" s="37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9"/>
    </row>
    <row r="51" spans="2:16" x14ac:dyDescent="0.55000000000000004">
      <c r="B51" s="36"/>
      <c r="C51" s="47"/>
      <c r="D51" s="37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9"/>
    </row>
    <row r="52" spans="2:16" x14ac:dyDescent="0.55000000000000004">
      <c r="B52" s="36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9"/>
    </row>
    <row r="53" spans="2:16" x14ac:dyDescent="0.55000000000000004">
      <c r="B53" s="36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9"/>
    </row>
    <row r="54" spans="2:16" x14ac:dyDescent="0.55000000000000004">
      <c r="B54" s="36"/>
      <c r="C54" s="38"/>
      <c r="D54" s="38"/>
      <c r="E54" s="38"/>
      <c r="F54" s="38"/>
      <c r="G54" s="49"/>
      <c r="H54" s="38"/>
      <c r="I54" s="38"/>
      <c r="J54" s="38"/>
      <c r="K54" s="38"/>
      <c r="L54" s="38"/>
      <c r="M54" s="38"/>
      <c r="N54" s="38"/>
      <c r="O54" s="39"/>
    </row>
    <row r="55" spans="2:16" x14ac:dyDescent="0.55000000000000004">
      <c r="B55" s="40"/>
      <c r="C55" s="347" t="s">
        <v>31</v>
      </c>
      <c r="D55" s="349" t="s">
        <v>39</v>
      </c>
      <c r="E55" s="350"/>
      <c r="F55" s="350"/>
      <c r="G55" s="351"/>
      <c r="H55" s="48"/>
      <c r="I55" s="38"/>
      <c r="J55" s="38"/>
      <c r="K55" s="38"/>
      <c r="L55" s="38"/>
      <c r="M55" s="38"/>
      <c r="N55" s="38"/>
      <c r="O55" s="39"/>
    </row>
    <row r="56" spans="2:16" ht="15.6" x14ac:dyDescent="0.6">
      <c r="B56" s="40"/>
      <c r="C56" s="348"/>
      <c r="D56" s="352"/>
      <c r="E56" s="353"/>
      <c r="F56" s="353"/>
      <c r="G56" s="354"/>
      <c r="H56" s="38"/>
      <c r="I56" s="39"/>
      <c r="J56" s="63" t="s">
        <v>41</v>
      </c>
      <c r="K56" s="36"/>
      <c r="L56" s="38"/>
      <c r="M56" s="38"/>
      <c r="N56" s="38"/>
      <c r="O56" s="39"/>
    </row>
    <row r="57" spans="2:16" ht="15.6" x14ac:dyDescent="0.55000000000000004">
      <c r="B57" s="40"/>
      <c r="C57" s="344" t="s">
        <v>32</v>
      </c>
      <c r="D57" s="338" t="s">
        <v>40</v>
      </c>
      <c r="E57" s="339"/>
      <c r="F57" s="339"/>
      <c r="G57" s="340"/>
      <c r="H57" s="38"/>
      <c r="I57" s="39"/>
      <c r="J57" s="64">
        <f>_xll.BQL.QUERY(D55&amp;D57)</f>
        <v>219.7529671766261</v>
      </c>
      <c r="K57" s="38"/>
      <c r="L57" s="38"/>
      <c r="M57" s="38"/>
      <c r="N57" s="38"/>
      <c r="O57" s="39"/>
    </row>
    <row r="58" spans="2:16" ht="15" customHeight="1" x14ac:dyDescent="0.55000000000000004">
      <c r="B58" s="40"/>
      <c r="C58" s="345"/>
      <c r="D58" s="341"/>
      <c r="E58" s="342"/>
      <c r="F58" s="342"/>
      <c r="G58" s="343"/>
      <c r="H58" s="38"/>
      <c r="I58" s="38"/>
      <c r="J58" s="38"/>
      <c r="K58" s="38"/>
      <c r="L58" s="38"/>
      <c r="M58" s="38"/>
      <c r="N58" s="38"/>
      <c r="O58" s="39"/>
    </row>
    <row r="59" spans="2:16" x14ac:dyDescent="0.55000000000000004">
      <c r="B59" s="36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9"/>
    </row>
    <row r="60" spans="2:16" x14ac:dyDescent="0.55000000000000004">
      <c r="B60" s="36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9"/>
    </row>
    <row r="61" spans="2:16" x14ac:dyDescent="0.55000000000000004">
      <c r="B61" s="42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5"/>
    </row>
    <row r="62" spans="2:16" ht="12" customHeight="1" x14ac:dyDescent="0.55000000000000004">
      <c r="O62" s="31"/>
      <c r="P62" s="31"/>
    </row>
    <row r="64" spans="2:16" ht="14.25" customHeight="1" x14ac:dyDescent="0.55000000000000004">
      <c r="B64" s="32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4"/>
    </row>
    <row r="65" spans="1:15" ht="14.25" customHeight="1" x14ac:dyDescent="0.7">
      <c r="A65" s="35"/>
      <c r="B65" s="36"/>
      <c r="C65" s="50"/>
      <c r="D65" s="37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9"/>
    </row>
    <row r="66" spans="1:15" ht="14.25" customHeight="1" x14ac:dyDescent="0.55000000000000004">
      <c r="B66" s="36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9"/>
    </row>
    <row r="67" spans="1:15" ht="14.25" customHeight="1" x14ac:dyDescent="0.7">
      <c r="B67" s="36"/>
      <c r="C67" s="52" t="s">
        <v>56</v>
      </c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9"/>
    </row>
    <row r="68" spans="1:15" ht="14.25" customHeight="1" x14ac:dyDescent="0.7">
      <c r="B68" s="36"/>
      <c r="C68" s="52"/>
      <c r="D68" s="38"/>
      <c r="E68" s="38"/>
      <c r="F68" s="38"/>
      <c r="G68" s="38"/>
      <c r="H68" s="38"/>
      <c r="I68" s="38"/>
      <c r="J68" s="38"/>
      <c r="K68" s="53"/>
      <c r="L68" s="56"/>
      <c r="M68" s="55"/>
      <c r="N68" s="53"/>
      <c r="O68" s="66"/>
    </row>
    <row r="69" spans="1:15" ht="14.25" customHeight="1" x14ac:dyDescent="0.7">
      <c r="B69" s="36"/>
      <c r="C69" s="52"/>
      <c r="D69" s="38"/>
      <c r="E69" s="38"/>
      <c r="F69" s="38"/>
      <c r="G69" s="38"/>
      <c r="H69" s="38"/>
      <c r="I69" s="38"/>
      <c r="J69" s="38"/>
      <c r="K69" s="53"/>
      <c r="L69" s="56"/>
      <c r="M69" s="55"/>
      <c r="N69" s="53"/>
      <c r="O69" s="66"/>
    </row>
    <row r="70" spans="1:15" ht="14.25" customHeight="1" x14ac:dyDescent="0.7">
      <c r="B70" s="36"/>
      <c r="C70" s="52"/>
      <c r="D70" s="38"/>
      <c r="E70" s="38"/>
      <c r="F70" s="38"/>
      <c r="G70" s="38"/>
      <c r="H70" s="38"/>
      <c r="I70" s="38"/>
      <c r="J70" s="38"/>
      <c r="K70" s="53"/>
      <c r="L70" s="56"/>
      <c r="M70" s="55"/>
      <c r="N70" s="53"/>
      <c r="O70" s="66"/>
    </row>
    <row r="71" spans="1:15" ht="14.25" customHeight="1" x14ac:dyDescent="0.7">
      <c r="B71" s="36"/>
      <c r="C71" s="72"/>
      <c r="D71" s="49"/>
      <c r="E71" s="49"/>
      <c r="F71" s="49"/>
      <c r="G71" s="49"/>
      <c r="H71" s="49"/>
      <c r="I71" s="38"/>
      <c r="J71" s="38"/>
      <c r="K71" s="53"/>
      <c r="L71" s="53"/>
      <c r="M71" s="55"/>
      <c r="N71" s="53"/>
      <c r="O71" s="66"/>
    </row>
    <row r="72" spans="1:15" ht="14.25" customHeight="1" x14ac:dyDescent="0.55000000000000004">
      <c r="B72" s="40"/>
      <c r="C72" s="319" t="s">
        <v>31</v>
      </c>
      <c r="D72" s="321" t="s">
        <v>39</v>
      </c>
      <c r="E72" s="322"/>
      <c r="F72" s="322"/>
      <c r="G72" s="322"/>
      <c r="H72" s="322"/>
      <c r="I72" s="48"/>
      <c r="J72" s="38"/>
      <c r="K72" s="53"/>
      <c r="L72" s="53"/>
      <c r="M72" s="53"/>
      <c r="N72" s="53"/>
      <c r="O72" s="66"/>
    </row>
    <row r="73" spans="1:15" ht="14.25" customHeight="1" x14ac:dyDescent="0.55000000000000004">
      <c r="B73" s="40"/>
      <c r="C73" s="320"/>
      <c r="D73" s="321"/>
      <c r="E73" s="322"/>
      <c r="F73" s="322"/>
      <c r="G73" s="322"/>
      <c r="H73" s="322"/>
      <c r="I73" s="48"/>
      <c r="J73" s="38"/>
      <c r="K73" s="53"/>
      <c r="L73" s="53"/>
      <c r="M73" s="53"/>
      <c r="N73" s="53"/>
      <c r="O73" s="66"/>
    </row>
    <row r="74" spans="1:15" ht="14.25" customHeight="1" x14ac:dyDescent="0.55000000000000004">
      <c r="B74" s="40"/>
      <c r="C74" s="323" t="s">
        <v>32</v>
      </c>
      <c r="D74" s="325" t="s">
        <v>40</v>
      </c>
      <c r="E74" s="326"/>
      <c r="F74" s="326"/>
      <c r="G74" s="326"/>
      <c r="H74" s="326"/>
      <c r="I74" s="48"/>
      <c r="J74" s="38"/>
      <c r="K74" s="70" t="s">
        <v>41</v>
      </c>
      <c r="L74" s="71"/>
      <c r="M74" s="53"/>
      <c r="N74" s="53"/>
      <c r="O74" s="66"/>
    </row>
    <row r="75" spans="1:15" ht="14.25" customHeight="1" x14ac:dyDescent="0.55000000000000004">
      <c r="B75" s="40"/>
      <c r="C75" s="324"/>
      <c r="D75" s="327"/>
      <c r="E75" s="328"/>
      <c r="F75" s="328"/>
      <c r="G75" s="328"/>
      <c r="H75" s="329"/>
      <c r="I75" s="38"/>
      <c r="J75" s="38"/>
      <c r="K75" s="65">
        <f>_xll.BQL.QUERY(D72&amp;D74&amp;D76)</f>
        <v>222.75361621100831</v>
      </c>
      <c r="L75" s="53"/>
      <c r="M75" s="53"/>
      <c r="N75" s="53"/>
      <c r="O75" s="66"/>
    </row>
    <row r="76" spans="1:15" ht="14.25" customHeight="1" x14ac:dyDescent="0.55000000000000004">
      <c r="A76" s="61"/>
      <c r="B76" s="40"/>
      <c r="C76" s="330" t="s">
        <v>33</v>
      </c>
      <c r="D76" s="332" t="s">
        <v>75</v>
      </c>
      <c r="E76" s="333"/>
      <c r="F76" s="333"/>
      <c r="G76" s="333"/>
      <c r="H76" s="334"/>
      <c r="I76" s="38"/>
      <c r="J76" s="38"/>
      <c r="K76" s="53"/>
      <c r="L76" s="53"/>
      <c r="M76" s="53"/>
      <c r="N76" s="53"/>
      <c r="O76" s="66"/>
    </row>
    <row r="77" spans="1:15" ht="14.25" customHeight="1" x14ac:dyDescent="0.55000000000000004">
      <c r="A77" s="61"/>
      <c r="B77" s="40"/>
      <c r="C77" s="331"/>
      <c r="D77" s="335"/>
      <c r="E77" s="336"/>
      <c r="F77" s="336"/>
      <c r="G77" s="336"/>
      <c r="H77" s="337"/>
      <c r="I77" s="38"/>
      <c r="J77" s="38"/>
      <c r="K77" s="53"/>
      <c r="L77" s="53"/>
      <c r="M77" s="53"/>
      <c r="N77" s="53"/>
      <c r="O77" s="66"/>
    </row>
    <row r="78" spans="1:15" ht="14.25" customHeight="1" x14ac:dyDescent="0.55000000000000004">
      <c r="A78" s="61"/>
      <c r="B78" s="38"/>
      <c r="C78" s="38"/>
      <c r="D78" s="38"/>
      <c r="E78" s="38"/>
      <c r="F78" s="38"/>
      <c r="G78" s="38"/>
      <c r="H78" s="38"/>
      <c r="I78" s="38"/>
      <c r="J78" s="38"/>
      <c r="K78" s="53"/>
      <c r="L78" s="53"/>
      <c r="M78" s="53"/>
      <c r="N78" s="53"/>
      <c r="O78" s="66"/>
    </row>
    <row r="79" spans="1:15" ht="14.25" customHeight="1" x14ac:dyDescent="0.55000000000000004">
      <c r="B79" s="36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51"/>
      <c r="N79" s="51"/>
      <c r="O79" s="67"/>
    </row>
    <row r="80" spans="1:15" ht="14.25" customHeight="1" x14ac:dyDescent="0.55000000000000004">
      <c r="B80" s="36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41"/>
      <c r="O80" s="68"/>
    </row>
    <row r="81" spans="2:15" ht="14.25" customHeight="1" x14ac:dyDescent="0.55000000000000004">
      <c r="B81" s="36"/>
      <c r="C81" s="38"/>
      <c r="D81" s="38"/>
      <c r="E81" s="38"/>
      <c r="F81" s="38"/>
      <c r="G81" s="38"/>
      <c r="H81" s="38"/>
      <c r="I81" s="56"/>
      <c r="J81" s="38"/>
      <c r="K81" s="38"/>
      <c r="L81" s="38"/>
      <c r="M81" s="38"/>
      <c r="N81" s="41"/>
      <c r="O81" s="68"/>
    </row>
    <row r="82" spans="2:15" x14ac:dyDescent="0.55000000000000004">
      <c r="B82" s="42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69"/>
    </row>
    <row r="83" spans="2:15" ht="15.75" customHeight="1" x14ac:dyDescent="0.55000000000000004">
      <c r="L83" s="46"/>
      <c r="M83" s="46"/>
      <c r="N83" s="46"/>
    </row>
    <row r="85" spans="2:15" x14ac:dyDescent="0.55000000000000004">
      <c r="B85" s="32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4"/>
    </row>
    <row r="86" spans="2:15" ht="18.3" x14ac:dyDescent="0.7">
      <c r="B86" s="36"/>
      <c r="C86" s="50"/>
      <c r="D86" s="37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9"/>
    </row>
    <row r="87" spans="2:15" x14ac:dyDescent="0.55000000000000004">
      <c r="B87" s="36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9"/>
    </row>
    <row r="88" spans="2:15" ht="18.3" x14ac:dyDescent="0.7">
      <c r="B88" s="36"/>
      <c r="C88" s="52" t="s">
        <v>58</v>
      </c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9"/>
    </row>
    <row r="89" spans="2:15" ht="18.3" x14ac:dyDescent="0.7">
      <c r="B89" s="36"/>
      <c r="C89" s="52"/>
      <c r="D89" s="38"/>
      <c r="E89" s="38"/>
      <c r="F89" s="38"/>
      <c r="G89" s="38"/>
      <c r="H89" s="38"/>
      <c r="I89" s="38"/>
      <c r="J89" s="38"/>
      <c r="K89" s="56"/>
      <c r="L89" s="56"/>
      <c r="M89" s="56"/>
      <c r="N89" s="56"/>
      <c r="O89" s="66"/>
    </row>
    <row r="90" spans="2:15" ht="18.3" x14ac:dyDescent="0.7">
      <c r="B90" s="36"/>
      <c r="C90" s="72"/>
      <c r="D90" s="49"/>
      <c r="E90" s="49"/>
      <c r="F90" s="49"/>
      <c r="G90" s="49"/>
      <c r="H90" s="49"/>
      <c r="I90" s="38"/>
      <c r="J90" s="38"/>
      <c r="K90" s="56"/>
      <c r="L90" s="56"/>
      <c r="M90" s="56"/>
      <c r="N90" s="56"/>
      <c r="O90" s="66"/>
    </row>
    <row r="91" spans="2:15" x14ac:dyDescent="0.55000000000000004">
      <c r="B91" s="40"/>
      <c r="C91" s="319" t="s">
        <v>31</v>
      </c>
      <c r="D91" s="321" t="s">
        <v>39</v>
      </c>
      <c r="E91" s="322"/>
      <c r="F91" s="322"/>
      <c r="G91" s="322"/>
      <c r="H91" s="322"/>
      <c r="I91" s="48"/>
      <c r="J91" s="38"/>
      <c r="K91" s="56"/>
      <c r="L91" s="56"/>
      <c r="M91" s="56"/>
      <c r="N91" s="56"/>
      <c r="O91" s="66"/>
    </row>
    <row r="92" spans="2:15" x14ac:dyDescent="0.55000000000000004">
      <c r="B92" s="40"/>
      <c r="C92" s="320"/>
      <c r="D92" s="321"/>
      <c r="E92" s="322"/>
      <c r="F92" s="322"/>
      <c r="G92" s="322"/>
      <c r="H92" s="322"/>
      <c r="I92" s="48"/>
      <c r="J92" s="38"/>
      <c r="K92" s="56"/>
      <c r="L92" s="56"/>
      <c r="M92" s="56"/>
      <c r="N92" s="56"/>
      <c r="O92" s="66"/>
    </row>
    <row r="93" spans="2:15" x14ac:dyDescent="0.55000000000000004">
      <c r="B93" s="40"/>
      <c r="C93" s="323" t="s">
        <v>32</v>
      </c>
      <c r="D93" s="325" t="s">
        <v>40</v>
      </c>
      <c r="E93" s="326"/>
      <c r="F93" s="326"/>
      <c r="G93" s="326"/>
      <c r="H93" s="326"/>
      <c r="I93" s="48"/>
      <c r="J93" s="38"/>
      <c r="K93" s="70" t="s">
        <v>41</v>
      </c>
      <c r="L93" s="71"/>
      <c r="M93" s="56"/>
      <c r="N93" s="56"/>
      <c r="O93" s="66"/>
    </row>
    <row r="94" spans="2:15" x14ac:dyDescent="0.55000000000000004">
      <c r="B94" s="40"/>
      <c r="C94" s="324"/>
      <c r="D94" s="327"/>
      <c r="E94" s="328"/>
      <c r="F94" s="328"/>
      <c r="G94" s="328"/>
      <c r="H94" s="329"/>
      <c r="I94" s="38"/>
      <c r="J94" s="38"/>
      <c r="K94" s="65">
        <f>_xll.BQL.QUERY(D91&amp;D93&amp;D95)</f>
        <v>244.71325246370316</v>
      </c>
      <c r="L94" s="56"/>
      <c r="M94" s="56"/>
      <c r="N94" s="56"/>
      <c r="O94" s="66"/>
    </row>
    <row r="95" spans="2:15" x14ac:dyDescent="0.55000000000000004">
      <c r="B95" s="40"/>
      <c r="C95" s="330" t="s">
        <v>33</v>
      </c>
      <c r="D95" s="332" t="s">
        <v>57</v>
      </c>
      <c r="E95" s="333"/>
      <c r="F95" s="333"/>
      <c r="G95" s="333"/>
      <c r="H95" s="334"/>
      <c r="I95" s="38"/>
      <c r="J95" s="38"/>
      <c r="K95" s="56"/>
      <c r="L95" s="56"/>
      <c r="M95" s="56"/>
      <c r="N95" s="56"/>
      <c r="O95" s="66"/>
    </row>
    <row r="96" spans="2:15" x14ac:dyDescent="0.55000000000000004">
      <c r="B96" s="40"/>
      <c r="C96" s="331"/>
      <c r="D96" s="335"/>
      <c r="E96" s="336"/>
      <c r="F96" s="336"/>
      <c r="G96" s="336"/>
      <c r="H96" s="337"/>
      <c r="I96" s="38"/>
      <c r="J96" s="38"/>
      <c r="K96" s="56"/>
      <c r="L96" s="56"/>
      <c r="M96" s="56"/>
      <c r="N96" s="56"/>
      <c r="O96" s="66"/>
    </row>
    <row r="97" spans="2:15" x14ac:dyDescent="0.55000000000000004">
      <c r="B97" s="36"/>
      <c r="C97" s="38"/>
      <c r="D97" s="38"/>
      <c r="E97" s="38"/>
      <c r="F97" s="38"/>
      <c r="G97" s="38"/>
      <c r="H97" s="38"/>
      <c r="I97" s="38"/>
      <c r="J97" s="38"/>
      <c r="K97" s="56"/>
      <c r="L97" s="56"/>
      <c r="M97" s="56"/>
      <c r="N97" s="56"/>
      <c r="O97" s="66"/>
    </row>
    <row r="98" spans="2:15" x14ac:dyDescent="0.55000000000000004">
      <c r="B98" s="36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54"/>
      <c r="N98" s="54"/>
      <c r="O98" s="67"/>
    </row>
    <row r="99" spans="2:15" x14ac:dyDescent="0.55000000000000004">
      <c r="B99" s="36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41"/>
      <c r="O99" s="68"/>
    </row>
    <row r="100" spans="2:15" x14ac:dyDescent="0.55000000000000004">
      <c r="B100" s="36"/>
      <c r="C100" s="38"/>
      <c r="D100" s="38"/>
      <c r="E100" s="38"/>
      <c r="F100" s="38"/>
      <c r="G100" s="38"/>
      <c r="H100" s="38"/>
      <c r="I100" s="56"/>
      <c r="J100" s="38"/>
      <c r="K100" s="38"/>
      <c r="L100" s="38"/>
      <c r="M100" s="38"/>
      <c r="N100" s="41"/>
      <c r="O100" s="68"/>
    </row>
    <row r="101" spans="2:15" x14ac:dyDescent="0.55000000000000004">
      <c r="B101" s="42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69"/>
    </row>
    <row r="104" spans="2:15" x14ac:dyDescent="0.55000000000000004">
      <c r="B104" s="32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4"/>
    </row>
    <row r="105" spans="2:15" ht="18.3" x14ac:dyDescent="0.7">
      <c r="B105" s="36"/>
      <c r="C105" s="50"/>
      <c r="D105" s="37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9"/>
    </row>
    <row r="106" spans="2:15" x14ac:dyDescent="0.55000000000000004">
      <c r="B106" s="36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9"/>
    </row>
    <row r="107" spans="2:15" ht="18.3" x14ac:dyDescent="0.7">
      <c r="B107" s="36"/>
      <c r="C107" s="52" t="s">
        <v>63</v>
      </c>
      <c r="D107" s="38"/>
      <c r="E107" s="38"/>
      <c r="F107" s="38"/>
      <c r="G107" s="38"/>
      <c r="H107" s="38"/>
      <c r="I107" s="38"/>
      <c r="J107" s="38"/>
      <c r="K107" s="70" t="str">
        <f>_xll.BQL.QUERY(D110&amp;D112&amp;D114,"cols=2;rows=10")</f>
        <v/>
      </c>
      <c r="L107" s="70" t="s">
        <v>59</v>
      </c>
      <c r="M107" s="38"/>
      <c r="N107" s="38"/>
      <c r="O107" s="39"/>
    </row>
    <row r="108" spans="2:15" ht="18.3" x14ac:dyDescent="0.7">
      <c r="B108" s="36"/>
      <c r="C108" s="52"/>
      <c r="D108" s="38"/>
      <c r="E108" s="38"/>
      <c r="F108" s="38"/>
      <c r="G108" s="38"/>
      <c r="H108" s="38"/>
      <c r="I108" s="38"/>
      <c r="J108" s="38"/>
      <c r="K108" s="70" t="s">
        <v>60</v>
      </c>
      <c r="L108" s="70" t="s">
        <v>61</v>
      </c>
      <c r="M108" s="56"/>
      <c r="N108" s="56"/>
      <c r="O108" s="66"/>
    </row>
    <row r="109" spans="2:15" ht="18.3" x14ac:dyDescent="0.7">
      <c r="B109" s="36"/>
      <c r="C109" s="72"/>
      <c r="D109" s="49"/>
      <c r="E109" s="49"/>
      <c r="F109" s="49"/>
      <c r="G109" s="49"/>
      <c r="H109" s="49"/>
      <c r="I109" s="38"/>
      <c r="J109" s="38"/>
      <c r="K109" s="81">
        <v>45161</v>
      </c>
      <c r="L109" s="65">
        <v>222.13357816642491</v>
      </c>
      <c r="M109" s="56"/>
      <c r="N109" s="56"/>
      <c r="O109" s="66"/>
    </row>
    <row r="110" spans="2:15" x14ac:dyDescent="0.55000000000000004">
      <c r="B110" s="40"/>
      <c r="C110" s="319" t="s">
        <v>31</v>
      </c>
      <c r="D110" s="321" t="s">
        <v>39</v>
      </c>
      <c r="E110" s="322"/>
      <c r="F110" s="322"/>
      <c r="G110" s="322"/>
      <c r="H110" s="322"/>
      <c r="I110" s="48"/>
      <c r="J110" s="38"/>
      <c r="K110" s="81">
        <v>45162</v>
      </c>
      <c r="L110" s="65">
        <v>222.44398519631343</v>
      </c>
      <c r="M110" s="56"/>
      <c r="N110" s="56"/>
      <c r="O110" s="66"/>
    </row>
    <row r="111" spans="2:15" x14ac:dyDescent="0.55000000000000004">
      <c r="B111" s="40"/>
      <c r="C111" s="320"/>
      <c r="D111" s="321"/>
      <c r="E111" s="322"/>
      <c r="F111" s="322"/>
      <c r="G111" s="322"/>
      <c r="H111" s="322"/>
      <c r="I111" s="48"/>
      <c r="J111" s="38"/>
      <c r="K111" s="81">
        <v>45163</v>
      </c>
      <c r="L111" s="65">
        <v>222.6472264659572</v>
      </c>
      <c r="M111" s="56"/>
      <c r="N111" s="56"/>
      <c r="O111" s="66"/>
    </row>
    <row r="112" spans="2:15" x14ac:dyDescent="0.55000000000000004">
      <c r="B112" s="40"/>
      <c r="C112" s="323" t="s">
        <v>32</v>
      </c>
      <c r="D112" s="325" t="s">
        <v>40</v>
      </c>
      <c r="E112" s="326"/>
      <c r="F112" s="326"/>
      <c r="G112" s="326"/>
      <c r="H112" s="326"/>
      <c r="I112" s="48"/>
      <c r="J112" s="38"/>
      <c r="K112" s="81">
        <v>45164</v>
      </c>
      <c r="L112" s="65">
        <v>222.66739436350375</v>
      </c>
      <c r="M112" s="56"/>
      <c r="N112" s="56"/>
      <c r="O112" s="66"/>
    </row>
    <row r="113" spans="2:15" x14ac:dyDescent="0.55000000000000004">
      <c r="B113" s="40"/>
      <c r="C113" s="324"/>
      <c r="D113" s="327"/>
      <c r="E113" s="328"/>
      <c r="F113" s="328"/>
      <c r="G113" s="328"/>
      <c r="H113" s="329"/>
      <c r="I113" s="38"/>
      <c r="J113" s="38"/>
      <c r="K113" s="81">
        <v>45165</v>
      </c>
      <c r="L113" s="65">
        <v>222.64909728520118</v>
      </c>
      <c r="M113" s="56"/>
      <c r="N113" s="56"/>
      <c r="O113" s="66"/>
    </row>
    <row r="114" spans="2:15" x14ac:dyDescent="0.55000000000000004">
      <c r="B114" s="40"/>
      <c r="C114" s="330" t="s">
        <v>33</v>
      </c>
      <c r="D114" s="332" t="s">
        <v>62</v>
      </c>
      <c r="E114" s="333"/>
      <c r="F114" s="333"/>
      <c r="G114" s="333"/>
      <c r="H114" s="334"/>
      <c r="I114" s="38"/>
      <c r="J114" s="38"/>
      <c r="K114" s="81">
        <v>45166</v>
      </c>
      <c r="L114" s="65">
        <v>222.66857335199509</v>
      </c>
      <c r="M114" s="56"/>
      <c r="N114" s="56"/>
      <c r="O114" s="66"/>
    </row>
    <row r="115" spans="2:15" x14ac:dyDescent="0.55000000000000004">
      <c r="B115" s="40"/>
      <c r="C115" s="331"/>
      <c r="D115" s="335"/>
      <c r="E115" s="336"/>
      <c r="F115" s="336"/>
      <c r="G115" s="336"/>
      <c r="H115" s="337"/>
      <c r="I115" s="38"/>
      <c r="J115" s="38"/>
      <c r="K115" s="81">
        <v>45167</v>
      </c>
      <c r="L115" s="65">
        <v>222.75361621100831</v>
      </c>
      <c r="M115" s="56"/>
      <c r="N115" s="56"/>
      <c r="O115" s="66"/>
    </row>
    <row r="116" spans="2:15" x14ac:dyDescent="0.55000000000000004">
      <c r="B116" s="36"/>
      <c r="C116" s="38"/>
      <c r="D116" s="38"/>
      <c r="E116" s="38"/>
      <c r="F116" s="38"/>
      <c r="G116" s="38"/>
      <c r="H116" s="38"/>
      <c r="I116" s="38"/>
      <c r="J116" s="38"/>
      <c r="K116" s="81">
        <v>45168</v>
      </c>
      <c r="L116" s="65" t="e">
        <v>#N/A</v>
      </c>
      <c r="M116" s="56"/>
      <c r="N116" s="56"/>
      <c r="O116" s="66"/>
    </row>
    <row r="117" spans="2:15" x14ac:dyDescent="0.55000000000000004">
      <c r="B117" s="36"/>
      <c r="C117" s="38"/>
      <c r="D117" s="38"/>
      <c r="E117" s="38"/>
      <c r="F117" s="38"/>
      <c r="G117" s="38"/>
      <c r="H117" s="38"/>
      <c r="I117" s="38"/>
      <c r="J117" s="38"/>
      <c r="K117" s="41"/>
      <c r="L117" s="38"/>
      <c r="M117" s="54"/>
      <c r="N117" s="54"/>
      <c r="O117" s="67"/>
    </row>
    <row r="118" spans="2:15" x14ac:dyDescent="0.55000000000000004">
      <c r="B118" s="36"/>
      <c r="C118" s="38"/>
      <c r="D118" s="38"/>
      <c r="E118" s="38"/>
      <c r="F118" s="38"/>
      <c r="G118" s="38"/>
      <c r="H118" s="38"/>
      <c r="I118" s="38"/>
      <c r="J118" s="38"/>
      <c r="K118" s="41"/>
      <c r="L118" s="38"/>
      <c r="M118" s="38"/>
      <c r="N118" s="41"/>
      <c r="O118" s="68"/>
    </row>
    <row r="119" spans="2:15" x14ac:dyDescent="0.55000000000000004">
      <c r="B119" s="36"/>
      <c r="C119" s="38"/>
      <c r="D119" s="38"/>
      <c r="E119" s="38"/>
      <c r="F119" s="38"/>
      <c r="G119" s="38"/>
      <c r="H119" s="38"/>
      <c r="I119" s="56"/>
      <c r="J119" s="38"/>
      <c r="K119" s="41"/>
      <c r="L119" s="38"/>
      <c r="M119" s="38"/>
      <c r="N119" s="41"/>
      <c r="O119" s="68"/>
    </row>
    <row r="120" spans="2:15" x14ac:dyDescent="0.55000000000000004">
      <c r="B120" s="42"/>
      <c r="C120" s="43"/>
      <c r="D120" s="43"/>
      <c r="E120" s="43"/>
      <c r="F120" s="43"/>
      <c r="G120" s="43"/>
      <c r="H120" s="43"/>
      <c r="I120" s="43"/>
      <c r="J120" s="43"/>
      <c r="K120" s="44"/>
      <c r="L120" s="43"/>
      <c r="M120" s="43"/>
      <c r="N120" s="43"/>
      <c r="O120" s="69"/>
    </row>
    <row r="123" spans="2:15" x14ac:dyDescent="0.55000000000000004">
      <c r="B123" s="32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4"/>
    </row>
    <row r="124" spans="2:15" ht="18.3" x14ac:dyDescent="0.7">
      <c r="B124" s="36"/>
      <c r="C124" s="50"/>
      <c r="D124" s="37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9"/>
    </row>
    <row r="125" spans="2:15" x14ac:dyDescent="0.55000000000000004">
      <c r="B125" s="36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9"/>
    </row>
    <row r="126" spans="2:15" ht="18.3" x14ac:dyDescent="0.7">
      <c r="B126" s="36"/>
      <c r="C126" s="52" t="s">
        <v>64</v>
      </c>
      <c r="D126" s="38"/>
      <c r="E126" s="38"/>
      <c r="F126" s="38"/>
      <c r="G126" s="38"/>
      <c r="H126" s="38"/>
      <c r="I126" s="38"/>
      <c r="J126" s="38"/>
      <c r="K126" s="38"/>
      <c r="L126" s="56"/>
      <c r="M126" s="38"/>
      <c r="N126" s="38"/>
      <c r="O126" s="39"/>
    </row>
    <row r="127" spans="2:15" ht="18.3" x14ac:dyDescent="0.7">
      <c r="B127" s="36"/>
      <c r="C127" s="52"/>
      <c r="D127" s="38"/>
      <c r="E127" s="38"/>
      <c r="F127" s="38"/>
      <c r="G127" s="38"/>
      <c r="H127" s="38"/>
      <c r="I127" s="38"/>
      <c r="J127" s="38"/>
      <c r="K127" s="56"/>
      <c r="L127" s="56"/>
      <c r="M127" s="56"/>
      <c r="N127" s="56"/>
      <c r="O127" s="66"/>
    </row>
    <row r="128" spans="2:15" ht="18.3" x14ac:dyDescent="0.7">
      <c r="B128" s="36"/>
      <c r="C128" s="72"/>
      <c r="D128" s="49"/>
      <c r="E128" s="49"/>
      <c r="F128" s="49"/>
      <c r="G128" s="49"/>
      <c r="H128" s="49"/>
      <c r="I128" s="38"/>
      <c r="J128" s="38"/>
      <c r="K128" s="73"/>
      <c r="L128" s="75"/>
      <c r="M128" s="56"/>
      <c r="N128" s="56"/>
      <c r="O128" s="66"/>
    </row>
    <row r="129" spans="2:15" x14ac:dyDescent="0.55000000000000004">
      <c r="B129" s="40"/>
      <c r="C129" s="319" t="s">
        <v>31</v>
      </c>
      <c r="D129" s="321" t="s">
        <v>65</v>
      </c>
      <c r="E129" s="322"/>
      <c r="F129" s="322"/>
      <c r="G129" s="322"/>
      <c r="H129" s="322"/>
      <c r="I129" s="48"/>
      <c r="J129" s="38"/>
      <c r="K129" s="73"/>
      <c r="L129" s="75"/>
      <c r="M129" s="56"/>
      <c r="N129" s="56"/>
      <c r="O129" s="66"/>
    </row>
    <row r="130" spans="2:15" x14ac:dyDescent="0.55000000000000004">
      <c r="B130" s="40"/>
      <c r="C130" s="320"/>
      <c r="D130" s="321"/>
      <c r="E130" s="322"/>
      <c r="F130" s="322"/>
      <c r="G130" s="322"/>
      <c r="H130" s="322"/>
      <c r="I130" s="48"/>
      <c r="J130" s="38"/>
      <c r="K130" s="74"/>
      <c r="L130" s="76"/>
      <c r="M130" s="56"/>
      <c r="N130" s="56"/>
      <c r="O130" s="66"/>
    </row>
    <row r="131" spans="2:15" x14ac:dyDescent="0.55000000000000004">
      <c r="B131" s="40"/>
      <c r="C131" s="323" t="s">
        <v>32</v>
      </c>
      <c r="D131" s="325" t="s">
        <v>40</v>
      </c>
      <c r="E131" s="326"/>
      <c r="F131" s="326"/>
      <c r="G131" s="326"/>
      <c r="H131" s="326"/>
      <c r="I131" s="48"/>
      <c r="J131" s="38"/>
      <c r="K131" s="62" t="s">
        <v>41</v>
      </c>
      <c r="L131" s="76"/>
      <c r="M131" s="56"/>
      <c r="N131" s="56"/>
      <c r="O131" s="66"/>
    </row>
    <row r="132" spans="2:15" x14ac:dyDescent="0.55000000000000004">
      <c r="B132" s="40"/>
      <c r="C132" s="324"/>
      <c r="D132" s="327"/>
      <c r="E132" s="328"/>
      <c r="F132" s="328"/>
      <c r="G132" s="328"/>
      <c r="H132" s="329"/>
      <c r="I132" s="38"/>
      <c r="J132" s="38"/>
      <c r="K132" s="65">
        <f>_xll.BQL.QUERY(D129&amp;D131&amp;D133)</f>
        <v>194.37936463386512</v>
      </c>
      <c r="L132" s="76"/>
      <c r="M132" s="56"/>
      <c r="N132" s="56"/>
      <c r="O132" s="66"/>
    </row>
    <row r="133" spans="2:15" x14ac:dyDescent="0.55000000000000004">
      <c r="B133" s="40"/>
      <c r="C133" s="330" t="s">
        <v>33</v>
      </c>
      <c r="D133" s="332" t="s">
        <v>66</v>
      </c>
      <c r="E133" s="333"/>
      <c r="F133" s="333"/>
      <c r="G133" s="333"/>
      <c r="H133" s="334"/>
      <c r="I133" s="38"/>
      <c r="J133" s="38"/>
      <c r="K133" s="74"/>
      <c r="L133" s="38"/>
      <c r="M133" s="56"/>
      <c r="N133" s="56"/>
      <c r="O133" s="66"/>
    </row>
    <row r="134" spans="2:15" x14ac:dyDescent="0.55000000000000004">
      <c r="B134" s="40"/>
      <c r="C134" s="331"/>
      <c r="D134" s="335"/>
      <c r="E134" s="336"/>
      <c r="F134" s="336"/>
      <c r="G134" s="336"/>
      <c r="H134" s="337"/>
      <c r="I134" s="38"/>
      <c r="J134" s="38"/>
      <c r="K134" s="41"/>
      <c r="L134" s="38"/>
      <c r="M134" s="56"/>
      <c r="N134" s="56"/>
      <c r="O134" s="66"/>
    </row>
    <row r="135" spans="2:15" x14ac:dyDescent="0.55000000000000004">
      <c r="B135" s="36"/>
      <c r="C135" s="38"/>
      <c r="D135" s="38"/>
      <c r="E135" s="38"/>
      <c r="F135" s="38"/>
      <c r="G135" s="38"/>
      <c r="H135" s="38"/>
      <c r="I135" s="38"/>
      <c r="J135" s="38"/>
      <c r="K135" s="41"/>
      <c r="L135" s="38"/>
      <c r="M135" s="56"/>
      <c r="N135" s="56"/>
      <c r="O135" s="66"/>
    </row>
    <row r="136" spans="2:15" x14ac:dyDescent="0.55000000000000004">
      <c r="B136" s="36"/>
      <c r="C136" s="38"/>
      <c r="D136" s="38"/>
      <c r="E136" s="38"/>
      <c r="F136" s="38"/>
      <c r="G136" s="38"/>
      <c r="H136" s="38"/>
      <c r="I136" s="38"/>
      <c r="J136" s="38"/>
      <c r="K136" s="41"/>
      <c r="L136" s="38"/>
      <c r="M136" s="54"/>
      <c r="N136" s="54"/>
      <c r="O136" s="67"/>
    </row>
    <row r="137" spans="2:15" x14ac:dyDescent="0.55000000000000004">
      <c r="B137" s="36"/>
      <c r="C137" s="38"/>
      <c r="D137" s="38"/>
      <c r="E137" s="38"/>
      <c r="F137" s="38"/>
      <c r="G137" s="38"/>
      <c r="H137" s="38"/>
      <c r="I137" s="38"/>
      <c r="J137" s="38"/>
      <c r="K137" s="41"/>
      <c r="L137" s="38"/>
      <c r="M137" s="38"/>
      <c r="N137" s="41"/>
      <c r="O137" s="68"/>
    </row>
    <row r="138" spans="2:15" x14ac:dyDescent="0.55000000000000004">
      <c r="B138" s="36"/>
      <c r="C138" s="38"/>
      <c r="D138" s="38"/>
      <c r="E138" s="38"/>
      <c r="F138" s="38"/>
      <c r="G138" s="38"/>
      <c r="H138" s="38"/>
      <c r="I138" s="56"/>
      <c r="J138" s="38"/>
      <c r="K138" s="41"/>
      <c r="L138" s="38"/>
      <c r="M138" s="38"/>
      <c r="N138" s="41"/>
      <c r="O138" s="68"/>
    </row>
    <row r="139" spans="2:15" x14ac:dyDescent="0.55000000000000004">
      <c r="B139" s="42"/>
      <c r="C139" s="43"/>
      <c r="D139" s="43"/>
      <c r="E139" s="43"/>
      <c r="F139" s="43"/>
      <c r="G139" s="43"/>
      <c r="H139" s="43"/>
      <c r="I139" s="43"/>
      <c r="J139" s="43"/>
      <c r="K139" s="44"/>
      <c r="L139" s="43"/>
      <c r="M139" s="43"/>
      <c r="N139" s="43"/>
      <c r="O139" s="69"/>
    </row>
    <row r="142" spans="2:15" x14ac:dyDescent="0.55000000000000004">
      <c r="B142" s="32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4"/>
    </row>
    <row r="143" spans="2:15" ht="18.3" x14ac:dyDescent="0.7">
      <c r="B143" s="36"/>
      <c r="C143" s="50"/>
      <c r="D143" s="37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9"/>
    </row>
    <row r="144" spans="2:15" x14ac:dyDescent="0.55000000000000004">
      <c r="B144" s="36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9"/>
    </row>
    <row r="145" spans="2:15" ht="18.3" x14ac:dyDescent="0.7">
      <c r="B145" s="36"/>
      <c r="C145" s="52" t="s">
        <v>71</v>
      </c>
      <c r="D145" s="38"/>
      <c r="E145" s="38"/>
      <c r="F145" s="38"/>
      <c r="G145" s="38"/>
      <c r="H145" s="38"/>
      <c r="I145" s="38"/>
      <c r="J145" s="38"/>
      <c r="K145" s="38"/>
      <c r="L145" s="56"/>
      <c r="M145" s="38"/>
      <c r="N145" s="38"/>
      <c r="O145" s="39"/>
    </row>
    <row r="146" spans="2:15" ht="18.3" x14ac:dyDescent="0.7">
      <c r="B146" s="36"/>
      <c r="C146" s="52"/>
      <c r="D146" s="38"/>
      <c r="E146" s="38"/>
      <c r="F146" s="38"/>
      <c r="G146" s="38"/>
      <c r="H146" s="38"/>
      <c r="I146" s="38"/>
      <c r="J146" s="38"/>
      <c r="K146" s="56"/>
      <c r="L146" s="56"/>
      <c r="M146" s="56"/>
      <c r="N146" s="56"/>
      <c r="O146" s="66"/>
    </row>
    <row r="147" spans="2:15" ht="18.3" x14ac:dyDescent="0.7">
      <c r="B147" s="36"/>
      <c r="C147" s="78" t="s">
        <v>72</v>
      </c>
      <c r="D147" s="38"/>
      <c r="E147" s="38"/>
      <c r="F147" s="38"/>
      <c r="G147" s="38"/>
      <c r="H147" s="38"/>
      <c r="I147" s="38"/>
      <c r="J147" s="38"/>
      <c r="K147" s="73"/>
      <c r="L147" s="75"/>
      <c r="M147" s="56"/>
      <c r="N147" s="56"/>
      <c r="O147" s="66"/>
    </row>
    <row r="148" spans="2:15" ht="15" customHeight="1" x14ac:dyDescent="0.7">
      <c r="B148" s="36"/>
      <c r="C148" s="52"/>
      <c r="D148" s="38"/>
      <c r="E148" s="38"/>
      <c r="F148" s="38"/>
      <c r="G148" s="38"/>
      <c r="H148" s="38"/>
      <c r="I148" s="38"/>
      <c r="J148" s="38"/>
      <c r="K148" s="73"/>
      <c r="L148" s="75"/>
      <c r="M148" s="56"/>
      <c r="N148" s="56"/>
      <c r="O148" s="66"/>
    </row>
    <row r="149" spans="2:15" ht="15" customHeight="1" x14ac:dyDescent="0.7">
      <c r="B149" s="36"/>
      <c r="C149" s="52"/>
      <c r="D149" s="38"/>
      <c r="E149" s="38"/>
      <c r="F149" s="38"/>
      <c r="G149" s="38"/>
      <c r="H149" s="38"/>
      <c r="I149" s="38"/>
      <c r="J149" s="38"/>
      <c r="K149" s="56"/>
      <c r="L149" s="76"/>
      <c r="M149" s="56"/>
      <c r="N149" s="56"/>
      <c r="O149" s="66"/>
    </row>
    <row r="150" spans="2:15" ht="15" customHeight="1" x14ac:dyDescent="0.7">
      <c r="B150" s="36"/>
      <c r="C150" s="52"/>
      <c r="D150" s="38"/>
      <c r="E150" s="38"/>
      <c r="F150" s="38"/>
      <c r="G150" s="38"/>
      <c r="H150" s="38"/>
      <c r="I150" s="38"/>
      <c r="J150" s="38"/>
      <c r="K150" s="73"/>
      <c r="L150" s="76"/>
      <c r="M150" s="56"/>
      <c r="N150" s="56"/>
      <c r="O150" s="66"/>
    </row>
    <row r="151" spans="2:15" ht="15" customHeight="1" x14ac:dyDescent="0.7">
      <c r="B151" s="36"/>
      <c r="C151" s="52"/>
      <c r="D151" s="38"/>
      <c r="E151" s="38"/>
      <c r="F151" s="38"/>
      <c r="G151" s="38"/>
      <c r="H151" s="38"/>
      <c r="I151" s="38"/>
      <c r="J151" s="38"/>
      <c r="K151" s="73"/>
      <c r="L151" s="76"/>
      <c r="M151" s="56"/>
      <c r="N151" s="56"/>
      <c r="O151" s="66"/>
    </row>
    <row r="152" spans="2:15" ht="15" customHeight="1" x14ac:dyDescent="0.7">
      <c r="B152" s="36"/>
      <c r="C152" s="52"/>
      <c r="D152" s="38"/>
      <c r="E152" s="38"/>
      <c r="F152" s="38"/>
      <c r="G152" s="38"/>
      <c r="H152" s="38"/>
      <c r="I152" s="38"/>
      <c r="J152" s="38"/>
      <c r="K152" s="56"/>
      <c r="L152" s="38"/>
      <c r="M152" s="56"/>
      <c r="N152" s="56"/>
      <c r="O152" s="66"/>
    </row>
    <row r="153" spans="2:15" ht="15" customHeight="1" x14ac:dyDescent="0.7">
      <c r="B153" s="36"/>
      <c r="C153" s="52"/>
      <c r="D153" s="38"/>
      <c r="E153" s="38"/>
      <c r="F153" s="38"/>
      <c r="G153" s="38"/>
      <c r="H153" s="38"/>
      <c r="I153" s="38"/>
      <c r="J153" s="38"/>
      <c r="K153" s="73"/>
      <c r="L153" s="38"/>
      <c r="M153" s="56"/>
      <c r="N153" s="56"/>
      <c r="O153" s="66"/>
    </row>
    <row r="154" spans="2:15" ht="18.3" x14ac:dyDescent="0.7">
      <c r="B154" s="36"/>
      <c r="C154" s="52"/>
      <c r="D154" s="38"/>
      <c r="E154" s="38"/>
      <c r="F154" s="38"/>
      <c r="G154" s="38"/>
      <c r="H154" s="38"/>
      <c r="I154" s="38"/>
      <c r="J154" s="38"/>
      <c r="K154" s="73"/>
      <c r="L154" s="38"/>
      <c r="M154" s="56"/>
      <c r="N154" s="56"/>
      <c r="O154" s="66"/>
    </row>
    <row r="155" spans="2:15" ht="18.3" x14ac:dyDescent="0.7">
      <c r="B155" s="36"/>
      <c r="C155" s="52"/>
      <c r="D155" s="38"/>
      <c r="E155" s="38"/>
      <c r="F155" s="38"/>
      <c r="G155" s="38"/>
      <c r="H155" s="38"/>
      <c r="I155" s="38"/>
      <c r="J155" s="38"/>
      <c r="K155" s="56"/>
      <c r="L155" s="38"/>
      <c r="M155" s="54"/>
      <c r="N155" s="54"/>
      <c r="O155" s="67"/>
    </row>
    <row r="156" spans="2:15" ht="18.3" x14ac:dyDescent="0.7">
      <c r="B156" s="36"/>
      <c r="C156" s="52"/>
      <c r="D156" s="38"/>
      <c r="E156" s="38"/>
      <c r="F156" s="38"/>
      <c r="G156" s="38"/>
      <c r="H156" s="38"/>
      <c r="I156" s="38"/>
      <c r="J156" s="38"/>
      <c r="K156" s="73"/>
      <c r="L156" s="38"/>
      <c r="M156" s="38"/>
      <c r="N156" s="41"/>
      <c r="O156" s="68"/>
    </row>
    <row r="157" spans="2:15" ht="18.3" x14ac:dyDescent="0.7">
      <c r="B157" s="36"/>
      <c r="C157" s="52"/>
      <c r="D157" s="38"/>
      <c r="E157" s="38"/>
      <c r="F157" s="38"/>
      <c r="G157" s="38"/>
      <c r="H157" s="38"/>
      <c r="I157" s="56"/>
      <c r="J157" s="38"/>
      <c r="K157" s="41"/>
      <c r="L157" s="38"/>
      <c r="M157" s="38"/>
      <c r="N157" s="41"/>
      <c r="O157" s="68"/>
    </row>
    <row r="158" spans="2:15" ht="18.3" x14ac:dyDescent="0.7">
      <c r="B158" s="36"/>
      <c r="C158" s="52"/>
      <c r="D158" s="38"/>
      <c r="E158" s="38"/>
      <c r="F158" s="38"/>
      <c r="G158" s="38"/>
      <c r="H158" s="38"/>
      <c r="I158" s="56"/>
      <c r="J158" s="38"/>
      <c r="K158" s="41"/>
      <c r="L158" s="38"/>
      <c r="M158" s="38"/>
      <c r="N158" s="41"/>
      <c r="O158" s="68"/>
    </row>
    <row r="159" spans="2:15" ht="18.3" x14ac:dyDescent="0.7">
      <c r="B159" s="36"/>
      <c r="C159" s="52"/>
      <c r="D159" s="38"/>
      <c r="E159" s="38"/>
      <c r="F159" s="38"/>
      <c r="G159" s="38"/>
      <c r="H159" s="38"/>
      <c r="I159" s="56"/>
      <c r="J159" s="38"/>
      <c r="K159" s="41"/>
      <c r="L159" s="38"/>
      <c r="M159" s="38"/>
      <c r="N159" s="41"/>
      <c r="O159" s="68"/>
    </row>
    <row r="160" spans="2:15" x14ac:dyDescent="0.55000000000000004">
      <c r="B160" s="36"/>
      <c r="C160" s="38"/>
      <c r="D160" s="38"/>
      <c r="E160" s="38"/>
      <c r="F160" s="38"/>
      <c r="G160" s="38"/>
      <c r="H160" s="38"/>
      <c r="I160" s="56"/>
      <c r="J160" s="38"/>
      <c r="K160" s="41"/>
      <c r="L160" s="38"/>
      <c r="M160" s="38"/>
      <c r="N160" s="41"/>
      <c r="O160" s="68"/>
    </row>
    <row r="161" spans="2:15" x14ac:dyDescent="0.55000000000000004">
      <c r="B161" s="36"/>
      <c r="C161" s="38"/>
      <c r="D161" s="38"/>
      <c r="E161" s="38"/>
      <c r="F161" s="38"/>
      <c r="G161" s="38"/>
      <c r="H161" s="38"/>
      <c r="I161" s="56"/>
      <c r="J161" s="38"/>
      <c r="K161" s="41"/>
      <c r="L161" s="38"/>
      <c r="M161" s="38"/>
      <c r="N161" s="41"/>
      <c r="O161" s="68"/>
    </row>
    <row r="162" spans="2:15" x14ac:dyDescent="0.55000000000000004">
      <c r="B162" s="36"/>
      <c r="C162" s="38"/>
      <c r="D162" s="38"/>
      <c r="E162" s="38"/>
      <c r="F162" s="38"/>
      <c r="G162" s="38"/>
      <c r="H162" s="38"/>
      <c r="I162" s="56"/>
      <c r="J162" s="38"/>
      <c r="K162" s="41"/>
      <c r="L162" s="38"/>
      <c r="M162" s="38"/>
      <c r="N162" s="41"/>
      <c r="O162" s="68"/>
    </row>
    <row r="163" spans="2:15" x14ac:dyDescent="0.55000000000000004">
      <c r="B163" s="36"/>
      <c r="C163" s="38"/>
      <c r="D163" s="38"/>
      <c r="E163" s="38"/>
      <c r="F163" s="38"/>
      <c r="G163" s="38"/>
      <c r="H163" s="38"/>
      <c r="I163" s="56"/>
      <c r="J163" s="38"/>
      <c r="K163" s="41"/>
      <c r="L163" s="38"/>
      <c r="M163" s="38"/>
      <c r="N163" s="41"/>
      <c r="O163" s="68"/>
    </row>
    <row r="164" spans="2:15" x14ac:dyDescent="0.55000000000000004">
      <c r="B164" s="36"/>
      <c r="C164" s="38"/>
      <c r="D164" s="38"/>
      <c r="E164" s="38"/>
      <c r="F164" s="38"/>
      <c r="G164" s="38"/>
      <c r="H164" s="38"/>
      <c r="I164" s="56"/>
      <c r="J164" s="38"/>
      <c r="K164" s="41"/>
      <c r="L164" s="38"/>
      <c r="M164" s="38"/>
      <c r="N164" s="41"/>
      <c r="O164" s="68"/>
    </row>
    <row r="165" spans="2:15" x14ac:dyDescent="0.55000000000000004">
      <c r="B165" s="36"/>
      <c r="C165" s="38"/>
      <c r="D165" s="38"/>
      <c r="E165" s="38"/>
      <c r="F165" s="38"/>
      <c r="G165" s="38"/>
      <c r="H165" s="38"/>
      <c r="I165" s="56"/>
      <c r="J165" s="38"/>
      <c r="K165" s="41"/>
      <c r="L165" s="38"/>
      <c r="M165" s="38"/>
      <c r="N165" s="41"/>
      <c r="O165" s="68"/>
    </row>
    <row r="166" spans="2:15" x14ac:dyDescent="0.55000000000000004">
      <c r="B166" s="36"/>
      <c r="C166" s="38"/>
      <c r="D166" s="38"/>
      <c r="E166" s="38"/>
      <c r="F166" s="38"/>
      <c r="G166" s="38"/>
      <c r="H166" s="38"/>
      <c r="I166" s="56"/>
      <c r="J166" s="38"/>
      <c r="K166" s="41"/>
      <c r="L166" s="38"/>
      <c r="M166" s="38"/>
      <c r="N166" s="41"/>
      <c r="O166" s="68"/>
    </row>
    <row r="167" spans="2:15" x14ac:dyDescent="0.55000000000000004">
      <c r="B167" s="36"/>
      <c r="C167" s="38"/>
      <c r="D167" s="38"/>
      <c r="E167" s="38"/>
      <c r="F167" s="38"/>
      <c r="G167" s="38"/>
      <c r="H167" s="38"/>
      <c r="I167" s="56"/>
      <c r="J167" s="38"/>
      <c r="K167" s="41"/>
      <c r="L167" s="38"/>
      <c r="M167" s="38"/>
      <c r="N167" s="41"/>
      <c r="O167" s="68"/>
    </row>
    <row r="168" spans="2:15" x14ac:dyDescent="0.55000000000000004">
      <c r="B168" s="36"/>
      <c r="C168" s="38"/>
      <c r="D168" s="38"/>
      <c r="E168" s="38"/>
      <c r="F168" s="38"/>
      <c r="G168" s="38"/>
      <c r="H168" s="38"/>
      <c r="I168" s="56"/>
      <c r="J168" s="38"/>
      <c r="K168" s="41"/>
      <c r="L168" s="38"/>
      <c r="M168" s="38"/>
      <c r="N168" s="41"/>
      <c r="O168" s="68"/>
    </row>
    <row r="169" spans="2:15" x14ac:dyDescent="0.55000000000000004">
      <c r="B169" s="36"/>
      <c r="C169" s="38"/>
      <c r="D169" s="38"/>
      <c r="E169" s="38"/>
      <c r="F169" s="38"/>
      <c r="G169" s="38"/>
      <c r="H169" s="38"/>
      <c r="I169" s="56"/>
      <c r="J169" s="38"/>
      <c r="K169" s="41"/>
      <c r="L169" s="38"/>
      <c r="M169" s="38"/>
      <c r="N169" s="41"/>
      <c r="O169" s="68"/>
    </row>
    <row r="170" spans="2:15" x14ac:dyDescent="0.55000000000000004">
      <c r="B170" s="36"/>
      <c r="C170" s="38"/>
      <c r="D170" s="38"/>
      <c r="E170" s="38"/>
      <c r="F170" s="38"/>
      <c r="G170" s="38"/>
      <c r="H170" s="38"/>
      <c r="I170" s="56"/>
      <c r="J170" s="38"/>
      <c r="K170" s="41"/>
      <c r="L170" s="38"/>
      <c r="M170" s="38"/>
      <c r="N170" s="41"/>
      <c r="O170" s="68"/>
    </row>
    <row r="171" spans="2:15" x14ac:dyDescent="0.55000000000000004">
      <c r="B171" s="36"/>
      <c r="C171" s="38"/>
      <c r="D171" s="38"/>
      <c r="E171" s="38"/>
      <c r="F171" s="38"/>
      <c r="G171" s="38"/>
      <c r="H171" s="38"/>
      <c r="I171" s="56"/>
      <c r="J171" s="38"/>
      <c r="K171" s="41"/>
      <c r="L171" s="38"/>
      <c r="M171" s="38"/>
      <c r="N171" s="41"/>
      <c r="O171" s="68"/>
    </row>
    <row r="172" spans="2:15" x14ac:dyDescent="0.55000000000000004">
      <c r="B172" s="36"/>
      <c r="C172" s="38"/>
      <c r="D172" s="38"/>
      <c r="E172" s="38"/>
      <c r="F172" s="38"/>
      <c r="G172" s="38"/>
      <c r="H172" s="38"/>
      <c r="I172" s="56"/>
      <c r="J172" s="38"/>
      <c r="K172" s="41"/>
      <c r="L172" s="38"/>
      <c r="M172" s="38"/>
      <c r="N172" s="41"/>
      <c r="O172" s="68"/>
    </row>
    <row r="173" spans="2:15" x14ac:dyDescent="0.55000000000000004">
      <c r="B173" s="36"/>
      <c r="C173" s="38"/>
      <c r="D173" s="38"/>
      <c r="E173" s="38"/>
      <c r="F173" s="38"/>
      <c r="G173" s="38"/>
      <c r="H173" s="38"/>
      <c r="I173" s="56"/>
      <c r="J173" s="38"/>
      <c r="K173" s="41"/>
      <c r="L173" s="38"/>
      <c r="M173" s="38"/>
      <c r="N173" s="41"/>
      <c r="O173" s="68"/>
    </row>
    <row r="174" spans="2:15" x14ac:dyDescent="0.55000000000000004">
      <c r="B174" s="36"/>
      <c r="C174" s="38"/>
      <c r="D174" s="38"/>
      <c r="E174" s="38"/>
      <c r="F174" s="38"/>
      <c r="G174" s="38"/>
      <c r="H174" s="38"/>
      <c r="I174" s="56"/>
      <c r="J174" s="38"/>
      <c r="K174" s="41"/>
      <c r="L174" s="38"/>
      <c r="M174" s="38"/>
      <c r="N174" s="41"/>
      <c r="O174" s="68"/>
    </row>
    <row r="175" spans="2:15" x14ac:dyDescent="0.55000000000000004">
      <c r="B175" s="36"/>
      <c r="C175" s="38"/>
      <c r="D175" s="38"/>
      <c r="E175" s="38"/>
      <c r="F175" s="38"/>
      <c r="G175" s="38"/>
      <c r="H175" s="38"/>
      <c r="I175" s="56"/>
      <c r="J175" s="38"/>
      <c r="K175" s="41"/>
      <c r="L175" s="38"/>
      <c r="M175" s="38"/>
      <c r="N175" s="41"/>
      <c r="O175" s="68"/>
    </row>
    <row r="176" spans="2:15" x14ac:dyDescent="0.55000000000000004">
      <c r="B176" s="36"/>
      <c r="C176" s="38"/>
      <c r="D176" s="38"/>
      <c r="E176" s="38"/>
      <c r="F176" s="38"/>
      <c r="G176" s="38"/>
      <c r="H176" s="38"/>
      <c r="I176" s="56"/>
      <c r="J176" s="38"/>
      <c r="K176" s="41"/>
      <c r="L176" s="38"/>
      <c r="M176" s="38"/>
      <c r="N176" s="41"/>
      <c r="O176" s="68"/>
    </row>
    <row r="177" spans="2:15" x14ac:dyDescent="0.55000000000000004">
      <c r="B177" s="36"/>
      <c r="C177" s="38"/>
      <c r="D177" s="38"/>
      <c r="E177" s="38"/>
      <c r="F177" s="38"/>
      <c r="G177" s="38"/>
      <c r="H177" s="38"/>
      <c r="I177" s="56"/>
      <c r="J177" s="38"/>
      <c r="K177" s="41"/>
      <c r="L177" s="38"/>
      <c r="M177" s="38"/>
      <c r="N177" s="41"/>
      <c r="O177" s="68"/>
    </row>
    <row r="178" spans="2:15" x14ac:dyDescent="0.55000000000000004">
      <c r="B178" s="36"/>
      <c r="C178" s="38"/>
      <c r="D178" s="38"/>
      <c r="E178" s="38"/>
      <c r="F178" s="38"/>
      <c r="G178" s="38"/>
      <c r="H178" s="38"/>
      <c r="I178" s="56"/>
      <c r="J178" s="38"/>
      <c r="K178" s="41"/>
      <c r="L178" s="38"/>
      <c r="M178" s="38"/>
      <c r="N178" s="41"/>
      <c r="O178" s="68"/>
    </row>
    <row r="179" spans="2:15" x14ac:dyDescent="0.55000000000000004">
      <c r="B179" s="36"/>
      <c r="C179" s="38"/>
      <c r="D179" s="38"/>
      <c r="E179" s="38"/>
      <c r="F179" s="38"/>
      <c r="G179" s="38"/>
      <c r="H179" s="38"/>
      <c r="I179" s="56"/>
      <c r="J179" s="38"/>
      <c r="K179" s="41"/>
      <c r="L179" s="38"/>
      <c r="M179" s="38"/>
      <c r="N179" s="41"/>
      <c r="O179" s="68"/>
    </row>
    <row r="180" spans="2:15" x14ac:dyDescent="0.55000000000000004">
      <c r="B180" s="36"/>
      <c r="C180" s="38"/>
      <c r="D180" s="38"/>
      <c r="E180" s="38"/>
      <c r="F180" s="38"/>
      <c r="G180" s="38"/>
      <c r="H180" s="38"/>
      <c r="I180" s="56"/>
      <c r="J180" s="38"/>
      <c r="K180" s="41"/>
      <c r="L180" s="38"/>
      <c r="M180" s="38"/>
      <c r="N180" s="41"/>
      <c r="O180" s="68"/>
    </row>
    <row r="181" spans="2:15" x14ac:dyDescent="0.55000000000000004">
      <c r="B181" s="36"/>
      <c r="C181" s="38"/>
      <c r="D181" s="38"/>
      <c r="E181" s="38"/>
      <c r="F181" s="38"/>
      <c r="G181" s="38"/>
      <c r="H181" s="38"/>
      <c r="I181" s="56"/>
      <c r="J181" s="38"/>
      <c r="K181" s="41"/>
      <c r="L181" s="38"/>
      <c r="M181" s="38"/>
      <c r="N181" s="41"/>
      <c r="O181" s="68"/>
    </row>
    <row r="182" spans="2:15" x14ac:dyDescent="0.55000000000000004">
      <c r="B182" s="36"/>
      <c r="C182" s="38"/>
      <c r="D182" s="38"/>
      <c r="E182" s="38"/>
      <c r="F182" s="38"/>
      <c r="G182" s="38"/>
      <c r="H182" s="38"/>
      <c r="I182" s="56"/>
      <c r="J182" s="38"/>
      <c r="K182" s="41"/>
      <c r="L182" s="38"/>
      <c r="M182" s="38"/>
      <c r="N182" s="41"/>
      <c r="O182" s="68"/>
    </row>
    <row r="183" spans="2:15" x14ac:dyDescent="0.55000000000000004">
      <c r="B183" s="36"/>
      <c r="C183" s="38"/>
      <c r="D183" s="38"/>
      <c r="E183" s="38"/>
      <c r="F183" s="38"/>
      <c r="G183" s="38"/>
      <c r="H183" s="38"/>
      <c r="I183" s="56"/>
      <c r="J183" s="38"/>
      <c r="K183" s="41"/>
      <c r="L183" s="38"/>
      <c r="M183" s="38"/>
      <c r="N183" s="41"/>
      <c r="O183" s="68"/>
    </row>
    <row r="184" spans="2:15" x14ac:dyDescent="0.55000000000000004">
      <c r="B184" s="36"/>
      <c r="C184" s="38"/>
      <c r="D184" s="38"/>
      <c r="E184" s="38"/>
      <c r="F184" s="38"/>
      <c r="G184" s="38"/>
      <c r="H184" s="38"/>
      <c r="I184" s="56"/>
      <c r="J184" s="38"/>
      <c r="K184" s="41"/>
      <c r="L184" s="38"/>
      <c r="M184" s="38"/>
      <c r="N184" s="41"/>
      <c r="O184" s="68"/>
    </row>
    <row r="185" spans="2:15" ht="18.3" x14ac:dyDescent="0.7">
      <c r="B185" s="36"/>
      <c r="C185" s="78" t="s">
        <v>73</v>
      </c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41"/>
      <c r="O185" s="68"/>
    </row>
    <row r="186" spans="2:15" x14ac:dyDescent="0.55000000000000004">
      <c r="B186" s="36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41"/>
      <c r="O186" s="68"/>
    </row>
    <row r="187" spans="2:15" ht="18.3" x14ac:dyDescent="0.7">
      <c r="B187" s="36"/>
      <c r="C187" s="57" t="s">
        <v>69</v>
      </c>
      <c r="D187" s="78"/>
      <c r="E187" s="78"/>
      <c r="F187" s="78" t="s">
        <v>70</v>
      </c>
      <c r="G187" s="78"/>
      <c r="H187" s="78"/>
      <c r="I187" s="78"/>
      <c r="J187" s="77"/>
      <c r="K187" s="38"/>
      <c r="L187" s="38"/>
      <c r="M187" s="38"/>
      <c r="N187" s="41"/>
      <c r="O187" s="68"/>
    </row>
    <row r="188" spans="2:15" x14ac:dyDescent="0.55000000000000004">
      <c r="B188" s="36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41"/>
      <c r="O188" s="68"/>
    </row>
    <row r="189" spans="2:15" x14ac:dyDescent="0.55000000000000004">
      <c r="B189" s="42"/>
      <c r="C189" s="43"/>
      <c r="D189" s="43"/>
      <c r="E189" s="43"/>
      <c r="F189" s="43"/>
      <c r="G189" s="43"/>
      <c r="H189" s="43"/>
      <c r="I189" s="80"/>
      <c r="J189" s="43"/>
      <c r="K189" s="44"/>
      <c r="L189" s="43"/>
      <c r="M189" s="43"/>
      <c r="N189" s="44"/>
      <c r="O189" s="69"/>
    </row>
    <row r="568" spans="14:17" x14ac:dyDescent="0.55000000000000004">
      <c r="N568" s="26" t="s">
        <v>36</v>
      </c>
      <c r="Q568" s="26" t="s">
        <v>37</v>
      </c>
    </row>
  </sheetData>
  <mergeCells count="31">
    <mergeCell ref="B7:C7"/>
    <mergeCell ref="C55:C56"/>
    <mergeCell ref="D55:G56"/>
    <mergeCell ref="C13:L13"/>
    <mergeCell ref="C15:L17"/>
    <mergeCell ref="D57:G58"/>
    <mergeCell ref="D76:H77"/>
    <mergeCell ref="C72:C73"/>
    <mergeCell ref="D72:H73"/>
    <mergeCell ref="C74:C75"/>
    <mergeCell ref="D74:H75"/>
    <mergeCell ref="C76:C77"/>
    <mergeCell ref="C57:C58"/>
    <mergeCell ref="C91:C92"/>
    <mergeCell ref="D91:H92"/>
    <mergeCell ref="C93:C94"/>
    <mergeCell ref="D93:H94"/>
    <mergeCell ref="C95:C96"/>
    <mergeCell ref="D95:H96"/>
    <mergeCell ref="C110:C111"/>
    <mergeCell ref="D110:H111"/>
    <mergeCell ref="C112:C113"/>
    <mergeCell ref="D112:H113"/>
    <mergeCell ref="C114:C115"/>
    <mergeCell ref="D114:H115"/>
    <mergeCell ref="C129:C130"/>
    <mergeCell ref="D129:H130"/>
    <mergeCell ref="C131:C132"/>
    <mergeCell ref="D131:H132"/>
    <mergeCell ref="C133:C134"/>
    <mergeCell ref="D133:H134"/>
  </mergeCells>
  <hyperlinks>
    <hyperlink ref="C39" r:id="rId1" xr:uid="{00000000-0004-0000-0100-000000000000}"/>
    <hyperlink ref="C187" r:id="rId2" xr:uid="{00000000-0004-0000-0100-000001000000}"/>
  </hyperlinks>
  <pageMargins left="0.7" right="0.7" top="0.75" bottom="0.75" header="0.3" footer="0.3"/>
  <pageSetup paperSize="9" orientation="portrait" r:id="rId3"/>
  <headerFooter>
    <oddFooter>&amp;C&amp;1#&amp;"Arial"&amp;10&amp;K000000Internal</oddFooter>
  </headerFooter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B1:P80"/>
  <sheetViews>
    <sheetView showGridLines="0" showRowColHeaders="0" workbookViewId="0">
      <selection activeCell="U33" sqref="U33"/>
    </sheetView>
  </sheetViews>
  <sheetFormatPr defaultRowHeight="14.4" x14ac:dyDescent="0.55000000000000004"/>
  <sheetData>
    <row r="1" spans="2:16" ht="5.0999999999999996" customHeight="1" x14ac:dyDescent="0.55000000000000004"/>
    <row r="2" spans="2:16" ht="15" customHeight="1" x14ac:dyDescent="0.55000000000000004"/>
    <row r="3" spans="2:16" ht="15" customHeight="1" x14ac:dyDescent="0.55000000000000004"/>
    <row r="4" spans="2:16" ht="15" customHeight="1" x14ac:dyDescent="0.55000000000000004"/>
    <row r="5" spans="2:16" ht="5.0999999999999996" customHeight="1" x14ac:dyDescent="0.55000000000000004"/>
    <row r="8" spans="2:16" ht="20.399999999999999" x14ac:dyDescent="0.75">
      <c r="B8" s="15" t="s">
        <v>6</v>
      </c>
      <c r="P8" s="16" t="str">
        <f>HYPERLINK("https://blinks.bloomberg.com/screens/bqlx","BQLX")</f>
        <v>BQLX</v>
      </c>
    </row>
    <row r="37" spans="2:13" ht="18.3" x14ac:dyDescent="0.7">
      <c r="B37" s="15" t="s">
        <v>7</v>
      </c>
      <c r="M37" s="17" t="str">
        <f>HYPERLINK("https://blinks.bloomberg.com/screens/docs 2089580","BQL Function Reference")</f>
        <v>BQL Function Reference</v>
      </c>
    </row>
    <row r="80" spans="2:2" ht="18.3" x14ac:dyDescent="0.7">
      <c r="B80" s="15" t="s">
        <v>8</v>
      </c>
    </row>
  </sheetData>
  <sheetProtection selectLockedCells="1" selectUnlockedCells="1"/>
  <pageMargins left="0.7" right="0.7" top="0.75" bottom="0.75" header="0.3" footer="0.3"/>
  <pageSetup paperSize="9" orientation="portrait" r:id="rId1"/>
  <headerFooter>
    <oddFooter>&amp;C&amp;1#&amp;"Arial"&amp;10&amp;K000000Internal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9FFCC"/>
  </sheetPr>
  <dimension ref="B1:N33"/>
  <sheetViews>
    <sheetView showGridLines="0" showRowColHeaders="0" zoomScaleNormal="100" workbookViewId="0">
      <pane ySplit="4" topLeftCell="A5" activePane="bottomLeft" state="frozen"/>
      <selection activeCell="H33" sqref="H33"/>
      <selection pane="bottomLeft" activeCell="Q16" sqref="Q16"/>
    </sheetView>
  </sheetViews>
  <sheetFormatPr defaultRowHeight="14.4" x14ac:dyDescent="0.55000000000000004"/>
  <cols>
    <col min="1" max="1" width="5.68359375" customWidth="1"/>
    <col min="14" max="14" width="17" customWidth="1"/>
  </cols>
  <sheetData>
    <row r="1" spans="2:14" ht="5.0999999999999996" customHeight="1" x14ac:dyDescent="0.55000000000000004"/>
    <row r="2" spans="2:14" ht="15" customHeight="1" x14ac:dyDescent="0.55000000000000004"/>
    <row r="3" spans="2:14" ht="15" customHeight="1" x14ac:dyDescent="0.55000000000000004"/>
    <row r="4" spans="2:14" ht="15" customHeight="1" x14ac:dyDescent="0.55000000000000004"/>
    <row r="5" spans="2:14" ht="5.0999999999999996" customHeight="1" x14ac:dyDescent="0.55000000000000004"/>
    <row r="7" spans="2:14" x14ac:dyDescent="0.55000000000000004">
      <c r="B7" s="18" t="s">
        <v>9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</row>
    <row r="8" spans="2:14" x14ac:dyDescent="0.55000000000000004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</row>
    <row r="9" spans="2:14" x14ac:dyDescent="0.55000000000000004">
      <c r="B9" s="19" t="s">
        <v>10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</row>
    <row r="10" spans="2:14" x14ac:dyDescent="0.55000000000000004">
      <c r="B10" s="18" t="s">
        <v>11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</row>
    <row r="11" spans="2:14" x14ac:dyDescent="0.55000000000000004">
      <c r="B11" s="20" t="s">
        <v>12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</row>
    <row r="12" spans="2:14" x14ac:dyDescent="0.55000000000000004">
      <c r="B12" s="18" t="s">
        <v>13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</row>
    <row r="13" spans="2:14" x14ac:dyDescent="0.55000000000000004">
      <c r="B13" s="20" t="s">
        <v>14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</row>
    <row r="14" spans="2:14" x14ac:dyDescent="0.55000000000000004">
      <c r="B14" s="20" t="s">
        <v>15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</row>
    <row r="15" spans="2:14" x14ac:dyDescent="0.55000000000000004">
      <c r="B15" s="18" t="s">
        <v>16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</row>
    <row r="16" spans="2:14" x14ac:dyDescent="0.55000000000000004"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</row>
    <row r="17" spans="2:14" x14ac:dyDescent="0.55000000000000004">
      <c r="B17" s="21" t="s">
        <v>17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</row>
    <row r="18" spans="2:14" x14ac:dyDescent="0.55000000000000004"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</row>
    <row r="19" spans="2:14" x14ac:dyDescent="0.55000000000000004"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</row>
    <row r="20" spans="2:14" x14ac:dyDescent="0.55000000000000004"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</row>
    <row r="21" spans="2:14" x14ac:dyDescent="0.55000000000000004"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</row>
    <row r="22" spans="2:14" x14ac:dyDescent="0.55000000000000004"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</row>
    <row r="23" spans="2:14" x14ac:dyDescent="0.55000000000000004"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</row>
    <row r="24" spans="2:14" x14ac:dyDescent="0.55000000000000004"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</row>
    <row r="25" spans="2:14" x14ac:dyDescent="0.55000000000000004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</row>
    <row r="26" spans="2:14" x14ac:dyDescent="0.55000000000000004"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</row>
    <row r="27" spans="2:14" x14ac:dyDescent="0.55000000000000004"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2:14" x14ac:dyDescent="0.55000000000000004"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</row>
    <row r="29" spans="2:14" x14ac:dyDescent="0.55000000000000004"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</row>
    <row r="30" spans="2:14" x14ac:dyDescent="0.55000000000000004"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</row>
    <row r="31" spans="2:14" x14ac:dyDescent="0.55000000000000004"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</row>
    <row r="32" spans="2:14" x14ac:dyDescent="0.55000000000000004">
      <c r="B32" s="18" t="s">
        <v>18</v>
      </c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</row>
    <row r="33" spans="2:14" x14ac:dyDescent="0.55000000000000004"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</row>
  </sheetData>
  <pageMargins left="0.7" right="0.7" top="0.75" bottom="0.75" header="0.3" footer="0.3"/>
  <pageSetup orientation="portrait" r:id="rId1"/>
  <headerFooter>
    <oddFooter>&amp;C&amp;1#&amp;"Arial"&amp;10&amp;K000000Internal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9FFCC"/>
  </sheetPr>
  <dimension ref="B1:N53"/>
  <sheetViews>
    <sheetView showGridLines="0" showRowColHeaders="0" zoomScaleNormal="100" workbookViewId="0">
      <pane ySplit="4" topLeftCell="A5" activePane="bottomLeft" state="frozen"/>
      <selection activeCell="H33" sqref="H33"/>
      <selection pane="bottomLeft" activeCell="G34" sqref="G34"/>
    </sheetView>
  </sheetViews>
  <sheetFormatPr defaultRowHeight="14.4" x14ac:dyDescent="0.55000000000000004"/>
  <cols>
    <col min="1" max="1" width="5.68359375" customWidth="1"/>
  </cols>
  <sheetData>
    <row r="1" spans="2:14" ht="5.0999999999999996" customHeight="1" x14ac:dyDescent="0.55000000000000004"/>
    <row r="2" spans="2:14" ht="15" customHeight="1" x14ac:dyDescent="0.55000000000000004"/>
    <row r="3" spans="2:14" ht="15" customHeight="1" x14ac:dyDescent="0.55000000000000004"/>
    <row r="4" spans="2:14" ht="15" customHeight="1" x14ac:dyDescent="0.55000000000000004"/>
    <row r="5" spans="2:14" ht="5.0999999999999996" customHeight="1" x14ac:dyDescent="0.55000000000000004"/>
    <row r="7" spans="2:14" x14ac:dyDescent="0.55000000000000004">
      <c r="B7" s="22" t="s">
        <v>19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</row>
    <row r="8" spans="2:14" x14ac:dyDescent="0.55000000000000004">
      <c r="B8" s="22" t="s">
        <v>20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</row>
    <row r="9" spans="2:14" x14ac:dyDescent="0.55000000000000004">
      <c r="B9" s="23" t="s">
        <v>21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</row>
    <row r="10" spans="2:14" x14ac:dyDescent="0.55000000000000004">
      <c r="B10" s="23" t="s">
        <v>22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</row>
    <row r="11" spans="2:14" x14ac:dyDescent="0.55000000000000004">
      <c r="B11" s="23" t="s">
        <v>23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</row>
    <row r="12" spans="2:14" x14ac:dyDescent="0.55000000000000004"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</row>
    <row r="13" spans="2:14" x14ac:dyDescent="0.55000000000000004">
      <c r="B13" s="24" t="s">
        <v>24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</row>
    <row r="14" spans="2:14" x14ac:dyDescent="0.55000000000000004">
      <c r="B14" s="22" t="s">
        <v>25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</row>
    <row r="15" spans="2:14" x14ac:dyDescent="0.55000000000000004">
      <c r="B15" s="22" t="s">
        <v>26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</row>
    <row r="16" spans="2:14" x14ac:dyDescent="0.55000000000000004">
      <c r="B16" s="22" t="s">
        <v>27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</row>
    <row r="17" spans="2:14" x14ac:dyDescent="0.55000000000000004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</row>
    <row r="18" spans="2:14" x14ac:dyDescent="0.55000000000000004">
      <c r="B18" s="22" t="s">
        <v>28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</row>
    <row r="19" spans="2:14" x14ac:dyDescent="0.55000000000000004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</row>
    <row r="20" spans="2:14" x14ac:dyDescent="0.55000000000000004"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</row>
    <row r="21" spans="2:14" x14ac:dyDescent="0.55000000000000004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</row>
    <row r="22" spans="2:14" x14ac:dyDescent="0.55000000000000004"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</row>
    <row r="23" spans="2:14" x14ac:dyDescent="0.55000000000000004"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</row>
    <row r="24" spans="2:14" x14ac:dyDescent="0.55000000000000004"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</row>
    <row r="25" spans="2:14" x14ac:dyDescent="0.55000000000000004"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</row>
    <row r="26" spans="2:14" x14ac:dyDescent="0.55000000000000004"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</row>
    <row r="27" spans="2:14" x14ac:dyDescent="0.55000000000000004"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</row>
    <row r="28" spans="2:14" x14ac:dyDescent="0.55000000000000004"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</row>
    <row r="29" spans="2:14" x14ac:dyDescent="0.55000000000000004"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</row>
    <row r="30" spans="2:14" x14ac:dyDescent="0.55000000000000004"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</row>
    <row r="31" spans="2:14" x14ac:dyDescent="0.55000000000000004"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</row>
    <row r="32" spans="2:14" x14ac:dyDescent="0.55000000000000004"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</row>
    <row r="33" spans="2:14" x14ac:dyDescent="0.55000000000000004"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</row>
    <row r="34" spans="2:14" x14ac:dyDescent="0.55000000000000004">
      <c r="B34" s="22" t="s">
        <v>29</v>
      </c>
      <c r="C34" s="22"/>
      <c r="D34" s="22"/>
      <c r="E34" s="22"/>
      <c r="F34" s="22"/>
      <c r="G34" s="25" t="str">
        <f>HYPERLINK("https://blinks.bloomberg.com/screens/bqiq","BQIQ")</f>
        <v>BQIQ</v>
      </c>
      <c r="H34" s="22"/>
      <c r="I34" s="22"/>
      <c r="J34" s="22"/>
      <c r="K34" s="22"/>
      <c r="L34" s="22"/>
      <c r="M34" s="22"/>
      <c r="N34" s="22"/>
    </row>
    <row r="35" spans="2:14" x14ac:dyDescent="0.55000000000000004">
      <c r="B35" s="22" t="s">
        <v>30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</row>
    <row r="36" spans="2:14" x14ac:dyDescent="0.55000000000000004"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</row>
    <row r="37" spans="2:14" x14ac:dyDescent="0.55000000000000004"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</row>
    <row r="38" spans="2:14" x14ac:dyDescent="0.55000000000000004"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</row>
    <row r="39" spans="2:14" x14ac:dyDescent="0.55000000000000004"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</row>
    <row r="40" spans="2:14" x14ac:dyDescent="0.55000000000000004"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</row>
    <row r="41" spans="2:14" x14ac:dyDescent="0.55000000000000004"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</row>
    <row r="42" spans="2:14" x14ac:dyDescent="0.55000000000000004"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</row>
    <row r="43" spans="2:14" x14ac:dyDescent="0.55000000000000004"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</row>
    <row r="44" spans="2:14" x14ac:dyDescent="0.55000000000000004"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</row>
    <row r="45" spans="2:14" x14ac:dyDescent="0.55000000000000004"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</row>
    <row r="46" spans="2:14" x14ac:dyDescent="0.55000000000000004"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</row>
    <row r="47" spans="2:14" x14ac:dyDescent="0.55000000000000004"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</row>
    <row r="48" spans="2:14" x14ac:dyDescent="0.55000000000000004"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</row>
    <row r="49" spans="2:14" x14ac:dyDescent="0.55000000000000004"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</row>
    <row r="50" spans="2:14" x14ac:dyDescent="0.55000000000000004"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</row>
    <row r="51" spans="2:14" x14ac:dyDescent="0.55000000000000004"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</row>
    <row r="52" spans="2:14" x14ac:dyDescent="0.55000000000000004"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</row>
    <row r="53" spans="2:14" x14ac:dyDescent="0.55000000000000004"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</row>
  </sheetData>
  <pageMargins left="0.7" right="0.7" top="0.75" bottom="0.75" header="0.3" footer="0.3"/>
  <pageSetup paperSize="9" orientation="portrait" r:id="rId1"/>
  <headerFooter>
    <oddFooter>&amp;C&amp;1#&amp;"Arial"&amp;10&amp;K000000Internal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Introduction</vt:lpstr>
      <vt:lpstr>LQA BQL</vt:lpstr>
      <vt:lpstr>LQA BQL Syntax</vt:lpstr>
      <vt:lpstr>Equity Index Fundamentals</vt:lpstr>
      <vt:lpstr>Help</vt:lpstr>
      <vt:lpstr>Data Science in Bloomberg</vt:lpstr>
      <vt:lpstr>BQL in Python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sfailla4</dc:creator>
  <cp:lastModifiedBy>Xie, Shibin (AllianzGI)</cp:lastModifiedBy>
  <dcterms:created xsi:type="dcterms:W3CDTF">2022-03-28T19:06:12Z</dcterms:created>
  <dcterms:modified xsi:type="dcterms:W3CDTF">2023-08-30T14:11:51Z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1d2ef4-471a-450b-b804-da016b8121de_Enabled">
    <vt:lpwstr>true</vt:lpwstr>
  </property>
  <property fmtid="{D5CDD505-2E9C-101B-9397-08002B2CF9AE}" pid="3" name="MSIP_Label_511d2ef4-471a-450b-b804-da016b8121de_SetDate">
    <vt:lpwstr>2023-08-30T14:11:05Z</vt:lpwstr>
  </property>
  <property fmtid="{D5CDD505-2E9C-101B-9397-08002B2CF9AE}" pid="4" name="MSIP_Label_511d2ef4-471a-450b-b804-da016b8121de_Method">
    <vt:lpwstr>Standard</vt:lpwstr>
  </property>
  <property fmtid="{D5CDD505-2E9C-101B-9397-08002B2CF9AE}" pid="5" name="MSIP_Label_511d2ef4-471a-450b-b804-da016b8121de_Name">
    <vt:lpwstr>511d2ef4-471a-450b-b804-da016b8121de</vt:lpwstr>
  </property>
  <property fmtid="{D5CDD505-2E9C-101B-9397-08002B2CF9AE}" pid="6" name="MSIP_Label_511d2ef4-471a-450b-b804-da016b8121de_SiteId">
    <vt:lpwstr>a1eacbd5-fb0e-46f1-81e3-4965ea8e45bb</vt:lpwstr>
  </property>
  <property fmtid="{D5CDD505-2E9C-101B-9397-08002B2CF9AE}" pid="7" name="MSIP_Label_511d2ef4-471a-450b-b804-da016b8121de_ActionId">
    <vt:lpwstr>c98a7615-1a6a-4315-b722-9a9403e89b61</vt:lpwstr>
  </property>
  <property fmtid="{D5CDD505-2E9C-101B-9397-08002B2CF9AE}" pid="8" name="MSIP_Label_511d2ef4-471a-450b-b804-da016b8121de_ContentBits">
    <vt:lpwstr>2</vt:lpwstr>
  </property>
</Properties>
</file>