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Kurs 3 - AI-ML-principer för datadrivna organisationer\Inlämning2\"/>
    </mc:Choice>
  </mc:AlternateContent>
  <xr:revisionPtr revIDLastSave="0" documentId="13_ncr:1_{29EAC043-54C9-46B9-BE37-DDCB2B24A17B}" xr6:coauthVersionLast="47" xr6:coauthVersionMax="47" xr10:uidLastSave="{00000000-0000-0000-0000-000000000000}"/>
  <bookViews>
    <workbookView xWindow="-120" yWindow="-120" windowWidth="29040" windowHeight="15840" xr2:uid="{DB852A20-CA8F-4E1B-9C97-24C85FF564CC}"/>
  </bookViews>
  <sheets>
    <sheet name="Price calculations" sheetId="2" r:id="rId1"/>
    <sheet name="Summary" sheetId="4" r:id="rId2"/>
    <sheet name="Extra frågor"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5" l="1"/>
  <c r="I23" i="5"/>
  <c r="H24" i="5"/>
  <c r="F24" i="5"/>
  <c r="D24" i="5"/>
  <c r="J76" i="2" l="1"/>
  <c r="J78" i="2" s="1"/>
  <c r="C75" i="2"/>
  <c r="C76" i="2"/>
  <c r="C77" i="2"/>
  <c r="C78" i="2"/>
  <c r="C79" i="2"/>
  <c r="C80" i="2"/>
  <c r="C81" i="2"/>
  <c r="C82" i="2"/>
  <c r="C83" i="2"/>
  <c r="C74" i="2"/>
  <c r="C84" i="2" s="1"/>
  <c r="G82" i="2" s="1"/>
  <c r="B84" i="2"/>
  <c r="G81" i="2"/>
  <c r="G75" i="2"/>
  <c r="G74" i="2"/>
  <c r="H27" i="2"/>
  <c r="G60" i="2"/>
  <c r="G62" i="2" s="1"/>
  <c r="G54" i="2"/>
  <c r="G56" i="2" s="1"/>
  <c r="G48" i="2"/>
  <c r="C47" i="2"/>
  <c r="D47" i="2" s="1"/>
  <c r="C46" i="2"/>
  <c r="D46" i="2" s="1"/>
  <c r="D48" i="2" s="1"/>
  <c r="J39" i="2"/>
  <c r="G36" i="2"/>
  <c r="H36" i="2" s="1"/>
  <c r="G37" i="2"/>
  <c r="H37" i="2" s="1"/>
  <c r="I37" i="2" s="1"/>
  <c r="K37" i="2" s="1"/>
  <c r="F37" i="2"/>
  <c r="F36" i="2"/>
  <c r="G30" i="2"/>
  <c r="H30" i="2" s="1"/>
  <c r="G31" i="2"/>
  <c r="H31" i="2" s="1"/>
  <c r="G32" i="2"/>
  <c r="H32" i="2" s="1"/>
  <c r="G33" i="2"/>
  <c r="H33" i="2" s="1"/>
  <c r="F31" i="2"/>
  <c r="F32" i="2"/>
  <c r="F33" i="2"/>
  <c r="F30" i="2"/>
  <c r="G26" i="2"/>
  <c r="H26" i="2" s="1"/>
  <c r="G27" i="2"/>
  <c r="F27" i="2"/>
  <c r="F26" i="2"/>
  <c r="F7" i="2"/>
  <c r="G17" i="2"/>
  <c r="H17" i="2" s="1"/>
  <c r="G16" i="2"/>
  <c r="H16" i="2" s="1"/>
  <c r="F17" i="2"/>
  <c r="F16" i="2"/>
  <c r="G11" i="2"/>
  <c r="H11" i="2" s="1"/>
  <c r="G12" i="2"/>
  <c r="H12" i="2" s="1"/>
  <c r="G13" i="2"/>
  <c r="H13" i="2" s="1"/>
  <c r="G10" i="2"/>
  <c r="H10" i="2" s="1"/>
  <c r="F11" i="2"/>
  <c r="F12" i="2"/>
  <c r="F13" i="2"/>
  <c r="F10" i="2"/>
  <c r="G7" i="2"/>
  <c r="H7" i="2" s="1"/>
  <c r="G6" i="2"/>
  <c r="H6" i="2" s="1"/>
  <c r="F6" i="2"/>
  <c r="I56" i="2" l="1"/>
  <c r="K56" i="2" s="1"/>
  <c r="H67" i="2" s="1"/>
  <c r="G83" i="2"/>
  <c r="I48" i="2"/>
  <c r="I62" i="2"/>
  <c r="K62" i="2" s="1"/>
  <c r="I67" i="2" s="1"/>
  <c r="I32" i="2"/>
  <c r="K32" i="2" s="1"/>
  <c r="I36" i="2"/>
  <c r="K36" i="2" s="1"/>
  <c r="I33" i="2"/>
  <c r="K33" i="2" s="1"/>
  <c r="I31" i="2"/>
  <c r="K31" i="2" s="1"/>
  <c r="G49" i="2"/>
  <c r="I49" i="2" s="1"/>
  <c r="K49" i="2" s="1"/>
  <c r="G66" i="2" s="1"/>
  <c r="G50" i="2"/>
  <c r="I50" i="2" s="1"/>
  <c r="K50" i="2" s="1"/>
  <c r="G67" i="2" s="1"/>
  <c r="J67" i="2" s="1"/>
  <c r="I27" i="2"/>
  <c r="K27" i="2" s="1"/>
  <c r="I30" i="2"/>
  <c r="K30" i="2" s="1"/>
  <c r="I60" i="2"/>
  <c r="K60" i="2" s="1"/>
  <c r="I65" i="2" s="1"/>
  <c r="G61" i="2"/>
  <c r="I61" i="2" s="1"/>
  <c r="K61" i="2" s="1"/>
  <c r="I66" i="2" s="1"/>
  <c r="I54" i="2"/>
  <c r="K54" i="2" s="1"/>
  <c r="H65" i="2" s="1"/>
  <c r="G55" i="2"/>
  <c r="I55" i="2" s="1"/>
  <c r="K55" i="2" s="1"/>
  <c r="H66" i="2" s="1"/>
  <c r="K48" i="2"/>
  <c r="G65" i="2" s="1"/>
  <c r="H19" i="2"/>
  <c r="H39" i="2"/>
  <c r="I26" i="2"/>
  <c r="K26" i="2" s="1"/>
  <c r="G19" i="2"/>
  <c r="G39" i="2"/>
  <c r="J65" i="2" l="1"/>
  <c r="J66" i="2"/>
  <c r="K39" i="2"/>
  <c r="I3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tc={BF768076-DB4F-46FD-9695-C787D29E1B61}</author>
    <author>tc={69142707-5672-415F-A790-0BEAFC3FE90A}</author>
    <author>tc={B69A49A4-351F-4107-A7A5-6645E8226B11}</author>
    <author>tc={E0A58C7D-61D9-479B-BA8E-4EB66178D916}</author>
    <author>tc={5716E28A-28EB-421B-A680-ABE011772873}</author>
    <author>tc={BE3D4B38-6898-46E2-B9F9-B65FD568B663}</author>
    <author>tc={9E7BFBB1-2F5D-4089-A681-68615CF62422}</author>
    <author>tc={567FFECA-E0E7-4F92-9667-A2EDE8FFD9BE}</author>
    <author>tc={1B97FD8E-3FDA-409C-9B85-B47D6B01EC02}</author>
    <author>tc={5EACB400-01BE-436C-A726-B84E1F02CE63}</author>
    <author>tc={27E510F8-2201-4E19-A2EB-0A2D6A54D2B3}</author>
    <author>tc={405823C6-DEDE-4283-81F1-3182A7653116}</author>
    <author>tc={6BE6D4B0-8F20-4286-9758-B4D91ED3A4B3}</author>
    <author>tc={02E8836A-4609-4323-9E98-EE3BAF6277FF}</author>
    <author>tc={3DBCC526-EB88-4312-9B33-D6F19F2316DA}</author>
    <author>tc={FE46D6AE-D29D-4F41-9C53-9F991395F9F2}</author>
    <author>tc={BBAD2338-5EED-4774-8675-079EB23B9CFF}</author>
    <author>tc={CA6AC580-2437-4BC3-B6C0-72706943AF90}</author>
    <author>tc={2552642C-F84F-468F-A113-1A97047D97DF}</author>
    <author>tc={9BD76A26-5831-4792-88B4-721EC421A563}</author>
    <author>tc={CACB4AA6-4173-4216-ADB6-1B4B59D9A12B}</author>
    <author>tc={68DAB825-5E48-4D41-9960-8644F05B9539}</author>
    <author>tc={209D7F0E-2011-4794-AC26-2E7FCA29B95A}</author>
    <author>tc={657DEF34-1F8E-4601-AB71-CA11CA6D7E05}</author>
    <author>tc={55D5C1C9-999A-4B42-AA60-6219043BF25E}</author>
    <author>tc={4B6B6360-D9F5-4167-96E6-C4A2A21A8D63}</author>
    <author>tc={0F6291C1-3DDD-4E2C-9A3B-35B71B9B1570}</author>
    <author>tc={38B97FC8-9540-46A8-AFFC-6BD848B5392A}</author>
  </authors>
  <commentList>
    <comment ref="H5" authorId="0" shapeId="0" xr:uid="{BF768076-DB4F-46FD-9695-C787D29E1B61}">
      <text>
        <t xml:space="preserve">[Trådad kommentar]
I din version av Excel kan du läsa den här trådade kommentaren, men eventuella ändringar i den tas bort om filen öppnas i en senare version av Excel. Läs mer: https://go.microsoft.com/fwlink/?linkid=870924
Kommentar:
    https://aws.amazon.com/s3/pricing/
Storage:
First 50 TB / Month ---&gt; $0.023 per GB </t>
      </text>
    </comment>
    <comment ref="H9" authorId="1" shapeId="0" xr:uid="{69142707-5672-415F-A790-0BEAFC3FE90A}">
      <text>
        <t xml:space="preserve">[Trådad kommentar]
I din version av Excel kan du läsa den här trådade kommentaren, men eventuella ändringar i den tas bort om filen öppnas i en senare version av Excel. Läs mer: https://go.microsoft.com/fwlink/?linkid=870924
Kommentar:
    https://aws.amazon.com/s3/pricing/
Storage:
First 50 TB / Month ---&gt; $0.023 per GB </t>
      </text>
    </comment>
    <comment ref="H15" authorId="2" shapeId="0" xr:uid="{B69A49A4-351F-4107-A7A5-6645E8226B11}">
      <text>
        <t xml:space="preserve">[Trådad kommentar]
I din version av Excel kan du läsa den här trådade kommentaren, men eventuella ändringar i den tas bort om filen öppnas i en senare version av Excel. Läs mer: https://go.microsoft.com/fwlink/?linkid=870924
Kommentar:
    https://aws.amazon.com/s3/pricing/
Storage:
First 50 TB / Month ---&gt; $0.023 per GB </t>
      </text>
    </comment>
    <comment ref="F23" authorId="3" shapeId="0" xr:uid="{E0A58C7D-61D9-479B-BA8E-4EB66178D916}">
      <text>
        <t>[Trådad kommentar]
I din version av Excel kan du läsa den här trådade kommentaren, men eventuella ändringar i den tas bort om filen öppnas i en senare version av Excel. Läs mer: https://go.microsoft.com/fwlink/?linkid=870924
Kommentar:
    Calculated based on the condition that each workday, we only download 20% of the full dataset, for preliminary local model training purposes.</t>
      </text>
    </comment>
    <comment ref="I24" authorId="4" shapeId="0" xr:uid="{5716E28A-28EB-421B-A680-ABE011772873}">
      <text>
        <t xml:space="preserve">[Trådad kommentar]
I din version av Excel kan du läsa den här trådade kommentaren, men eventuella ändringar i den tas bort om filen öppnas i en senare version av Excel. Läs mer: https://go.microsoft.com/fwlink/?linkid=870924
Kommentar:
    https://aws.amazon.com/s3/pricing/
Data transfer:
First 10 TB / Month ---&gt; $0.09 per GB </t>
      </text>
    </comment>
    <comment ref="J24" authorId="5" shapeId="0" xr:uid="{BE3D4B38-6898-46E2-B9F9-B65FD568B663}">
      <text>
        <t>[Trådad kommentar]
I din version av Excel kan du läsa den här trådade kommentaren, men eventuella ändringar i den tas bort om filen öppnas i en senare version av Excel. Läs mer: https://go.microsoft.com/fwlink/?linkid=870924
Kommentar:
    # of days needed for training can be adjusted</t>
      </text>
    </comment>
    <comment ref="A44" authorId="6" shapeId="0" xr:uid="{9E7BFBB1-2F5D-4089-A681-68615CF62422}">
      <text>
        <t xml:space="preserve">[Trådad kommentar]
I din version av Excel kan du läsa den här trådade kommentaren, men eventuella ändringar i den tas bort om filen öppnas i en senare version av Excel. Läs mer: https://go.microsoft.com/fwlink/?linkid=870924
Kommentar:
    Beräkningar baserad på:
https://www.dell.com/support/kbdoc/sv-se/000132094/djupinl%C3%A4rning-prestanda-p%C3%A5-t4-gpus-med-mlperf-benchmarks#:~:text=For%20SSD%2C%20V100%2DPCI%20is,more%20T4%20GPUs%20were%20used
</t>
      </text>
    </comment>
    <comment ref="H47" authorId="7" shapeId="0" xr:uid="{567FFECA-E0E7-4F92-9667-A2EDE8FFD9BE}">
      <text>
        <t>[Trådad kommentar]
I din version av Excel kan du läsa den här trådade kommentaren, men eventuella ändringar i den tas bort om filen öppnas i en senare version av Excel. Läs mer: https://go.microsoft.com/fwlink/?linkid=870924
Kommentar:
    Can be changed but is specific to the AWS instance</t>
      </text>
    </comment>
    <comment ref="I47" authorId="8" shapeId="0" xr:uid="{1B97FD8E-3FDA-409C-9B85-B47D6B01EC02}">
      <text>
        <t>[Trådad kommentar]
I din version av Excel kan du läsa den här trådade kommentaren, men eventuella ändringar i den tas bort om filen öppnas i en senare version av Excel. Läs mer: https://go.microsoft.com/fwlink/?linkid=870924
Kommentar:
    Estimated from 'Training  Speed Calculation on Tesla T4 cards' data, but can greatly vary based on how many epoch gives the desired result of the performance metrics.</t>
      </text>
    </comment>
    <comment ref="J48" authorId="9" shapeId="0" xr:uid="{5EACB400-01BE-436C-A726-B84E1F02CE63}">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g4dn.16xlarge
On-Demand hourly rate: $7.561  
</t>
      </text>
    </comment>
    <comment ref="J49" authorId="10" shapeId="0" xr:uid="{27E510F8-2201-4E19-A2EB-0A2D6A54D2B3}">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g4dn.12xlarge
On-Demand hourly rate: $6.358 </t>
      </text>
    </comment>
    <comment ref="J50" authorId="11" shapeId="0" xr:uid="{405823C6-DEDE-4283-81F1-3182A7653116}">
      <text>
        <t>[Trådad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g4dn.metal
On-Demand hourly rate: $12.716</t>
      </text>
    </comment>
    <comment ref="H53" authorId="12" shapeId="0" xr:uid="{6BE6D4B0-8F20-4286-9758-B4D91ED3A4B3}">
      <text>
        <t>[Trådad kommentar]
I din version av Excel kan du läsa den här trådade kommentaren, men eventuella ändringar i den tas bort om filen öppnas i en senare version av Excel. Läs mer: https://go.microsoft.com/fwlink/?linkid=870924
Kommentar:
    Can be changed but is specific to the AWS instance</t>
      </text>
    </comment>
    <comment ref="I53" authorId="13" shapeId="0" xr:uid="{02E8836A-4609-4323-9E98-EE3BAF6277FF}">
      <text>
        <t>[Trådad kommentar]
I din version av Excel kan du läsa den här trådade kommentaren, men eventuella ändringar i den tas bort om filen öppnas i en senare version av Excel. Läs mer: https://go.microsoft.com/fwlink/?linkid=870924
Kommentar:
    Estimated from 'Training  Speed Calculation on Tesla T4 cards' data, but can greatly vary based on how many epoch gives the desired result of the performance metrics.</t>
      </text>
    </comment>
    <comment ref="J54" authorId="14" shapeId="0" xr:uid="{3DBCC526-EB88-4312-9B33-D6F19F2316DA}">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g4dn.16xlarge
On-Demand hourly rate: $7.561  
</t>
      </text>
    </comment>
    <comment ref="J55" authorId="15" shapeId="0" xr:uid="{FE46D6AE-D29D-4F41-9C53-9F991395F9F2}">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g4dn.12xlarge
On-Demand hourly rate: $6.358 </t>
      </text>
    </comment>
    <comment ref="J56" authorId="16" shapeId="0" xr:uid="{BBAD2338-5EED-4774-8675-079EB23B9CFF}">
      <text>
        <t>[Trådad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g4dn.metal
On-Demand hourly rate: $12.716</t>
      </text>
    </comment>
    <comment ref="H59" authorId="17" shapeId="0" xr:uid="{CA6AC580-2437-4BC3-B6C0-72706943AF90}">
      <text>
        <t>[Trådad kommentar]
I din version av Excel kan du läsa den här trådade kommentaren, men eventuella ändringar i den tas bort om filen öppnas i en senare version av Excel. Läs mer: https://go.microsoft.com/fwlink/?linkid=870924
Kommentar:
    Can be changed but is specific to the AWS instance</t>
      </text>
    </comment>
    <comment ref="I59" authorId="18" shapeId="0" xr:uid="{2552642C-F84F-468F-A113-1A97047D97DF}">
      <text>
        <t>[Trådad kommentar]
I din version av Excel kan du läsa den här trådade kommentaren, men eventuella ändringar i den tas bort om filen öppnas i en senare version av Excel. Läs mer: https://go.microsoft.com/fwlink/?linkid=870924
Kommentar:
    Estimated from 'Training  Speed Calculation on Tesla T4 cards' data, but can greatly vary based on how many epoch gives the desired result of the performance metrics.</t>
      </text>
    </comment>
    <comment ref="J60" authorId="19" shapeId="0" xr:uid="{9BD76A26-5831-4792-88B4-721EC421A563}">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g4dn.16xlarge
On-Demand hourly rate: $7.561  
</t>
      </text>
    </comment>
    <comment ref="J61" authorId="20" shapeId="0" xr:uid="{CACB4AA6-4173-4216-ADB6-1B4B59D9A12B}">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g4dn.12xlarge
On-Demand hourly rate: $6.358 </t>
      </text>
    </comment>
    <comment ref="J62" authorId="21" shapeId="0" xr:uid="{68DAB825-5E48-4D41-9960-8644F05B9539}">
      <text>
        <t>[Trådad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g4dn.metal
On-Demand hourly rate: $12.716</t>
      </text>
    </comment>
    <comment ref="B70" authorId="22" shapeId="0" xr:uid="{209D7F0E-2011-4794-AC26-2E7FCA29B95A}">
      <text>
        <t xml:space="preserve">[Trådad kommentar]
I din version av Excel kan du läsa den här trådade kommentaren, men eventuella ändringar i den tas bort om filen öppnas i en senare version av Excel. Läs mer: https://go.microsoft.com/fwlink/?linkid=870924
Kommentar:
    V100 is on approximately on average 3 times faster than T4.
Source: https://www.dell.com/support/kbdoc/sv-se/000132094/djupinl%C3%A4rning-prestanda-p%C3%A5-t4-gpus-med-mlperf-benchmarks#:~:text=For%20SSD%2C%20V100%2DPCI%20is,more%20T4%20GPUs%20were%20used
</t>
      </text>
    </comment>
    <comment ref="F74" authorId="23" shapeId="0" xr:uid="{657DEF34-1F8E-4601-AB71-CA11CA6D7E05}">
      <text>
        <t xml:space="preserve">[Trådad kommentar]
I din version av Excel kan du läsa den här trådade kommentaren, men eventuella ändringar i den tas bort om filen öppnas i en senare version av Excel. Läs mer: https://go.microsoft.com/fwlink/?linkid=870924
Kommentar:
    Based on information in the article:
https://medium.com/focal-systems/analysis-of-the-amazon-go-platform-and-its-implications-on-large-format-grocery-stores-727d9b25f04a
1 GPU can support 10 cameras in low traffic, and 4 cameras with high traffic.
</t>
      </text>
    </comment>
    <comment ref="F75" authorId="24" shapeId="0" xr:uid="{55D5C1C9-999A-4B42-AA60-6219043BF25E}">
      <text>
        <t xml:space="preserve">[Trådad kommentar]
I din version av Excel kan du läsa den här trådade kommentaren, men eventuella ändringar i den tas bort om filen öppnas i en senare version av Excel. Läs mer: https://go.microsoft.com/fwlink/?linkid=870924
Kommentar:
    Based on information in the article:
https://medium.com/focal-systems/analysis-of-the-amazon-go-platform-and-its-implications-on-large-format-grocery-stores-727d9b25f04a
1 GPU can support 10 cameras in low traffic, and 4 cameras with high traffic.
</t>
      </text>
    </comment>
    <comment ref="J75" authorId="25" shapeId="0" xr:uid="{4B6B6360-D9F5-4167-96E6-C4A2A21A8D63}">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g4dn.12xlarge
On-Demand hourly rate: $6.358 </t>
      </text>
    </comment>
    <comment ref="F77" authorId="26" shapeId="0" xr:uid="{0F6291C1-3DDD-4E2C-9A3B-35B71B9B1570}">
      <text>
        <t>[Trådad kommentar]
I din version av Excel kan du läsa den här trådade kommentaren, men eventuella ändringar i den tas bort om filen öppnas i en senare version av Excel. Läs mer: https://go.microsoft.com/fwlink/?linkid=870924
Kommentar:
    Source: 
https://www.dell.com/support/kbdoc/sv-se/000132094/djupinl%C3%A4rning-prestanda-p%C3%A5-t4-gpus-med-mlperf-benchmarks#:~:text=For%20SSD%2C%20V100%2DPCI%20is,more%20T4%20GPUs%20were%20used</t>
      </text>
    </comment>
    <comment ref="F82" authorId="27" shapeId="0" xr:uid="{38B97FC8-9540-46A8-AFFC-6BD848B5392A}">
      <text>
        <t>[Trådad kommentar]
I din version av Excel kan du läsa den här trådade kommentaren, men eventuella ändringar i den tas bort om filen öppnas i en senare version av Excel. Läs mer: https://go.microsoft.com/fwlink/?linkid=870924
Kommentar:
    Based on 'Compute power calculation'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tc={E568EDDF-F628-4B34-852A-99C4369343EC}</author>
    <author>tc={F3E4C734-C0F2-420B-8294-829776489FD5}</author>
  </authors>
  <commentList>
    <comment ref="G23" authorId="0" shapeId="0" xr:uid="{E568EDDF-F628-4B34-852A-99C4369343EC}">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g4dn.16xlarge
On-Demand hourly rate: $7.561  
</t>
      </text>
    </comment>
    <comment ref="G24" authorId="1" shapeId="0" xr:uid="{F3E4C734-C0F2-420B-8294-829776489FD5}">
      <text>
        <t xml:space="preserve">[Trådad kommentar]
I din version av Excel kan du läsa den här trådade kommentaren, men eventuella ändringar i den tas bort om filen öppnas i en senare version av Excel. Läs mer: https://go.microsoft.com/fwlink/?linkid=870924
Kommentar:
    https://aws.amazon.com/ec2/pricing/on-demand/
Instance name: g4dn.12xlarge
On-Demand hourly rate: $6.358 </t>
      </text>
    </comment>
  </commentList>
</comments>
</file>

<file path=xl/sharedStrings.xml><?xml version="1.0" encoding="utf-8"?>
<sst xmlns="http://schemas.openxmlformats.org/spreadsheetml/2006/main" count="128" uniqueCount="87">
  <si>
    <t>Training-validation imageset storage</t>
  </si>
  <si>
    <t>Object detection</t>
  </si>
  <si>
    <t>AWS S3</t>
  </si>
  <si>
    <t>ReID</t>
  </si>
  <si>
    <t>Interaction detection</t>
  </si>
  <si>
    <t>Cells with this color can be adjusted according to project specifications</t>
  </si>
  <si>
    <t>Download partial data for model test</t>
  </si>
  <si>
    <t>Days trained</t>
  </si>
  <si>
    <t>Downloaded GB</t>
  </si>
  <si>
    <t>Price for download</t>
  </si>
  <si>
    <t>GB</t>
  </si>
  <si>
    <t>Model training CNN with GPU</t>
  </si>
  <si>
    <t>g4dn.16xlarge</t>
  </si>
  <si>
    <t># of GPU</t>
  </si>
  <si>
    <t>price / hour</t>
  </si>
  <si>
    <t>total price</t>
  </si>
  <si>
    <t>g4dn.12xlarge</t>
  </si>
  <si>
    <t>g4dn.metal</t>
  </si>
  <si>
    <t xml:space="preserve"># of cameras </t>
  </si>
  <si>
    <t>Hours open</t>
  </si>
  <si>
    <t>HICO-DET</t>
  </si>
  <si>
    <t>MOT17</t>
  </si>
  <si>
    <t>MOT16</t>
  </si>
  <si>
    <t>CrowdHuman</t>
  </si>
  <si>
    <t>http://www.crowdhuman.org/</t>
  </si>
  <si>
    <t>http://www-personal.umich.edu/~ywchao/hico/</t>
  </si>
  <si>
    <t>https://motchallenge.net/data/MOT16/</t>
  </si>
  <si>
    <t>https://motchallenge.net/data/MOT17/</t>
  </si>
  <si>
    <t>H2O</t>
  </si>
  <si>
    <t>https://kalisteo.cea.fr/wp-content/uploads/2021/12/README_H2O.html</t>
  </si>
  <si>
    <t>Market-1501</t>
  </si>
  <si>
    <t>http://zheng-lab.cecs.anu.edu.au/Project/project_mars.html</t>
  </si>
  <si>
    <t>MARS</t>
  </si>
  <si>
    <t>https://www.kaggle.com/datasets/pengcw1/market-1501</t>
  </si>
  <si>
    <t>https://www.kaggle.com/datasets/zjjszj/cuhk-sysu</t>
  </si>
  <si>
    <t>CUHK-SYSU</t>
  </si>
  <si>
    <t>minutes</t>
  </si>
  <si>
    <t>MB/min</t>
  </si>
  <si>
    <t>MB/min rounded</t>
  </si>
  <si>
    <t>Training datasets</t>
  </si>
  <si>
    <t>Name</t>
  </si>
  <si>
    <t>Size in GB</t>
  </si>
  <si>
    <t>Source</t>
  </si>
  <si>
    <t>Object detection dataset</t>
  </si>
  <si>
    <t>ReID dataset</t>
  </si>
  <si>
    <t>TOTAL</t>
  </si>
  <si>
    <t>Total cost for training</t>
  </si>
  <si>
    <t>Training  Speed Calculation on Tesla T4 cards</t>
  </si>
  <si>
    <t>Total data in GB</t>
  </si>
  <si>
    <t>AVERAGE TRAINING SPEED</t>
  </si>
  <si>
    <t>Training time (min)</t>
  </si>
  <si>
    <t xml:space="preserve"> </t>
  </si>
  <si>
    <t>Totals</t>
  </si>
  <si>
    <t>OD</t>
  </si>
  <si>
    <t>ID</t>
  </si>
  <si>
    <t>Σ</t>
  </si>
  <si>
    <t>download ratio</t>
  </si>
  <si>
    <t>Frames per second per camera</t>
  </si>
  <si>
    <t>GPUs needed / low traffic</t>
  </si>
  <si>
    <t>GPUs needed / high traffic</t>
  </si>
  <si>
    <t>Inference with Nvidia Tesla T4 GPUs for 1 butik</t>
  </si>
  <si>
    <t>Frames per second per butik</t>
  </si>
  <si>
    <t>V100</t>
  </si>
  <si>
    <t>T4</t>
  </si>
  <si>
    <t>T4 approximate FPS compute power</t>
  </si>
  <si>
    <t>Compute power calculation</t>
  </si>
  <si>
    <t># of GPUs needed per second</t>
  </si>
  <si>
    <t>Based on this article</t>
  </si>
  <si>
    <t>Based on 'Compute power calculation'</t>
  </si>
  <si>
    <t>T4 / V100 performance</t>
  </si>
  <si>
    <t>FPS</t>
  </si>
  <si>
    <t>Inference instance price</t>
  </si>
  <si>
    <t>Instance name</t>
  </si>
  <si>
    <t># of GPUs</t>
  </si>
  <si>
    <t># of butik</t>
  </si>
  <si>
    <t>Total price / day</t>
  </si>
  <si>
    <t>Total price / day / butik</t>
  </si>
  <si>
    <t>Price / hour</t>
  </si>
  <si>
    <t>Average</t>
  </si>
  <si>
    <t># of gpu</t>
  </si>
  <si>
    <t>t4_time</t>
  </si>
  <si>
    <t>Resnet</t>
  </si>
  <si>
    <t>SSD</t>
  </si>
  <si>
    <t>delta</t>
  </si>
  <si>
    <t>TeraFLOPs</t>
  </si>
  <si>
    <t>Summary of all the tables and calculations can be found on the "Summary" sheet or by clicking on the table header</t>
  </si>
  <si>
    <t>TeraFLOPs/$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</si>
</sst>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8" tint="0.39997558519241921"/>
        <bgColor indexed="64"/>
      </patternFill>
    </fill>
  </fills>
  <borders count="30">
    <border>
      <left/>
      <right/>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ck">
        <color indexed="64"/>
      </top>
      <bottom style="double">
        <color indexed="64"/>
      </bottom>
      <diagonal/>
    </border>
    <border>
      <left/>
      <right style="thin">
        <color indexed="64"/>
      </right>
      <top style="thick">
        <color indexed="64"/>
      </top>
      <bottom style="double">
        <color indexed="64"/>
      </bottom>
      <diagonal/>
    </border>
    <border>
      <left style="medium">
        <color indexed="64"/>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9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164" fontId="0" fillId="0" borderId="4" xfId="0" applyNumberFormat="1" applyBorder="1"/>
    <xf numFmtId="0" fontId="0" fillId="0" borderId="10" xfId="0" applyBorder="1"/>
    <xf numFmtId="0" fontId="0" fillId="0" borderId="9" xfId="0" applyBorder="1"/>
    <xf numFmtId="0" fontId="0" fillId="0" borderId="0" xfId="0" applyAlignment="1">
      <alignment horizontal="center"/>
    </xf>
    <xf numFmtId="0" fontId="0" fillId="0" borderId="13" xfId="0" applyBorder="1"/>
    <xf numFmtId="0" fontId="0" fillId="0" borderId="16" xfId="0" applyBorder="1"/>
    <xf numFmtId="0" fontId="0" fillId="0" borderId="7" xfId="0" applyBorder="1"/>
    <xf numFmtId="0" fontId="1" fillId="0" borderId="9" xfId="0" applyFont="1" applyBorder="1"/>
    <xf numFmtId="0" fontId="1" fillId="0" borderId="18" xfId="0" applyFont="1" applyBorder="1" applyAlignment="1">
      <alignment horizontal="center"/>
    </xf>
    <xf numFmtId="164" fontId="0" fillId="0" borderId="6" xfId="0" applyNumberFormat="1" applyBorder="1"/>
    <xf numFmtId="164" fontId="0" fillId="0" borderId="0" xfId="0" applyNumberFormat="1"/>
    <xf numFmtId="1" fontId="0" fillId="0" borderId="0" xfId="0" applyNumberFormat="1"/>
    <xf numFmtId="0" fontId="0" fillId="0" borderId="2" xfId="0" applyBorder="1" applyAlignment="1">
      <alignment horizontal="center" vertical="center" wrapText="1"/>
    </xf>
    <xf numFmtId="0" fontId="0" fillId="0" borderId="18" xfId="0" applyBorder="1"/>
    <xf numFmtId="0" fontId="0" fillId="0" borderId="1" xfId="0" applyBorder="1" applyAlignment="1">
      <alignment wrapText="1"/>
    </xf>
    <xf numFmtId="0" fontId="0" fillId="0" borderId="0" xfId="0" applyAlignment="1">
      <alignment wrapText="1"/>
    </xf>
    <xf numFmtId="164" fontId="0" fillId="0" borderId="7" xfId="0" applyNumberFormat="1" applyBorder="1"/>
    <xf numFmtId="0" fontId="0" fillId="0" borderId="21" xfId="0" applyBorder="1"/>
    <xf numFmtId="0" fontId="0" fillId="0" borderId="22" xfId="0" applyBorder="1"/>
    <xf numFmtId="164" fontId="0" fillId="0" borderId="19" xfId="0" applyNumberFormat="1" applyBorder="1"/>
    <xf numFmtId="164" fontId="0" fillId="0" borderId="2" xfId="0" applyNumberFormat="1" applyBorder="1"/>
    <xf numFmtId="164" fontId="0" fillId="0" borderId="16" xfId="0" applyNumberFormat="1" applyBorder="1"/>
    <xf numFmtId="0" fontId="0" fillId="0" borderId="19" xfId="0" applyBorder="1"/>
    <xf numFmtId="0" fontId="0" fillId="3" borderId="9" xfId="0" applyFill="1" applyBorder="1"/>
    <xf numFmtId="0" fontId="1" fillId="0" borderId="8" xfId="0" applyFont="1" applyBorder="1"/>
    <xf numFmtId="0" fontId="0" fillId="0" borderId="8"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5" xfId="0" applyBorder="1" applyAlignment="1">
      <alignment horizontal="center"/>
    </xf>
    <xf numFmtId="0" fontId="0" fillId="0" borderId="6" xfId="0" applyBorder="1" applyAlignment="1">
      <alignment horizontal="center" vertical="center" wrapText="1"/>
    </xf>
    <xf numFmtId="164" fontId="1" fillId="0" borderId="4" xfId="0" applyNumberFormat="1" applyFont="1" applyBorder="1"/>
    <xf numFmtId="164" fontId="1" fillId="0" borderId="7" xfId="0" applyNumberFormat="1" applyFont="1" applyBorder="1"/>
    <xf numFmtId="0" fontId="1" fillId="0" borderId="1" xfId="0" applyFont="1" applyBorder="1" applyAlignment="1">
      <alignment horizontal="center" vertical="center" wrapText="1"/>
    </xf>
    <xf numFmtId="0" fontId="1" fillId="0" borderId="1" xfId="0" applyFont="1" applyBorder="1" applyAlignment="1">
      <alignment horizontal="center"/>
    </xf>
    <xf numFmtId="0" fontId="1" fillId="0" borderId="5" xfId="0" applyFont="1" applyBorder="1" applyAlignment="1">
      <alignment horizontal="center"/>
    </xf>
    <xf numFmtId="0" fontId="1" fillId="0" borderId="16" xfId="0" applyFont="1" applyBorder="1"/>
    <xf numFmtId="0" fontId="1" fillId="0" borderId="19" xfId="0" applyFont="1" applyBorder="1"/>
    <xf numFmtId="0" fontId="1" fillId="0" borderId="18" xfId="0" applyFont="1" applyBorder="1"/>
    <xf numFmtId="0" fontId="1" fillId="0" borderId="1" xfId="0" applyFont="1" applyBorder="1"/>
    <xf numFmtId="0" fontId="1" fillId="0" borderId="5" xfId="0" applyFont="1" applyBorder="1"/>
    <xf numFmtId="0" fontId="1" fillId="0" borderId="20" xfId="0" applyFont="1" applyBorder="1"/>
    <xf numFmtId="0" fontId="1" fillId="0" borderId="12" xfId="0" applyFont="1" applyBorder="1"/>
    <xf numFmtId="0" fontId="1" fillId="0" borderId="6" xfId="0" applyFont="1" applyBorder="1"/>
    <xf numFmtId="0" fontId="1" fillId="0" borderId="7" xfId="0" applyFont="1" applyBorder="1"/>
    <xf numFmtId="10" fontId="1" fillId="0" borderId="16" xfId="0" applyNumberFormat="1" applyFont="1" applyBorder="1"/>
    <xf numFmtId="0" fontId="0" fillId="0" borderId="23" xfId="0" applyBorder="1"/>
    <xf numFmtId="0" fontId="0" fillId="0" borderId="24" xfId="0" applyBorder="1"/>
    <xf numFmtId="0" fontId="0" fillId="3" borderId="1" xfId="0" applyFill="1" applyBorder="1"/>
    <xf numFmtId="0" fontId="0" fillId="0" borderId="25" xfId="0" applyBorder="1"/>
    <xf numFmtId="0" fontId="0" fillId="0" borderId="26" xfId="0" applyBorder="1"/>
    <xf numFmtId="0" fontId="0" fillId="0" borderId="14" xfId="0" applyBorder="1"/>
    <xf numFmtId="0" fontId="0" fillId="0" borderId="4" xfId="0" applyBorder="1" applyAlignment="1">
      <alignment horizontal="center"/>
    </xf>
    <xf numFmtId="0" fontId="0" fillId="0" borderId="27" xfId="0" applyBorder="1"/>
    <xf numFmtId="164" fontId="0" fillId="0" borderId="28" xfId="0" applyNumberFormat="1" applyBorder="1"/>
    <xf numFmtId="12" fontId="0" fillId="0" borderId="4" xfId="0" applyNumberFormat="1" applyBorder="1" applyAlignment="1">
      <alignment horizontal="center"/>
    </xf>
    <xf numFmtId="12" fontId="0" fillId="0" borderId="9" xfId="0" applyNumberFormat="1" applyBorder="1"/>
    <xf numFmtId="0" fontId="1" fillId="3" borderId="16" xfId="0" applyFont="1" applyFill="1" applyBorder="1"/>
    <xf numFmtId="0" fontId="0" fillId="2" borderId="0" xfId="0" applyFill="1"/>
    <xf numFmtId="0" fontId="0" fillId="4" borderId="0" xfId="0" applyFill="1"/>
    <xf numFmtId="0" fontId="0" fillId="5" borderId="0" xfId="0" applyFill="1"/>
    <xf numFmtId="0" fontId="0" fillId="6" borderId="0" xfId="0" applyFill="1"/>
    <xf numFmtId="0" fontId="2" fillId="0" borderId="18" xfId="1" applyBorder="1" applyAlignment="1"/>
    <xf numFmtId="0" fontId="0" fillId="7" borderId="0" xfId="0" applyFill="1"/>
    <xf numFmtId="0" fontId="0" fillId="0" borderId="11" xfId="0" applyBorder="1"/>
    <xf numFmtId="4" fontId="0" fillId="0" borderId="12" xfId="0" applyNumberFormat="1" applyBorder="1"/>
    <xf numFmtId="4" fontId="0" fillId="0" borderId="29" xfId="0" applyNumberFormat="1" applyBorder="1"/>
    <xf numFmtId="0" fontId="2" fillId="0" borderId="18" xfId="1" applyBorder="1" applyAlignment="1">
      <alignment horizontal="center"/>
    </xf>
    <xf numFmtId="0" fontId="2" fillId="0" borderId="19" xfId="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2" fillId="0" borderId="18" xfId="1" applyFill="1" applyBorder="1" applyAlignment="1">
      <alignment horizontal="center"/>
    </xf>
    <xf numFmtId="0" fontId="2" fillId="0" borderId="19" xfId="1" applyFill="1" applyBorder="1" applyAlignment="1">
      <alignment horizontal="center"/>
    </xf>
    <xf numFmtId="0" fontId="2" fillId="0" borderId="16" xfId="1"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1" fillId="8" borderId="0" xfId="0" applyFont="1" applyFill="1" applyAlignment="1">
      <alignment horizontal="center"/>
    </xf>
    <xf numFmtId="0" fontId="1" fillId="0" borderId="18" xfId="0" applyFont="1" applyBorder="1" applyAlignment="1">
      <alignment horizontal="center"/>
    </xf>
    <xf numFmtId="0" fontId="1" fillId="0" borderId="16" xfId="0" applyFont="1" applyBorder="1" applyAlignment="1">
      <alignment horizontal="center"/>
    </xf>
    <xf numFmtId="0" fontId="1" fillId="0" borderId="19" xfId="0" applyFont="1" applyBorder="1" applyAlignment="1">
      <alignment horizontal="center"/>
    </xf>
    <xf numFmtId="0" fontId="2" fillId="0" borderId="16" xfId="1" applyFill="1" applyBorder="1" applyAlignment="1">
      <alignment horizontal="center"/>
    </xf>
    <xf numFmtId="0" fontId="1" fillId="3" borderId="0" xfId="0" applyFont="1" applyFill="1" applyAlignment="1">
      <alignment horizontal="center"/>
    </xf>
    <xf numFmtId="0" fontId="0" fillId="0" borderId="2" xfId="0" applyBorder="1" applyAlignment="1">
      <alignment horizontal="center"/>
    </xf>
  </cellXfs>
  <cellStyles count="2">
    <cellStyle name="Hyperlä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2</xdr:row>
      <xdr:rowOff>9525</xdr:rowOff>
    </xdr:from>
    <xdr:to>
      <xdr:col>16</xdr:col>
      <xdr:colOff>95250</xdr:colOff>
      <xdr:row>11</xdr:row>
      <xdr:rowOff>57150</xdr:rowOff>
    </xdr:to>
    <xdr:sp macro="" textlink="">
      <xdr:nvSpPr>
        <xdr:cNvPr id="2" name="textruta 1">
          <a:extLst>
            <a:ext uri="{FF2B5EF4-FFF2-40B4-BE49-F238E27FC236}">
              <a16:creationId xmlns:a16="http://schemas.microsoft.com/office/drawing/2014/main" id="{26B12A74-2909-8737-3572-6CD34180745E}"/>
            </a:ext>
          </a:extLst>
        </xdr:cNvPr>
        <xdr:cNvSpPr txBox="1"/>
      </xdr:nvSpPr>
      <xdr:spPr>
        <a:xfrm>
          <a:off x="619125" y="390525"/>
          <a:ext cx="9229725"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Training datasets</a:t>
          </a:r>
        </a:p>
        <a:p>
          <a:endParaRPr lang="sv-SE" sz="1100"/>
        </a:p>
        <a:p>
          <a:r>
            <a:rPr lang="sv-SE" sz="1100" b="0" i="0" u="none" strike="noStrike">
              <a:solidFill>
                <a:schemeClr val="dk1"/>
              </a:solidFill>
              <a:effectLst/>
              <a:latin typeface="+mn-lt"/>
              <a:ea typeface="+mn-ea"/>
              <a:cs typeface="+mn-cs"/>
            </a:rPr>
            <a:t>- All the datasets used in the calculations are open datasets.</a:t>
          </a:r>
          <a:r>
            <a:rPr lang="sv-SE"/>
            <a:t> </a:t>
          </a:r>
        </a:p>
        <a:p>
          <a:r>
            <a:rPr lang="sv-SE" sz="1100" b="0" i="0" u="none" strike="noStrike">
              <a:solidFill>
                <a:schemeClr val="dk1"/>
              </a:solidFill>
              <a:effectLst/>
              <a:latin typeface="+mn-lt"/>
              <a:ea typeface="+mn-ea"/>
              <a:cs typeface="+mn-cs"/>
            </a:rPr>
            <a:t>- It is a good start in training our different models, but the collection of the companys own in-store video data will be necessary for an optimized system.</a:t>
          </a:r>
          <a:r>
            <a:rPr lang="sv-SE"/>
            <a:t> </a:t>
          </a:r>
        </a:p>
        <a:p>
          <a:r>
            <a:rPr lang="sv-SE" sz="1100" b="0" i="0" u="none" strike="noStrike">
              <a:solidFill>
                <a:schemeClr val="dk1"/>
              </a:solidFill>
              <a:effectLst/>
              <a:latin typeface="+mn-lt"/>
              <a:ea typeface="+mn-ea"/>
              <a:cs typeface="+mn-cs"/>
            </a:rPr>
            <a:t>- The ReID datasets can also be used to train the Object Detection model.</a:t>
          </a:r>
          <a:r>
            <a:rPr lang="sv-SE"/>
            <a:t> </a:t>
          </a:r>
        </a:p>
        <a:p>
          <a:r>
            <a:rPr lang="sv-SE" sz="1100" b="0" i="0" u="none" strike="noStrike">
              <a:solidFill>
                <a:schemeClr val="dk1"/>
              </a:solidFill>
              <a:effectLst/>
              <a:latin typeface="+mn-lt"/>
              <a:ea typeface="+mn-ea"/>
              <a:cs typeface="+mn-cs"/>
            </a:rPr>
            <a:t>- Costs for the proposed datasets is 0,  if needed higher quality annotated data can be bought.</a:t>
          </a:r>
          <a:r>
            <a:rPr lang="sv-SE"/>
            <a:t> (optional)</a:t>
          </a:r>
        </a:p>
        <a:p>
          <a:r>
            <a:rPr lang="sv-SE" sz="1100" b="0" i="0" u="none" strike="noStrike">
              <a:solidFill>
                <a:schemeClr val="dk1"/>
              </a:solidFill>
              <a:effectLst/>
              <a:latin typeface="+mn-lt"/>
              <a:ea typeface="+mn-ea"/>
              <a:cs typeface="+mn-cs"/>
            </a:rPr>
            <a:t>- There will be annotation cots when using the in-store datasets.</a:t>
          </a:r>
          <a:r>
            <a:rPr lang="sv-SE"/>
            <a:t> (optional)</a:t>
          </a:r>
        </a:p>
        <a:p>
          <a:endParaRPr lang="sv-SE" sz="1100"/>
        </a:p>
        <a:p>
          <a:r>
            <a:rPr lang="sv-SE" sz="1100" b="1"/>
            <a:t>Preliminary cost:</a:t>
          </a:r>
          <a:r>
            <a:rPr lang="sv-SE" sz="1100" b="1" baseline="0"/>
            <a:t> 0$</a:t>
          </a:r>
          <a:endParaRPr lang="sv-SE" sz="1100" b="1"/>
        </a:p>
      </xdr:txBody>
    </xdr:sp>
    <xdr:clientData/>
  </xdr:twoCellAnchor>
  <xdr:twoCellAnchor>
    <xdr:from>
      <xdr:col>1</xdr:col>
      <xdr:colOff>9525</xdr:colOff>
      <xdr:row>14</xdr:row>
      <xdr:rowOff>9525</xdr:rowOff>
    </xdr:from>
    <xdr:to>
      <xdr:col>14</xdr:col>
      <xdr:colOff>142875</xdr:colOff>
      <xdr:row>20</xdr:row>
      <xdr:rowOff>123825</xdr:rowOff>
    </xdr:to>
    <xdr:sp macro="" textlink="">
      <xdr:nvSpPr>
        <xdr:cNvPr id="3" name="textruta 2">
          <a:extLst>
            <a:ext uri="{FF2B5EF4-FFF2-40B4-BE49-F238E27FC236}">
              <a16:creationId xmlns:a16="http://schemas.microsoft.com/office/drawing/2014/main" id="{453AB7B0-22F7-4B7D-E4FE-BFD8F929F781}"/>
            </a:ext>
          </a:extLst>
        </xdr:cNvPr>
        <xdr:cNvSpPr txBox="1"/>
      </xdr:nvSpPr>
      <xdr:spPr>
        <a:xfrm>
          <a:off x="619125" y="2676525"/>
          <a:ext cx="8058150"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i="0" u="none" strike="noStrike">
              <a:solidFill>
                <a:schemeClr val="dk1"/>
              </a:solidFill>
              <a:effectLst/>
              <a:latin typeface="+mn-lt"/>
              <a:ea typeface="+mn-ea"/>
              <a:cs typeface="+mn-cs"/>
            </a:rPr>
            <a:t>Training-validation imageset storage</a:t>
          </a:r>
          <a:endParaRPr lang="sv-SE" sz="1100" b="0" i="0" u="none" strike="noStrike">
            <a:solidFill>
              <a:schemeClr val="dk1"/>
            </a:solidFill>
            <a:effectLst/>
            <a:latin typeface="+mn-lt"/>
            <a:ea typeface="+mn-ea"/>
            <a:cs typeface="+mn-cs"/>
          </a:endParaRPr>
        </a:p>
        <a:p>
          <a:endParaRPr lang="sv-SE" sz="1100" b="0" i="0" u="none" strike="noStrike">
            <a:solidFill>
              <a:schemeClr val="dk1"/>
            </a:solidFill>
            <a:effectLst/>
            <a:latin typeface="+mn-lt"/>
            <a:ea typeface="+mn-ea"/>
            <a:cs typeface="+mn-cs"/>
          </a:endParaRPr>
        </a:p>
        <a:p>
          <a:r>
            <a:rPr lang="sv-SE" sz="1100" b="0" i="0" u="none" strike="noStrike">
              <a:solidFill>
                <a:schemeClr val="dk1"/>
              </a:solidFill>
              <a:effectLst/>
              <a:latin typeface="+mn-lt"/>
              <a:ea typeface="+mn-ea"/>
              <a:cs typeface="+mn-cs"/>
            </a:rPr>
            <a:t>-</a:t>
          </a:r>
          <a:r>
            <a:rPr lang="sv-SE" sz="1100" b="0" i="0" u="none" strike="noStrike" baseline="0">
              <a:solidFill>
                <a:schemeClr val="dk1"/>
              </a:solidFill>
              <a:effectLst/>
              <a:latin typeface="+mn-lt"/>
              <a:ea typeface="+mn-ea"/>
              <a:cs typeface="+mn-cs"/>
            </a:rPr>
            <a:t> We can see the different datasets, their size and how much the storage of the dataset would cost on Amazons AWS S3 Standard plan.</a:t>
          </a:r>
        </a:p>
        <a:p>
          <a:r>
            <a:rPr lang="sv-SE" sz="1100" b="0" i="0" u="none" strike="noStrike" baseline="0">
              <a:solidFill>
                <a:schemeClr val="dk1"/>
              </a:solidFill>
              <a:effectLst/>
              <a:latin typeface="+mn-lt"/>
              <a:ea typeface="+mn-ea"/>
              <a:cs typeface="+mn-cs"/>
            </a:rPr>
            <a:t>- Our storage costs will increase when we add in our in-store videos and images for training purposes.</a:t>
          </a:r>
        </a:p>
        <a:p>
          <a:endParaRPr lang="sv-SE" sz="1100" b="0" i="0" u="none" strike="noStrike" baseline="0">
            <a:solidFill>
              <a:schemeClr val="dk1"/>
            </a:solidFill>
            <a:effectLst/>
            <a:latin typeface="+mn-lt"/>
            <a:ea typeface="+mn-ea"/>
            <a:cs typeface="+mn-cs"/>
          </a:endParaRPr>
        </a:p>
        <a:p>
          <a:r>
            <a:rPr lang="sv-SE" sz="1100" b="1" i="0" u="none" strike="noStrike" baseline="0">
              <a:solidFill>
                <a:schemeClr val="dk1"/>
              </a:solidFill>
              <a:effectLst/>
              <a:latin typeface="+mn-lt"/>
              <a:ea typeface="+mn-ea"/>
              <a:cs typeface="+mn-cs"/>
            </a:rPr>
            <a:t>Preliminary cost for storage of datasets: 1.02$ per month</a:t>
          </a:r>
          <a:endParaRPr lang="sv-SE" sz="1100" b="1"/>
        </a:p>
      </xdr:txBody>
    </xdr:sp>
    <xdr:clientData/>
  </xdr:twoCellAnchor>
  <xdr:twoCellAnchor>
    <xdr:from>
      <xdr:col>1</xdr:col>
      <xdr:colOff>9525</xdr:colOff>
      <xdr:row>23</xdr:row>
      <xdr:rowOff>9525</xdr:rowOff>
    </xdr:from>
    <xdr:to>
      <xdr:col>16</xdr:col>
      <xdr:colOff>381000</xdr:colOff>
      <xdr:row>29</xdr:row>
      <xdr:rowOff>57150</xdr:rowOff>
    </xdr:to>
    <xdr:sp macro="" textlink="">
      <xdr:nvSpPr>
        <xdr:cNvPr id="4" name="textruta 3">
          <a:extLst>
            <a:ext uri="{FF2B5EF4-FFF2-40B4-BE49-F238E27FC236}">
              <a16:creationId xmlns:a16="http://schemas.microsoft.com/office/drawing/2014/main" id="{02858100-2806-64B8-DC95-64AAF78EFE90}"/>
            </a:ext>
          </a:extLst>
        </xdr:cNvPr>
        <xdr:cNvSpPr txBox="1"/>
      </xdr:nvSpPr>
      <xdr:spPr>
        <a:xfrm>
          <a:off x="619125" y="4391025"/>
          <a:ext cx="951547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i="0" u="none" strike="noStrike">
              <a:solidFill>
                <a:schemeClr val="dk1"/>
              </a:solidFill>
              <a:effectLst/>
              <a:latin typeface="+mn-lt"/>
              <a:ea typeface="+mn-ea"/>
              <a:cs typeface="+mn-cs"/>
            </a:rPr>
            <a:t>Download partial data for model test</a:t>
          </a:r>
        </a:p>
        <a:p>
          <a:endParaRPr lang="sv-SE" sz="1100" b="1" i="0" u="none" strike="noStrike">
            <a:solidFill>
              <a:schemeClr val="dk1"/>
            </a:solidFill>
            <a:effectLst/>
            <a:latin typeface="+mn-lt"/>
            <a:ea typeface="+mn-ea"/>
            <a:cs typeface="+mn-cs"/>
          </a:endParaRPr>
        </a:p>
        <a:p>
          <a:r>
            <a:rPr lang="sv-SE" sz="1100" b="0" i="0" u="none" strike="noStrike">
              <a:solidFill>
                <a:schemeClr val="dk1"/>
              </a:solidFill>
              <a:effectLst/>
              <a:latin typeface="+mn-lt"/>
              <a:ea typeface="+mn-ea"/>
              <a:cs typeface="+mn-cs"/>
            </a:rPr>
            <a:t>- The 'Download</a:t>
          </a:r>
          <a:r>
            <a:rPr lang="sv-SE" sz="1100" b="0" i="0" u="none" strike="noStrike" baseline="0">
              <a:solidFill>
                <a:schemeClr val="dk1"/>
              </a:solidFill>
              <a:effectLst/>
              <a:latin typeface="+mn-lt"/>
              <a:ea typeface="+mn-ea"/>
              <a:cs typeface="+mn-cs"/>
            </a:rPr>
            <a:t> ratio' and 'Days trained' fields can be adjusted according to preliminary results.</a:t>
          </a:r>
        </a:p>
        <a:p>
          <a:r>
            <a:rPr lang="sv-SE" sz="1100" b="0" i="0" u="none" strike="noStrike">
              <a:solidFill>
                <a:schemeClr val="dk1"/>
              </a:solidFill>
              <a:effectLst/>
              <a:latin typeface="+mn-lt"/>
              <a:ea typeface="+mn-ea"/>
              <a:cs typeface="+mn-cs"/>
            </a:rPr>
            <a:t>- Here I</a:t>
          </a:r>
          <a:r>
            <a:rPr lang="sv-SE" sz="1100" b="0" i="0" u="none" strike="noStrike" baseline="0">
              <a:solidFill>
                <a:schemeClr val="dk1"/>
              </a:solidFill>
              <a:effectLst/>
              <a:latin typeface="+mn-lt"/>
              <a:ea typeface="+mn-ea"/>
              <a:cs typeface="+mn-cs"/>
            </a:rPr>
            <a:t> assume that we will be downloading 20% of our data daily, for a total of 10 days. (4-3-3 for Object detection, 3 for ReID and 3 for Interaction detection)</a:t>
          </a:r>
        </a:p>
        <a:p>
          <a:endParaRPr lang="sv-SE" sz="1100" b="0" i="0" u="none" strike="noStrike" baseline="0">
            <a:solidFill>
              <a:schemeClr val="dk1"/>
            </a:solidFill>
            <a:effectLst/>
            <a:latin typeface="+mn-lt"/>
            <a:ea typeface="+mn-ea"/>
            <a:cs typeface="+mn-cs"/>
          </a:endParaRPr>
        </a:p>
        <a:p>
          <a:r>
            <a:rPr lang="sv-SE" sz="1100" b="1" i="0" u="none" strike="noStrike" baseline="0">
              <a:solidFill>
                <a:schemeClr val="dk1"/>
              </a:solidFill>
              <a:effectLst/>
              <a:latin typeface="+mn-lt"/>
              <a:ea typeface="+mn-ea"/>
              <a:cs typeface="+mn-cs"/>
            </a:rPr>
            <a:t>Preliminary cost for downloading our datasets: 2.63$</a:t>
          </a:r>
          <a:endParaRPr lang="sv-SE" sz="1100" b="1"/>
        </a:p>
      </xdr:txBody>
    </xdr:sp>
    <xdr:clientData/>
  </xdr:twoCellAnchor>
  <xdr:twoCellAnchor>
    <xdr:from>
      <xdr:col>1</xdr:col>
      <xdr:colOff>9526</xdr:colOff>
      <xdr:row>32</xdr:row>
      <xdr:rowOff>0</xdr:rowOff>
    </xdr:from>
    <xdr:to>
      <xdr:col>16</xdr:col>
      <xdr:colOff>47626</xdr:colOff>
      <xdr:row>45</xdr:row>
      <xdr:rowOff>114300</xdr:rowOff>
    </xdr:to>
    <xdr:sp macro="" textlink="">
      <xdr:nvSpPr>
        <xdr:cNvPr id="5" name="textruta 4">
          <a:extLst>
            <a:ext uri="{FF2B5EF4-FFF2-40B4-BE49-F238E27FC236}">
              <a16:creationId xmlns:a16="http://schemas.microsoft.com/office/drawing/2014/main" id="{E8CB37B3-B64C-C908-9333-D17B44CEF2D0}"/>
            </a:ext>
          </a:extLst>
        </xdr:cNvPr>
        <xdr:cNvSpPr txBox="1"/>
      </xdr:nvSpPr>
      <xdr:spPr>
        <a:xfrm>
          <a:off x="619126" y="6096000"/>
          <a:ext cx="918210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Model training CNN with GPU</a:t>
          </a:r>
        </a:p>
        <a:p>
          <a:endParaRPr lang="sv-SE" sz="1100" b="1"/>
        </a:p>
        <a:p>
          <a:r>
            <a:rPr lang="sv-SE" sz="1100" b="0"/>
            <a:t>- Calculations on the training time are based on the average of training times on a Nvidia</a:t>
          </a:r>
          <a:r>
            <a:rPr lang="sv-SE" sz="1100" b="0" baseline="0"/>
            <a:t> Tesla T4 GPU, running a </a:t>
          </a:r>
          <a:r>
            <a:rPr lang="sv-SE"/>
            <a:t>ResNet-50 v1.5 modell </a:t>
          </a:r>
          <a:r>
            <a:rPr lang="sv-SE" sz="1100" b="0" baseline="0"/>
            <a:t>on a 144GB dataset, and running a </a:t>
          </a:r>
          <a:r>
            <a:rPr lang="sv-SE"/>
            <a:t>Single-Stage – enskärmsfel (SSD) model on </a:t>
          </a:r>
          <a:r>
            <a:rPr lang="sv-SE" sz="1100" b="0" baseline="0"/>
            <a:t>a 20GB dataset.</a:t>
          </a:r>
          <a:endParaRPr lang="sv-SE" sz="1100" b="0"/>
        </a:p>
        <a:p>
          <a:r>
            <a:rPr lang="sv-SE" sz="1100" b="0"/>
            <a:t>- The calculations are also based on the Amazon AWS EC2 On-Demand instances available in the Europe</a:t>
          </a:r>
          <a:r>
            <a:rPr lang="sv-SE" sz="1100" b="0" baseline="0"/>
            <a:t> (Stockholm) region. </a:t>
          </a:r>
        </a:p>
        <a:p>
          <a:r>
            <a:rPr lang="sv-SE" sz="1100" b="0" baseline="0"/>
            <a:t>- All the mentioned instances use Nvidia Tesla T4 GPUs.</a:t>
          </a:r>
        </a:p>
        <a:p>
          <a:endParaRPr lang="sv-SE" sz="1100" b="0" baseline="0"/>
        </a:p>
        <a:p>
          <a:r>
            <a:rPr lang="sv-SE" sz="1100" b="0" baseline="0"/>
            <a:t>Best preliminary costs can be achieved by using a </a:t>
          </a:r>
          <a:r>
            <a:rPr lang="sv-SE" sz="1100" b="0" i="0" u="none" strike="noStrike">
              <a:solidFill>
                <a:schemeClr val="dk1"/>
              </a:solidFill>
              <a:effectLst/>
              <a:latin typeface="+mn-lt"/>
              <a:ea typeface="+mn-ea"/>
              <a:cs typeface="+mn-cs"/>
            </a:rPr>
            <a:t>g4dn.12xlarge</a:t>
          </a:r>
          <a:r>
            <a:rPr lang="sv-SE" b="0"/>
            <a:t> </a:t>
          </a:r>
          <a:r>
            <a:rPr lang="sv-SE" b="0" baseline="0"/>
            <a:t>or a </a:t>
          </a:r>
          <a:r>
            <a:rPr lang="sv-SE" sz="1100" b="0" i="0" u="none" strike="noStrike">
              <a:solidFill>
                <a:schemeClr val="dk1"/>
              </a:solidFill>
              <a:effectLst/>
              <a:latin typeface="+mn-lt"/>
              <a:ea typeface="+mn-ea"/>
              <a:cs typeface="+mn-cs"/>
            </a:rPr>
            <a:t>g4dn.metal instance with 4</a:t>
          </a:r>
          <a:r>
            <a:rPr lang="sv-SE" sz="1100" b="0" i="0" u="none" strike="noStrike" baseline="0">
              <a:solidFill>
                <a:schemeClr val="dk1"/>
              </a:solidFill>
              <a:effectLst/>
              <a:latin typeface="+mn-lt"/>
              <a:ea typeface="+mn-ea"/>
              <a:cs typeface="+mn-cs"/>
            </a:rPr>
            <a:t> and 8 GPUs respectively.</a:t>
          </a:r>
          <a:r>
            <a:rPr lang="sv-SE"/>
            <a:t> The total cost for these instances is the same due to</a:t>
          </a:r>
          <a:r>
            <a:rPr lang="sv-SE" baseline="0"/>
            <a:t> the fact the 2-times more GPUs can do the training 2-times faster than 4 GPUs, but the hourly rate for an 8 GPU instance model is exactly the double of a 4 GPU instance.</a:t>
          </a:r>
        </a:p>
        <a:p>
          <a:endParaRPr lang="sv-SE" sz="1100" b="0" baseline="0"/>
        </a:p>
        <a:p>
          <a:r>
            <a:rPr lang="sv-SE" sz="1100" b="0" baseline="0"/>
            <a:t>All prices for training are estimated for 1 full training session for all 3 models (Object Detection, ReID, Interaction Detection) but more training rounds might be needed.</a:t>
          </a:r>
        </a:p>
        <a:p>
          <a:r>
            <a:rPr lang="sv-SE" sz="1100" b="1" baseline="0"/>
            <a:t>Preliminary cost for training 3 models on AWS EC2 </a:t>
          </a:r>
          <a:r>
            <a:rPr lang="sv-SE" sz="1100" b="1" i="0">
              <a:solidFill>
                <a:schemeClr val="dk1"/>
              </a:solidFill>
              <a:effectLst/>
              <a:latin typeface="+mn-lt"/>
              <a:ea typeface="+mn-ea"/>
              <a:cs typeface="+mn-cs"/>
            </a:rPr>
            <a:t>g4dn.12xlarge</a:t>
          </a:r>
          <a:r>
            <a:rPr lang="sv-SE" sz="1100" b="1">
              <a:solidFill>
                <a:schemeClr val="dk1"/>
              </a:solidFill>
              <a:effectLst/>
              <a:latin typeface="+mn-lt"/>
              <a:ea typeface="+mn-ea"/>
              <a:cs typeface="+mn-cs"/>
            </a:rPr>
            <a:t> </a:t>
          </a:r>
          <a:r>
            <a:rPr lang="sv-SE" sz="1100" b="1" baseline="0">
              <a:solidFill>
                <a:schemeClr val="dk1"/>
              </a:solidFill>
              <a:effectLst/>
              <a:latin typeface="+mn-lt"/>
              <a:ea typeface="+mn-ea"/>
              <a:cs typeface="+mn-cs"/>
            </a:rPr>
            <a:t>or a </a:t>
          </a:r>
          <a:r>
            <a:rPr lang="sv-SE" sz="1100" b="1" i="0">
              <a:solidFill>
                <a:schemeClr val="dk1"/>
              </a:solidFill>
              <a:effectLst/>
              <a:latin typeface="+mn-lt"/>
              <a:ea typeface="+mn-ea"/>
              <a:cs typeface="+mn-cs"/>
            </a:rPr>
            <a:t>g4dn.metal </a:t>
          </a:r>
          <a:r>
            <a:rPr lang="sv-SE" sz="1100" b="1" baseline="0"/>
            <a:t> instances: 34.30$ </a:t>
          </a:r>
        </a:p>
        <a:p>
          <a:r>
            <a:rPr lang="sv-SE" sz="1100" b="1" baseline="0"/>
            <a:t>NOTE: this is the price for 1 training for all 3 models!!! With several trainings the price is multiplied! </a:t>
          </a:r>
        </a:p>
      </xdr:txBody>
    </xdr:sp>
    <xdr:clientData/>
  </xdr:twoCellAnchor>
  <xdr:twoCellAnchor>
    <xdr:from>
      <xdr:col>1</xdr:col>
      <xdr:colOff>9525</xdr:colOff>
      <xdr:row>48</xdr:row>
      <xdr:rowOff>9525</xdr:rowOff>
    </xdr:from>
    <xdr:to>
      <xdr:col>13</xdr:col>
      <xdr:colOff>228600</xdr:colOff>
      <xdr:row>64</xdr:row>
      <xdr:rowOff>180975</xdr:rowOff>
    </xdr:to>
    <xdr:sp macro="" textlink="">
      <xdr:nvSpPr>
        <xdr:cNvPr id="6" name="textruta 5">
          <a:extLst>
            <a:ext uri="{FF2B5EF4-FFF2-40B4-BE49-F238E27FC236}">
              <a16:creationId xmlns:a16="http://schemas.microsoft.com/office/drawing/2014/main" id="{334134E4-1554-A698-1FA7-EC744F3208C3}"/>
            </a:ext>
          </a:extLst>
        </xdr:cNvPr>
        <xdr:cNvSpPr txBox="1"/>
      </xdr:nvSpPr>
      <xdr:spPr>
        <a:xfrm>
          <a:off x="619125" y="9153525"/>
          <a:ext cx="7534275" cy="3219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a:t>Inference instance price</a:t>
          </a:r>
          <a:endParaRPr lang="sv-SE" sz="1100" b="0"/>
        </a:p>
        <a:p>
          <a:endParaRPr lang="sv-SE" sz="1100" b="0"/>
        </a:p>
        <a:p>
          <a:r>
            <a:rPr lang="sv-SE" sz="1100" b="1"/>
            <a:t>-</a:t>
          </a:r>
          <a:r>
            <a:rPr lang="sv-SE" sz="1100" b="0" baseline="0"/>
            <a:t> The final calculations for inference cost per day per butik is based on the following assumptions:</a:t>
          </a:r>
        </a:p>
        <a:p>
          <a:r>
            <a:rPr lang="sv-SE" sz="1100" b="0" baseline="0"/>
            <a:t>1. We have 20 cameras in each butik, and we take and send 10 images to the models API every second.</a:t>
          </a:r>
        </a:p>
        <a:p>
          <a:r>
            <a:rPr lang="sv-SE" sz="1100" b="0" baseline="0"/>
            <a:t>2. I choose instances with Tesla T4 GPUs as the newer V100 GPUs are not available on Europe (Stockholm) region</a:t>
          </a:r>
        </a:p>
        <a:p>
          <a:r>
            <a:rPr lang="sv-SE" sz="1100" b="0" baseline="0"/>
            <a:t>3. We assume that a V100 GPU is about 3 times faster than a Tesla T4 for computing inference models.</a:t>
          </a:r>
        </a:p>
        <a:p>
          <a:r>
            <a:rPr lang="sv-SE" sz="1100" b="0" baseline="0"/>
            <a:t>4. The number of GPUs needed was calculated partially based on an article on Amazon GO, and partially on the benchmarking article from Dell. </a:t>
          </a:r>
        </a:p>
        <a:p>
          <a:r>
            <a:rPr lang="sv-SE" sz="1100" b="0" baseline="0"/>
            <a:t>(</a:t>
          </a:r>
        </a:p>
        <a:p>
          <a:r>
            <a:rPr lang="sv-SE" sz="1100" b="0" baseline="0"/>
            <a:t>Amazon GO: </a:t>
          </a:r>
          <a:r>
            <a:rPr lang="sv-SE" sz="1100">
              <a:solidFill>
                <a:schemeClr val="dk1"/>
              </a:solidFill>
              <a:effectLst/>
              <a:latin typeface="+mn-lt"/>
              <a:ea typeface="+mn-ea"/>
              <a:cs typeface="+mn-cs"/>
              <a:hlinkClick xmlns:r="http://schemas.openxmlformats.org/officeDocument/2006/relationships" r:id=""/>
            </a:rPr>
            <a:t>https://medium.com/focal-systems/analysis-of-the-amazon-go-platform-and-its-implications-on-large-format-grocery-stores-727d9b25f04a</a:t>
          </a:r>
          <a:r>
            <a:rPr lang="sv-SE" sz="1100">
              <a:solidFill>
                <a:schemeClr val="dk1"/>
              </a:solidFill>
              <a:effectLst/>
              <a:latin typeface="+mn-lt"/>
              <a:ea typeface="+mn-ea"/>
              <a:cs typeface="+mn-cs"/>
            </a:rPr>
            <a:t>; </a:t>
          </a:r>
        </a:p>
        <a:p>
          <a:r>
            <a:rPr lang="sv-SE" sz="1100">
              <a:solidFill>
                <a:schemeClr val="dk1"/>
              </a:solidFill>
              <a:effectLst/>
              <a:latin typeface="+mn-lt"/>
              <a:ea typeface="+mn-ea"/>
              <a:cs typeface="+mn-cs"/>
            </a:rPr>
            <a:t>Dell benchmark: </a:t>
          </a:r>
          <a:r>
            <a:rPr lang="sv-SE" sz="1100">
              <a:solidFill>
                <a:schemeClr val="dk1"/>
              </a:solidFill>
              <a:effectLst/>
              <a:latin typeface="+mn-lt"/>
              <a:ea typeface="+mn-ea"/>
              <a:cs typeface="+mn-cs"/>
              <a:hlinkClick xmlns:r="http://schemas.openxmlformats.org/officeDocument/2006/relationships" r:id=""/>
            </a:rPr>
            <a:t>https://www.dell.com/support/kbdoc/sv-se/000132094/djupinl%C3%A4rning-prestanda-p%C3%A5-t4-gpus-med-mlperf-benchmarks#:~:text=For%20SSD%2C%20V100%2DPCI%20is,more%20T4%20GPUs%20were%20used</a:t>
          </a:r>
          <a:endParaRPr lang="sv-SE" sz="1100">
            <a:solidFill>
              <a:schemeClr val="dk1"/>
            </a:solidFill>
            <a:effectLst/>
            <a:latin typeface="+mn-lt"/>
            <a:ea typeface="+mn-ea"/>
            <a:cs typeface="+mn-cs"/>
          </a:endParaRPr>
        </a:p>
        <a:p>
          <a:r>
            <a:rPr lang="sv-SE" sz="1100">
              <a:solidFill>
                <a:schemeClr val="dk1"/>
              </a:solidFill>
              <a:effectLst/>
              <a:latin typeface="+mn-lt"/>
              <a:ea typeface="+mn-ea"/>
              <a:cs typeface="+mn-cs"/>
            </a:rPr>
            <a:t>)</a:t>
          </a:r>
        </a:p>
        <a:p>
          <a:r>
            <a:rPr lang="sv-SE" sz="1100" b="1"/>
            <a:t>5</a:t>
          </a:r>
          <a:r>
            <a:rPr lang="sv-SE" sz="1100" b="0"/>
            <a:t>. Many of the parameters</a:t>
          </a:r>
          <a:r>
            <a:rPr lang="sv-SE" sz="1100" b="0" baseline="0"/>
            <a:t> can be adjusted accoring to preliminary results or preferences.</a:t>
          </a:r>
        </a:p>
        <a:p>
          <a:endParaRPr lang="sv-SE" sz="1100" b="0"/>
        </a:p>
        <a:p>
          <a:r>
            <a:rPr lang="sv-SE" sz="1100" b="0"/>
            <a:t>Based</a:t>
          </a:r>
          <a:r>
            <a:rPr lang="sv-SE" sz="1100" b="0" baseline="0"/>
            <a:t> on the calculations, it would be sufficient to use one </a:t>
          </a:r>
          <a:r>
            <a:rPr lang="sv-SE" sz="1100" b="0" i="0" u="none" strike="noStrike">
              <a:solidFill>
                <a:schemeClr val="dk1"/>
              </a:solidFill>
              <a:effectLst/>
              <a:latin typeface="+mn-lt"/>
              <a:ea typeface="+mn-ea"/>
              <a:cs typeface="+mn-cs"/>
            </a:rPr>
            <a:t>g4dn.12xlarge</a:t>
          </a:r>
          <a:r>
            <a:rPr lang="sv-SE"/>
            <a:t> instance for our butik with the given parameters.</a:t>
          </a:r>
        </a:p>
        <a:p>
          <a:r>
            <a:rPr lang="sv-SE" sz="1100" b="1"/>
            <a:t>Total estimated cost for inference per DAY per BUTIK: 114.44$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xdr:row>
      <xdr:rowOff>114300</xdr:rowOff>
    </xdr:from>
    <xdr:to>
      <xdr:col>11</xdr:col>
      <xdr:colOff>219075</xdr:colOff>
      <xdr:row>18</xdr:row>
      <xdr:rowOff>85725</xdr:rowOff>
    </xdr:to>
    <xdr:sp macro="" textlink="">
      <xdr:nvSpPr>
        <xdr:cNvPr id="2" name="textruta 1">
          <a:extLst>
            <a:ext uri="{FF2B5EF4-FFF2-40B4-BE49-F238E27FC236}">
              <a16:creationId xmlns:a16="http://schemas.microsoft.com/office/drawing/2014/main" id="{1ED7E8ED-3175-0A9E-0649-B05965509837}"/>
            </a:ext>
          </a:extLst>
        </xdr:cNvPr>
        <xdr:cNvSpPr txBox="1"/>
      </xdr:nvSpPr>
      <xdr:spPr>
        <a:xfrm>
          <a:off x="647700" y="876300"/>
          <a:ext cx="6276975" cy="2638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sv-SE" sz="1100" b="1" i="0" u="none" strike="noStrike">
              <a:solidFill>
                <a:schemeClr val="dk1"/>
              </a:solidFill>
              <a:effectLst/>
              <a:latin typeface="+mn-lt"/>
              <a:ea typeface="+mn-ea"/>
              <a:cs typeface="+mn-cs"/>
            </a:rPr>
            <a:t>Löner sig att välja dator med flera GPU för att träna computer vision modeller?</a:t>
          </a:r>
          <a:r>
            <a:rPr lang="sv-SE" b="1"/>
            <a:t> </a:t>
          </a:r>
        </a:p>
        <a:p>
          <a:endParaRPr lang="sv-SE" sz="1100" b="0" i="0" u="none" strike="noStrike">
            <a:solidFill>
              <a:schemeClr val="dk1"/>
            </a:solidFill>
            <a:effectLst/>
            <a:latin typeface="+mn-lt"/>
            <a:ea typeface="+mn-ea"/>
            <a:cs typeface="+mn-cs"/>
          </a:endParaRPr>
        </a:p>
        <a:p>
          <a:r>
            <a:rPr lang="sv-SE" sz="1100" b="0" i="0" u="none" strike="noStrike">
              <a:solidFill>
                <a:schemeClr val="dk1"/>
              </a:solidFill>
              <a:effectLst/>
              <a:latin typeface="+mn-lt"/>
              <a:ea typeface="+mn-ea"/>
              <a:cs typeface="+mn-cs"/>
            </a:rPr>
            <a:t>Enligt grafen på </a:t>
          </a:r>
          <a:r>
            <a:rPr lang="sv-SE" b="0"/>
            <a:t>Bild 1: MLPerf-resultat på T4 och V100-PCIe,</a:t>
          </a:r>
          <a:r>
            <a:rPr lang="sv-SE" b="0" baseline="0"/>
            <a:t> med varje GPU vi använder, ökar beräkningsprestandan och därmed minskar tid använd för träningen. Man kan antingen sluta med träningen snabbare och betala mindre, eller kan kan träna en annan modell under samma tid. Med 4 GPU kan vi minska träningstiden fyrfaldigt.</a:t>
          </a:r>
        </a:p>
        <a:p>
          <a:endParaRPr lang="sv-SE" b="0" baseline="0"/>
        </a:p>
        <a:p>
          <a:r>
            <a:rPr lang="sv-SE" b="0" baseline="0"/>
            <a:t>Om vi kalkulerar in priset så kan vi se hur fördelaktigt användning av 4 GPUs är.</a:t>
          </a:r>
        </a:p>
        <a:p>
          <a:r>
            <a:rPr lang="sv-SE" b="0" baseline="0"/>
            <a:t>För att hyra en bra dator från AWS med 1 GPU kan kosta 7.56$ och att hyra en dator med 4 GPU kostar mindre, bara 6.36$ och kan göra träningen klart 4 gånger snabbare.</a:t>
          </a:r>
        </a:p>
        <a:p>
          <a:endParaRPr lang="sv-SE" b="0" baseline="0"/>
        </a:p>
        <a:p>
          <a:r>
            <a:rPr lang="sv-SE" b="0" baseline="0"/>
            <a:t>Svaret är </a:t>
          </a:r>
          <a:r>
            <a:rPr lang="sv-SE" b="1" baseline="0"/>
            <a:t>ja</a:t>
          </a:r>
          <a:r>
            <a:rPr lang="sv-SE" b="0" baseline="0"/>
            <a:t>, det löner sig att </a:t>
          </a:r>
          <a:r>
            <a:rPr lang="sv-SE" sz="1100" b="0" i="0">
              <a:solidFill>
                <a:schemeClr val="dk1"/>
              </a:solidFill>
              <a:effectLst/>
              <a:latin typeface="+mn-lt"/>
              <a:ea typeface="+mn-ea"/>
              <a:cs typeface="+mn-cs"/>
            </a:rPr>
            <a:t>välja dator med flera GPU för att träna computer vision modeller, eftersom vi betalar mindre och får tränade modellen 4 gånger snabbare en med en dator</a:t>
          </a:r>
          <a:r>
            <a:rPr lang="sv-SE" sz="1100" b="0" i="0" baseline="0">
              <a:solidFill>
                <a:schemeClr val="dk1"/>
              </a:solidFill>
              <a:effectLst/>
              <a:latin typeface="+mn-lt"/>
              <a:ea typeface="+mn-ea"/>
              <a:cs typeface="+mn-cs"/>
            </a:rPr>
            <a:t> med bara en GPU.</a:t>
          </a:r>
          <a:endParaRPr lang="sv-SE" b="0" baseline="0"/>
        </a:p>
        <a:p>
          <a:endParaRPr lang="sv-SE" sz="1100" b="0" baseline="0"/>
        </a:p>
        <a:p>
          <a:endParaRPr lang="sv-SE" sz="1100" b="0"/>
        </a:p>
      </xdr:txBody>
    </xdr:sp>
    <xdr:clientData/>
  </xdr:twoCellAnchor>
  <xdr:twoCellAnchor>
    <xdr:from>
      <xdr:col>12</xdr:col>
      <xdr:colOff>457200</xdr:colOff>
      <xdr:row>4</xdr:row>
      <xdr:rowOff>76200</xdr:rowOff>
    </xdr:from>
    <xdr:to>
      <xdr:col>22</xdr:col>
      <xdr:colOff>428625</xdr:colOff>
      <xdr:row>23</xdr:row>
      <xdr:rowOff>142875</xdr:rowOff>
    </xdr:to>
    <xdr:sp macro="" textlink="">
      <xdr:nvSpPr>
        <xdr:cNvPr id="4" name="textruta 3">
          <a:extLst>
            <a:ext uri="{FF2B5EF4-FFF2-40B4-BE49-F238E27FC236}">
              <a16:creationId xmlns:a16="http://schemas.microsoft.com/office/drawing/2014/main" id="{E2FA79D5-F5CC-041B-23FA-46760A8EE23C}"/>
            </a:ext>
          </a:extLst>
        </xdr:cNvPr>
        <xdr:cNvSpPr txBox="1"/>
      </xdr:nvSpPr>
      <xdr:spPr>
        <a:xfrm>
          <a:off x="8029575" y="838200"/>
          <a:ext cx="6067425" cy="3695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sv-SE" sz="1100" b="1"/>
            <a:t>Hur många gånger behöver vi att träna en modell i utvecklingsprojekt</a:t>
          </a:r>
          <a:r>
            <a:rPr lang="sv-SE" sz="1100" b="1" i="0">
              <a:solidFill>
                <a:schemeClr val="dk1"/>
              </a:solidFill>
              <a:effectLst/>
              <a:latin typeface="+mn-lt"/>
              <a:ea typeface="+mn-ea"/>
              <a:cs typeface="+mn-cs"/>
            </a:rPr>
            <a:t>, hur påverkar detta kostnaden?</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a:solidFill>
                <a:schemeClr val="dk1"/>
              </a:solidFill>
              <a:effectLst/>
              <a:latin typeface="+mn-lt"/>
              <a:ea typeface="+mn-ea"/>
              <a:cs typeface="+mn-cs"/>
            </a:rPr>
            <a:t>Vi kan tyvärr inte ge något definitivt svar på denna fråga.</a:t>
          </a:r>
        </a:p>
        <a:p>
          <a:pPr marL="0" marR="0" lvl="0" indent="0" defTabSz="914400" eaLnBrk="1" fontAlgn="auto" latinLnBrk="0" hangingPunct="1">
            <a:lnSpc>
              <a:spcPct val="100000"/>
            </a:lnSpc>
            <a:spcBef>
              <a:spcPts val="0"/>
            </a:spcBef>
            <a:spcAft>
              <a:spcPts val="0"/>
            </a:spcAft>
            <a:buClrTx/>
            <a:buSzTx/>
            <a:buFontTx/>
            <a:buNone/>
            <a:tabLst/>
            <a:defRPr/>
          </a:pPr>
          <a:r>
            <a:rPr lang="sv-SE" sz="1100" b="0" i="0">
              <a:solidFill>
                <a:schemeClr val="dk1"/>
              </a:solidFill>
              <a:effectLst/>
              <a:latin typeface="+mn-lt"/>
              <a:ea typeface="+mn-ea"/>
              <a:cs typeface="+mn-cs"/>
            </a:rPr>
            <a:t>Det</a:t>
          </a:r>
          <a:r>
            <a:rPr lang="sv-SE" sz="1100" b="0" i="0" baseline="0">
              <a:solidFill>
                <a:schemeClr val="dk1"/>
              </a:solidFill>
              <a:effectLst/>
              <a:latin typeface="+mn-lt"/>
              <a:ea typeface="+mn-ea"/>
              <a:cs typeface="+mn-cs"/>
            </a:rPr>
            <a:t> skulle gå mycket bättre att ge en uppskattning efter iniciella träningen, när vi får in återkoppling från våra metrics.</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En hjälp för att uppskatta hur </a:t>
          </a:r>
          <a:r>
            <a:rPr lang="sv-SE" sz="1100">
              <a:solidFill>
                <a:schemeClr val="dk1"/>
              </a:solidFill>
              <a:effectLst/>
              <a:latin typeface="+mn-lt"/>
              <a:ea typeface="+mn-ea"/>
              <a:cs typeface="+mn-cs"/>
            </a:rPr>
            <a:t>många gånger vi behöver att träna en modell,</a:t>
          </a:r>
          <a:r>
            <a:rPr lang="sv-SE" sz="1100" baseline="0">
              <a:solidFill>
                <a:schemeClr val="dk1"/>
              </a:solidFill>
              <a:effectLst/>
              <a:latin typeface="+mn-lt"/>
              <a:ea typeface="+mn-ea"/>
              <a:cs typeface="+mn-cs"/>
            </a:rPr>
            <a:t> är steget när vi skissar upp och experimenterar med olika modeller och hyperparameter på en del av datasetet lokalt på våra internala systemer.</a:t>
          </a: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Där behöver vi att hitta modeller vilka ger ett rimlig resultat, och skicka modeller vidare till AWS för träning på hela dataset.</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Med att göra en "sweep" till exempel in Weights and Biases, vi kan snabbt identifiera och jämföra dom olika hyperparametrar som vi kan träna vårt slutliga modeller på, och kan minska träningstiden för oss.</a:t>
          </a:r>
        </a:p>
        <a:p>
          <a:pPr marL="0" marR="0" lvl="0" indent="0" defTabSz="914400" eaLnBrk="1" fontAlgn="auto" latinLnBrk="0" hangingPunct="1">
            <a:lnSpc>
              <a:spcPct val="100000"/>
            </a:lnSpc>
            <a:spcBef>
              <a:spcPts val="0"/>
            </a:spcBef>
            <a:spcAft>
              <a:spcPts val="0"/>
            </a:spcAft>
            <a:buClrTx/>
            <a:buSzTx/>
            <a:buFontTx/>
            <a:buNone/>
            <a:tabLst/>
            <a:defRPr/>
          </a:pPr>
          <a:endParaRPr lang="sv-SE"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sv-SE" sz="1100" b="0" i="0">
              <a:solidFill>
                <a:schemeClr val="dk1"/>
              </a:solidFill>
              <a:effectLst/>
              <a:latin typeface="+mn-lt"/>
              <a:ea typeface="+mn-ea"/>
              <a:cs typeface="+mn-cs"/>
            </a:rPr>
            <a:t>På det hela taget kan vi säga att ju mer gånger vi tränar, desto dyrare träningen blir eftersom vi hyrar datorer för kalkulering, men man kan minska</a:t>
          </a:r>
          <a:r>
            <a:rPr lang="sv-SE" sz="1100" b="0" i="0" baseline="0">
              <a:solidFill>
                <a:schemeClr val="dk1"/>
              </a:solidFill>
              <a:effectLst/>
              <a:latin typeface="+mn-lt"/>
              <a:ea typeface="+mn-ea"/>
              <a:cs typeface="+mn-cs"/>
            </a:rPr>
            <a:t> kostnaden med:</a:t>
          </a: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 att välja AWS instancer med flera GPU som gör träningen snabbare</a:t>
          </a: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 prova och testa några modeller på mindre dataset och välja ut bara det njuttigaste för vårt applikation</a:t>
          </a:r>
        </a:p>
        <a:p>
          <a:pPr marL="0" marR="0" lvl="0" indent="0" defTabSz="914400" eaLnBrk="1" fontAlgn="auto" latinLnBrk="0" hangingPunct="1">
            <a:lnSpc>
              <a:spcPct val="100000"/>
            </a:lnSpc>
            <a:spcBef>
              <a:spcPts val="0"/>
            </a:spcBef>
            <a:spcAft>
              <a:spcPts val="0"/>
            </a:spcAft>
            <a:buClrTx/>
            <a:buSzTx/>
            <a:buFontTx/>
            <a:buNone/>
            <a:tabLst/>
            <a:defRPr/>
          </a:pPr>
          <a:r>
            <a:rPr lang="sv-SE" sz="1100" b="0" i="0" baseline="0">
              <a:solidFill>
                <a:schemeClr val="dk1"/>
              </a:solidFill>
              <a:effectLst/>
              <a:latin typeface="+mn-lt"/>
              <a:ea typeface="+mn-ea"/>
              <a:cs typeface="+mn-cs"/>
            </a:rPr>
            <a:t>- automatisera hyperparameter testing med sweeps  </a:t>
          </a:r>
          <a:endParaRPr lang="sv-SE" sz="1100" b="0" i="0">
            <a:solidFill>
              <a:schemeClr val="dk1"/>
            </a:solidFill>
            <a:effectLst/>
            <a:latin typeface="+mn-lt"/>
            <a:ea typeface="+mn-ea"/>
            <a:cs typeface="+mn-cs"/>
          </a:endParaRPr>
        </a:p>
        <a:p>
          <a:endParaRPr lang="sv-SE" sz="1100"/>
        </a:p>
      </xdr:txBody>
    </xdr:sp>
    <xdr:clientData/>
  </xdr:twoCellAnchor>
  <xdr:twoCellAnchor>
    <xdr:from>
      <xdr:col>12</xdr:col>
      <xdr:colOff>371475</xdr:colOff>
      <xdr:row>26</xdr:row>
      <xdr:rowOff>104774</xdr:rowOff>
    </xdr:from>
    <xdr:to>
      <xdr:col>23</xdr:col>
      <xdr:colOff>19050</xdr:colOff>
      <xdr:row>40</xdr:row>
      <xdr:rowOff>161925</xdr:rowOff>
    </xdr:to>
    <xdr:sp macro="" textlink="">
      <xdr:nvSpPr>
        <xdr:cNvPr id="5" name="textruta 4">
          <a:extLst>
            <a:ext uri="{FF2B5EF4-FFF2-40B4-BE49-F238E27FC236}">
              <a16:creationId xmlns:a16="http://schemas.microsoft.com/office/drawing/2014/main" id="{58F105CF-9F6B-2298-D256-9C3E53527E27}"/>
            </a:ext>
          </a:extLst>
        </xdr:cNvPr>
        <xdr:cNvSpPr txBox="1"/>
      </xdr:nvSpPr>
      <xdr:spPr>
        <a:xfrm>
          <a:off x="7943850" y="5076824"/>
          <a:ext cx="6353175" cy="2724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sv-SE" sz="1100" b="1" i="0">
              <a:solidFill>
                <a:schemeClr val="dk1"/>
              </a:solidFill>
              <a:effectLst/>
              <a:latin typeface="+mn-lt"/>
              <a:ea typeface="+mn-ea"/>
              <a:cs typeface="+mn-cs"/>
            </a:rPr>
            <a:t>Ge förslag på andra sätt att spara på kostnader och hur mycket detta skulle spara</a:t>
          </a:r>
        </a:p>
        <a:p>
          <a:endParaRPr lang="sv-SE" sz="1100"/>
        </a:p>
        <a:p>
          <a:r>
            <a:rPr lang="sv-SE" sz="1100"/>
            <a:t>- Datalagring och nerladdning kostar</a:t>
          </a:r>
          <a:r>
            <a:rPr lang="sv-SE" sz="1100" baseline="0"/>
            <a:t> väldigt lite jämförd med kostnader för att hyra datorer till modelträning och inferens.</a:t>
          </a:r>
          <a:endParaRPr lang="sv-SE" sz="1100"/>
        </a:p>
        <a:p>
          <a:r>
            <a:rPr lang="sv-SE" sz="1100" b="0"/>
            <a:t>-</a:t>
          </a:r>
          <a:r>
            <a:rPr lang="sv-SE" sz="1100" b="0" baseline="0"/>
            <a:t> Med att använda Linux baserade OS, kan vi spara 35% på inhyrningskostnader till träning och inferens på AWS EC2 instancer (</a:t>
          </a:r>
          <a:r>
            <a:rPr lang="sv-SE"/>
            <a:t>g4dn.12xlarge, g4dn.metal)</a:t>
          </a:r>
          <a:r>
            <a:rPr lang="sv-SE" sz="1100" b="0" baseline="0"/>
            <a:t>. Detta kan vara stort speciellt när vi tittar på inferenskostnader, eftersom det är en kontinuerlig kostnad, och om vi kan spara där så kan vi spara kontinuerligt löpande.</a:t>
          </a:r>
        </a:p>
        <a:p>
          <a:r>
            <a:rPr lang="sv-SE" sz="1100" b="0" baseline="0"/>
            <a:t>- Vi skulle potentiellt kunna spara in pengar genom att använda en redan befintliga, pretrained modell för att identifiera personer, som till exempel YOLO. Exakt kostad för YOLO kunde jag inte hitta, men man skulle kunna testa det i början gratis, och fråga kundtjänsten om priset.</a:t>
          </a:r>
        </a:p>
        <a:p>
          <a:r>
            <a:rPr lang="sv-SE" sz="1100" b="0" baseline="0"/>
            <a:t>Att använda redan befintliga modell skulle spara in modellutvecklingsfasen för oss. Att träna OD modellen EN gång skulle kosta 10.46$, och vi kommer att träna vårt modell flera gånger. YOLO kan löna sig om vi förväntar en längre inträningstid. YOLOs annoteringstjänst skulle njuttigt också när vi börjar med att samla in vårt egen data., så vi kan göra annotering in-house, istället för att hyra ut annoteringen.</a:t>
          </a:r>
        </a:p>
      </xdr:txBody>
    </xdr:sp>
    <xdr:clientData/>
  </xdr:twoCellAnchor>
</xdr:wsDr>
</file>

<file path=xl/persons/person.xml><?xml version="1.0" encoding="utf-8"?>
<personList xmlns="http://schemas.microsoft.com/office/spreadsheetml/2018/threadedcomments" xmlns:x="http://schemas.openxmlformats.org/spreadsheetml/2006/main">
  <person displayName="Márk Mészáros" id="{F87079EF-16E4-4F1C-8B29-C361D1000803}" userId="da556415ae986ab6" providerId="Windows Live"/>
</personList>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 dT="2022-12-16T12:35:08.52" personId="{F87079EF-16E4-4F1C-8B29-C361D1000803}" id="{BF768076-DB4F-46FD-9695-C787D29E1B61}">
    <text xml:space="preserve">https://aws.amazon.com/s3/pricing/
Storage:
First 50 TB / Month ---&gt; $0.023 per GB </text>
    <extLst>
      <x:ext xmlns:xltc2="http://schemas.microsoft.com/office/spreadsheetml/2020/threadedcomments2" uri="{F7C98A9C-CBB3-438F-8F68-D28B6AF4A901}">
        <xltc2:checksum>338452971</xltc2:checksum>
        <xltc2:hyperlink startIndex="0" length="34" url="https://aws.amazon.com/s3/pricing/"/>
      </x:ext>
    </extLst>
  </threadedComment>
  <threadedComment ref="H9" dT="2022-12-16T12:35:08.52" personId="{F87079EF-16E4-4F1C-8B29-C361D1000803}" id="{69142707-5672-415F-A790-0BEAFC3FE90A}">
    <text xml:space="preserve">https://aws.amazon.com/s3/pricing/
Storage:
First 50 TB / Month ---&gt; $0.023 per GB </text>
    <extLst>
      <x:ext xmlns:xltc2="http://schemas.microsoft.com/office/spreadsheetml/2020/threadedcomments2" uri="{F7C98A9C-CBB3-438F-8F68-D28B6AF4A901}">
        <xltc2:checksum>338452971</xltc2:checksum>
        <xltc2:hyperlink startIndex="0" length="34" url="https://aws.amazon.com/s3/pricing/"/>
      </x:ext>
    </extLst>
  </threadedComment>
  <threadedComment ref="H15" dT="2022-12-16T12:35:08.52" personId="{F87079EF-16E4-4F1C-8B29-C361D1000803}" id="{B69A49A4-351F-4107-A7A5-6645E8226B11}">
    <text xml:space="preserve">https://aws.amazon.com/s3/pricing/
Storage:
First 50 TB / Month ---&gt; $0.023 per GB </text>
    <extLst>
      <x:ext xmlns:xltc2="http://schemas.microsoft.com/office/spreadsheetml/2020/threadedcomments2" uri="{F7C98A9C-CBB3-438F-8F68-D28B6AF4A901}">
        <xltc2:checksum>338452971</xltc2:checksum>
        <xltc2:hyperlink startIndex="0" length="34" url="https://aws.amazon.com/s3/pricing/"/>
      </x:ext>
    </extLst>
  </threadedComment>
  <threadedComment ref="F23" dT="2022-12-17T13:04:15.45" personId="{F87079EF-16E4-4F1C-8B29-C361D1000803}" id="{E0A58C7D-61D9-479B-BA8E-4EB66178D916}">
    <text>Calculated based on the condition that each workday, we only download 20% of the full dataset, for preliminary local model training purposes.</text>
  </threadedComment>
  <threadedComment ref="I24" dT="2022-12-16T12:34:11.67" personId="{F87079EF-16E4-4F1C-8B29-C361D1000803}" id="{5716E28A-28EB-421B-A680-ABE011772873}">
    <text xml:space="preserve">https://aws.amazon.com/s3/pricing/
Data transfer:
First 10 TB / Month ---&gt; $0.09 per GB </text>
    <extLst>
      <x:ext xmlns:xltc2="http://schemas.microsoft.com/office/spreadsheetml/2020/threadedcomments2" uri="{F7C98A9C-CBB3-438F-8F68-D28B6AF4A901}">
        <xltc2:checksum>1703506872</xltc2:checksum>
        <xltc2:hyperlink startIndex="0" length="34" url="https://aws.amazon.com/s3/pricing/"/>
      </x:ext>
    </extLst>
  </threadedComment>
  <threadedComment ref="J24" dT="2022-12-16T12:58:00.20" personId="{F87079EF-16E4-4F1C-8B29-C361D1000803}" id="{BE3D4B38-6898-46E2-B9F9-B65FD568B663}">
    <text># of days needed for training can be adjusted</text>
  </threadedComment>
  <threadedComment ref="A44" dT="2022-12-17T13:16:00.96" personId="{F87079EF-16E4-4F1C-8B29-C361D1000803}" id="{9E7BFBB1-2F5D-4089-A681-68615CF62422}">
    <text xml:space="preserve">Beräkningar baserad på:
https://www.dell.com/support/kbdoc/sv-se/000132094/djupinl%C3%A4rning-prestanda-p%C3%A5-t4-gpus-med-mlperf-benchmarks#:~:text=For%20SSD%2C%20V100%2DPCI%20is,more%20T4%20GPUs%20were%20used
</text>
    <extLst>
      <x:ext xmlns:xltc2="http://schemas.microsoft.com/office/spreadsheetml/2020/threadedcomments2" uri="{F7C98A9C-CBB3-438F-8F68-D28B6AF4A901}">
        <xltc2:checksum>2527314291</xltc2:checksum>
        <xltc2:hyperlink startIndex="24" length="187" url="https://www.dell.com/support/kbdoc/sv-se/000132094/djupinl%C3%A4rning-prestanda-p%C3%A5-t4-gpus-med-mlperf-benchmarks#:~:text=For%20SSD%2C%20V100%2DPCI%20is,more%20T4%20GPUs%20were%20used"/>
      </x:ext>
    </extLst>
  </threadedComment>
  <threadedComment ref="H47" dT="2022-12-16T12:57:16.67" personId="{F87079EF-16E4-4F1C-8B29-C361D1000803}" id="{567FFECA-E0E7-4F92-9667-A2EDE8FFD9BE}">
    <text>Can be changed but is specific to the AWS instance</text>
  </threadedComment>
  <threadedComment ref="I47" dT="2022-12-17T13:35:39.11" personId="{F87079EF-16E4-4F1C-8B29-C361D1000803}" id="{1B97FD8E-3FDA-409C-9B85-B47D6B01EC02}">
    <text>Estimated from 'Training  Speed Calculation on Tesla T4 cards' data, but can greatly vary based on how many epoch gives the desired result of the performance metrics.</text>
  </threadedComment>
  <threadedComment ref="J48" dT="2022-12-17T13:36:17.21" personId="{F87079EF-16E4-4F1C-8B29-C361D1000803}" id="{5EACB400-01BE-436C-A726-B84E1F02CE63}">
    <text xml:space="preserve">https://aws.amazon.com/ec2/pricing/on-demand/
Instance name: g4dn.16xlarge
On-Demand hourly rate: $7.561  
</text>
    <extLst>
      <x:ext xmlns:xltc2="http://schemas.microsoft.com/office/spreadsheetml/2020/threadedcomments2" uri="{F7C98A9C-CBB3-438F-8F68-D28B6AF4A901}">
        <xltc2:checksum>912288202</xltc2:checksum>
        <xltc2:hyperlink startIndex="0" length="45" url="https://aws.amazon.com/ec2/pricing/on-demand/"/>
      </x:ext>
    </extLst>
  </threadedComment>
  <threadedComment ref="J49" dT="2022-12-17T13:36:46.74" personId="{F87079EF-16E4-4F1C-8B29-C361D1000803}" id="{27E510F8-2201-4E19-A2EB-0A2D6A54D2B3}">
    <text xml:space="preserve">https://aws.amazon.com/ec2/pricing/on-demand/
Instance name: g4dn.12xlarge
On-Demand hourly rate: $6.358 </text>
    <extLst>
      <x:ext xmlns:xltc2="http://schemas.microsoft.com/office/spreadsheetml/2020/threadedcomments2" uri="{F7C98A9C-CBB3-438F-8F68-D28B6AF4A901}">
        <xltc2:checksum>3887773142</xltc2:checksum>
        <xltc2:hyperlink startIndex="0" length="45" url="https://aws.amazon.com/ec2/pricing/on-demand/"/>
      </x:ext>
    </extLst>
  </threadedComment>
  <threadedComment ref="J50" dT="2022-12-17T13:37:24.66" personId="{F87079EF-16E4-4F1C-8B29-C361D1000803}" id="{405823C6-DEDE-4283-81F1-3182A7653116}">
    <text>https://aws.amazon.com/ec2/pricing/on-demand/
Instance name: g4dn.metal
On-Demand hourly rate: $12.716</text>
    <extLst>
      <x:ext xmlns:xltc2="http://schemas.microsoft.com/office/spreadsheetml/2020/threadedcomments2" uri="{F7C98A9C-CBB3-438F-8F68-D28B6AF4A901}">
        <xltc2:checksum>3539750529</xltc2:checksum>
        <xltc2:hyperlink startIndex="0" length="45" url="https://aws.amazon.com/ec2/pricing/on-demand/"/>
      </x:ext>
    </extLst>
  </threadedComment>
  <threadedComment ref="H53" dT="2022-12-16T12:57:16.67" personId="{F87079EF-16E4-4F1C-8B29-C361D1000803}" id="{6BE6D4B0-8F20-4286-9758-B4D91ED3A4B3}">
    <text>Can be changed but is specific to the AWS instance</text>
  </threadedComment>
  <threadedComment ref="I53" dT="2022-12-17T13:35:39.11" personId="{F87079EF-16E4-4F1C-8B29-C361D1000803}" id="{02E8836A-4609-4323-9E98-EE3BAF6277FF}">
    <text>Estimated from 'Training  Speed Calculation on Tesla T4 cards' data, but can greatly vary based on how many epoch gives the desired result of the performance metrics.</text>
  </threadedComment>
  <threadedComment ref="J54" dT="2022-12-17T13:36:17.21" personId="{F87079EF-16E4-4F1C-8B29-C361D1000803}" id="{3DBCC526-EB88-4312-9B33-D6F19F2316DA}">
    <text xml:space="preserve">https://aws.amazon.com/ec2/pricing/on-demand/
Instance name: g4dn.16xlarge
On-Demand hourly rate: $7.561  
</text>
    <extLst>
      <x:ext xmlns:xltc2="http://schemas.microsoft.com/office/spreadsheetml/2020/threadedcomments2" uri="{F7C98A9C-CBB3-438F-8F68-D28B6AF4A901}">
        <xltc2:checksum>912288202</xltc2:checksum>
        <xltc2:hyperlink startIndex="0" length="45" url="https://aws.amazon.com/ec2/pricing/on-demand/"/>
      </x:ext>
    </extLst>
  </threadedComment>
  <threadedComment ref="J55" dT="2022-12-17T13:36:46.74" personId="{F87079EF-16E4-4F1C-8B29-C361D1000803}" id="{FE46D6AE-D29D-4F41-9C53-9F991395F9F2}">
    <text xml:space="preserve">https://aws.amazon.com/ec2/pricing/on-demand/
Instance name: g4dn.12xlarge
On-Demand hourly rate: $6.358 </text>
    <extLst>
      <x:ext xmlns:xltc2="http://schemas.microsoft.com/office/spreadsheetml/2020/threadedcomments2" uri="{F7C98A9C-CBB3-438F-8F68-D28B6AF4A901}">
        <xltc2:checksum>3887773142</xltc2:checksum>
        <xltc2:hyperlink startIndex="0" length="45" url="https://aws.amazon.com/ec2/pricing/on-demand/"/>
      </x:ext>
    </extLst>
  </threadedComment>
  <threadedComment ref="J56" dT="2022-12-17T13:37:24.66" personId="{F87079EF-16E4-4F1C-8B29-C361D1000803}" id="{BBAD2338-5EED-4774-8675-079EB23B9CFF}">
    <text>https://aws.amazon.com/ec2/pricing/on-demand/
Instance name: g4dn.metal
On-Demand hourly rate: $12.716</text>
    <extLst>
      <x:ext xmlns:xltc2="http://schemas.microsoft.com/office/spreadsheetml/2020/threadedcomments2" uri="{F7C98A9C-CBB3-438F-8F68-D28B6AF4A901}">
        <xltc2:checksum>3539750529</xltc2:checksum>
        <xltc2:hyperlink startIndex="0" length="45" url="https://aws.amazon.com/ec2/pricing/on-demand/"/>
      </x:ext>
    </extLst>
  </threadedComment>
  <threadedComment ref="H59" dT="2022-12-16T12:57:16.67" personId="{F87079EF-16E4-4F1C-8B29-C361D1000803}" id="{CA6AC580-2437-4BC3-B6C0-72706943AF90}">
    <text>Can be changed but is specific to the AWS instance</text>
  </threadedComment>
  <threadedComment ref="I59" dT="2022-12-17T13:35:39.11" personId="{F87079EF-16E4-4F1C-8B29-C361D1000803}" id="{2552642C-F84F-468F-A113-1A97047D97DF}">
    <text>Estimated from 'Training  Speed Calculation on Tesla T4 cards' data, but can greatly vary based on how many epoch gives the desired result of the performance metrics.</text>
  </threadedComment>
  <threadedComment ref="J60" dT="2022-12-17T13:36:17.21" personId="{F87079EF-16E4-4F1C-8B29-C361D1000803}" id="{9BD76A26-5831-4792-88B4-721EC421A563}">
    <text xml:space="preserve">https://aws.amazon.com/ec2/pricing/on-demand/
Instance name: g4dn.16xlarge
On-Demand hourly rate: $7.561  
</text>
    <extLst>
      <x:ext xmlns:xltc2="http://schemas.microsoft.com/office/spreadsheetml/2020/threadedcomments2" uri="{F7C98A9C-CBB3-438F-8F68-D28B6AF4A901}">
        <xltc2:checksum>912288202</xltc2:checksum>
        <xltc2:hyperlink startIndex="0" length="45" url="https://aws.amazon.com/ec2/pricing/on-demand/"/>
      </x:ext>
    </extLst>
  </threadedComment>
  <threadedComment ref="J61" dT="2022-12-17T13:36:46.74" personId="{F87079EF-16E4-4F1C-8B29-C361D1000803}" id="{CACB4AA6-4173-4216-ADB6-1B4B59D9A12B}">
    <text xml:space="preserve">https://aws.amazon.com/ec2/pricing/on-demand/
Instance name: g4dn.12xlarge
On-Demand hourly rate: $6.358 </text>
    <extLst>
      <x:ext xmlns:xltc2="http://schemas.microsoft.com/office/spreadsheetml/2020/threadedcomments2" uri="{F7C98A9C-CBB3-438F-8F68-D28B6AF4A901}">
        <xltc2:checksum>3887773142</xltc2:checksum>
        <xltc2:hyperlink startIndex="0" length="45" url="https://aws.amazon.com/ec2/pricing/on-demand/"/>
      </x:ext>
    </extLst>
  </threadedComment>
  <threadedComment ref="J62" dT="2022-12-17T13:37:24.66" personId="{F87079EF-16E4-4F1C-8B29-C361D1000803}" id="{68DAB825-5E48-4D41-9960-8644F05B9539}">
    <text>https://aws.amazon.com/ec2/pricing/on-demand/
Instance name: g4dn.metal
On-Demand hourly rate: $12.716</text>
    <extLst>
      <x:ext xmlns:xltc2="http://schemas.microsoft.com/office/spreadsheetml/2020/threadedcomments2" uri="{F7C98A9C-CBB3-438F-8F68-D28B6AF4A901}">
        <xltc2:checksum>3539750529</xltc2:checksum>
        <xltc2:hyperlink startIndex="0" length="45" url="https://aws.amazon.com/ec2/pricing/on-demand/"/>
      </x:ext>
    </extLst>
  </threadedComment>
  <threadedComment ref="B70" dT="2022-12-17T15:23:55.89" personId="{F87079EF-16E4-4F1C-8B29-C361D1000803}" id="{209D7F0E-2011-4794-AC26-2E7FCA29B95A}">
    <text xml:space="preserve">V100 is on approximately on average 3 times faster than T4.
Source: https://www.dell.com/support/kbdoc/sv-se/000132094/djupinl%C3%A4rning-prestanda-p%C3%A5-t4-gpus-med-mlperf-benchmarks#:~:text=For%20SSD%2C%20V100%2DPCI%20is,more%20T4%20GPUs%20were%20used
</text>
    <extLst>
      <x:ext xmlns:xltc2="http://schemas.microsoft.com/office/spreadsheetml/2020/threadedcomments2" uri="{F7C98A9C-CBB3-438F-8F68-D28B6AF4A901}">
        <xltc2:checksum>4139814361</xltc2:checksum>
        <xltc2:hyperlink startIndex="68" length="187" url="https://www.dell.com/support/kbdoc/sv-se/000132094/djupinl%C3%A4rning-prestanda-p%C3%A5-t4-gpus-med-mlperf-benchmarks#:~:text=For%20SSD%2C%20V100%2DPCI%20is,more%20T4%20GPUs%20were%20used"/>
      </x:ext>
    </extLst>
  </threadedComment>
  <threadedComment ref="F74" dT="2022-12-17T14:10:04.24" personId="{F87079EF-16E4-4F1C-8B29-C361D1000803}" id="{657DEF34-1F8E-4601-AB71-CA11CA6D7E05}">
    <text xml:space="preserve">Based on information in the article:
https://medium.com/focal-systems/analysis-of-the-amazon-go-platform-and-its-implications-on-large-format-grocery-stores-727d9b25f04a
1 GPU can support 10 cameras in low traffic, and 4 cameras with high traffic.
</text>
    <extLst>
      <x:ext xmlns:xltc2="http://schemas.microsoft.com/office/spreadsheetml/2020/threadedcomments2" uri="{F7C98A9C-CBB3-438F-8F68-D28B6AF4A901}">
        <xltc2:checksum>1879454393</xltc2:checksum>
        <xltc2:hyperlink startIndex="37" length="132" url="https://medium.com/focal-systems/analysis-of-the-amazon-go-platform-and-its-implications-on-large-format-grocery-stores-727d9b25f04a"/>
      </x:ext>
    </extLst>
  </threadedComment>
  <threadedComment ref="F75" dT="2022-12-17T14:10:08.30" personId="{F87079EF-16E4-4F1C-8B29-C361D1000803}" id="{55D5C1C9-999A-4B42-AA60-6219043BF25E}">
    <text xml:space="preserve">Based on information in the article:
https://medium.com/focal-systems/analysis-of-the-amazon-go-platform-and-its-implications-on-large-format-grocery-stores-727d9b25f04a
1 GPU can support 10 cameras in low traffic, and 4 cameras with high traffic.
</text>
    <extLst>
      <x:ext xmlns:xltc2="http://schemas.microsoft.com/office/spreadsheetml/2020/threadedcomments2" uri="{F7C98A9C-CBB3-438F-8F68-D28B6AF4A901}">
        <xltc2:checksum>1879454393</xltc2:checksum>
        <xltc2:hyperlink startIndex="37" length="132" url="https://medium.com/focal-systems/analysis-of-the-amazon-go-platform-and-its-implications-on-large-format-grocery-stores-727d9b25f04a"/>
      </x:ext>
    </extLst>
  </threadedComment>
  <threadedComment ref="J75" dT="2022-12-17T13:36:46.74" personId="{F87079EF-16E4-4F1C-8B29-C361D1000803}" id="{4B6B6360-D9F5-4167-96E6-C4A2A21A8D63}">
    <text xml:space="preserve">https://aws.amazon.com/ec2/pricing/on-demand/
Instance name: g4dn.12xlarge
On-Demand hourly rate: $6.358 </text>
    <extLst>
      <x:ext xmlns:xltc2="http://schemas.microsoft.com/office/spreadsheetml/2020/threadedcomments2" uri="{F7C98A9C-CBB3-438F-8F68-D28B6AF4A901}">
        <xltc2:checksum>3887773142</xltc2:checksum>
        <xltc2:hyperlink startIndex="0" length="45" url="https://aws.amazon.com/ec2/pricing/on-demand/"/>
      </x:ext>
    </extLst>
  </threadedComment>
  <threadedComment ref="F77" dT="2022-12-17T15:28:28.05" personId="{F87079EF-16E4-4F1C-8B29-C361D1000803}" id="{0F6291C1-3DDD-4E2C-9A3B-35B71B9B1570}">
    <text>Source: 
https://www.dell.com/support/kbdoc/sv-se/000132094/djupinl%C3%A4rning-prestanda-p%C3%A5-t4-gpus-med-mlperf-benchmarks#:~:text=For%20SSD%2C%20V100%2DPCI%20is,more%20T4%20GPUs%20were%20used</text>
    <extLst>
      <x:ext xmlns:xltc2="http://schemas.microsoft.com/office/spreadsheetml/2020/threadedcomments2" uri="{F7C98A9C-CBB3-438F-8F68-D28B6AF4A901}">
        <xltc2:checksum>1424797740</xltc2:checksum>
        <xltc2:hyperlink startIndex="9" length="187" url="https://www.dell.com/support/kbdoc/sv-se/000132094/djupinl%C3%A4rning-prestanda-p%C3%A5-t4-gpus-med-mlperf-benchmarks#:~:text=For%20SSD%2C%20V100%2DPCI%20is,more%20T4%20GPUs%20were%20used"/>
      </x:ext>
    </extLst>
  </threadedComment>
  <threadedComment ref="F82" dT="2022-12-17T15:23:31.79" personId="{F87079EF-16E4-4F1C-8B29-C361D1000803}" id="{38B97FC8-9540-46A8-AFFC-6BD848B5392A}">
    <text>Based on 'Compute power calculation'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3" dT="2022-12-17T13:36:17.21" personId="{F87079EF-16E4-4F1C-8B29-C361D1000803}" id="{E568EDDF-F628-4B34-852A-99C4369343EC}">
    <text xml:space="preserve">https://aws.amazon.com/ec2/pricing/on-demand/
Instance name: g4dn.16xlarge
On-Demand hourly rate: $7.561  
</text>
    <extLst>
      <x:ext xmlns:xltc2="http://schemas.microsoft.com/office/spreadsheetml/2020/threadedcomments2" uri="{F7C98A9C-CBB3-438F-8F68-D28B6AF4A901}">
        <xltc2:checksum>912288202</xltc2:checksum>
        <xltc2:hyperlink startIndex="0" length="45" url="https://aws.amazon.com/ec2/pricing/on-demand/"/>
      </x:ext>
    </extLst>
  </threadedComment>
  <threadedComment ref="G24" dT="2022-12-17T13:36:46.74" personId="{F87079EF-16E4-4F1C-8B29-C361D1000803}" id="{F3E4C734-C0F2-420B-8294-829776489FD5}">
    <text xml:space="preserve">https://aws.amazon.com/ec2/pricing/on-demand/
Instance name: g4dn.12xlarge
On-Demand hourly rate: $6.358 </text>
    <extLst>
      <x:ext xmlns:xltc2="http://schemas.microsoft.com/office/spreadsheetml/2020/threadedcomments2" uri="{F7C98A9C-CBB3-438F-8F68-D28B6AF4A901}">
        <xltc2:checksum>3887773142</xltc2:checksum>
        <xltc2:hyperlink startIndex="0" length="45" url="https://aws.amazon.com/ec2/pricing/on-demand/"/>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medium.com/focal-systems/analysis-of-the-amazon-go-platform-and-its-implications-on-large-format-grocery-stores-727d9b25f04a" TargetMode="Externa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7B45-17ED-4A3E-AF4B-7E7665DDB3B5}">
  <dimension ref="A1:T84"/>
  <sheetViews>
    <sheetView tabSelected="1" topLeftCell="A62" zoomScale="115" zoomScaleNormal="115" workbookViewId="0">
      <selection activeCell="B2" sqref="B2:D2"/>
    </sheetView>
  </sheetViews>
  <sheetFormatPr defaultRowHeight="15" x14ac:dyDescent="0.25"/>
  <cols>
    <col min="2" max="2" width="21.5703125" bestFit="1" customWidth="1"/>
    <col min="3" max="3" width="9.5703125" bestFit="1" customWidth="1"/>
    <col min="4" max="4" width="66.7109375" bestFit="1" customWidth="1"/>
    <col min="6" max="6" width="34.140625" bestFit="1" customWidth="1"/>
    <col min="7" max="7" width="14.85546875" bestFit="1" customWidth="1"/>
    <col min="8" max="8" width="19" bestFit="1" customWidth="1"/>
    <col min="9" max="9" width="18" bestFit="1" customWidth="1"/>
    <col min="10" max="10" width="17.5703125" bestFit="1" customWidth="1"/>
    <col min="11" max="11" width="30.42578125" bestFit="1" customWidth="1"/>
    <col min="12" max="12" width="17" customWidth="1"/>
    <col min="13" max="13" width="18.5703125" bestFit="1" customWidth="1"/>
    <col min="14" max="14" width="18.140625" bestFit="1" customWidth="1"/>
  </cols>
  <sheetData>
    <row r="1" spans="2:12" ht="15.75" thickBot="1" x14ac:dyDescent="0.3"/>
    <row r="2" spans="2:12" ht="15.75" thickBot="1" x14ac:dyDescent="0.3">
      <c r="B2" s="76" t="s">
        <v>39</v>
      </c>
      <c r="C2" s="82"/>
      <c r="D2" s="77"/>
    </row>
    <row r="3" spans="2:12" ht="15.75" thickBot="1" x14ac:dyDescent="0.3">
      <c r="B3" s="15" t="s">
        <v>40</v>
      </c>
      <c r="C3" s="15" t="s">
        <v>41</v>
      </c>
      <c r="D3" s="15" t="s">
        <v>42</v>
      </c>
    </row>
    <row r="4" spans="2:12" ht="15.75" thickBot="1" x14ac:dyDescent="0.3">
      <c r="B4" s="51" t="s">
        <v>1</v>
      </c>
      <c r="D4" s="4"/>
      <c r="F4" s="76" t="s">
        <v>0</v>
      </c>
      <c r="G4" s="82"/>
      <c r="H4" s="77"/>
    </row>
    <row r="5" spans="2:12" x14ac:dyDescent="0.25">
      <c r="B5" s="1" t="s">
        <v>35</v>
      </c>
      <c r="C5">
        <v>8</v>
      </c>
      <c r="D5" s="4" t="s">
        <v>34</v>
      </c>
      <c r="F5" s="49" t="s">
        <v>43</v>
      </c>
      <c r="G5" s="6" t="s">
        <v>41</v>
      </c>
      <c r="H5" s="14" t="s">
        <v>2</v>
      </c>
    </row>
    <row r="6" spans="2:12" x14ac:dyDescent="0.25">
      <c r="B6" s="1" t="s">
        <v>21</v>
      </c>
      <c r="C6">
        <v>5.5</v>
      </c>
      <c r="D6" s="4" t="s">
        <v>27</v>
      </c>
      <c r="F6" s="22" t="str">
        <f>B5</f>
        <v>CUHK-SYSU</v>
      </c>
      <c r="G6" s="23">
        <f>C5</f>
        <v>8</v>
      </c>
      <c r="H6" s="8">
        <f>G6*0.023</f>
        <v>0.184</v>
      </c>
    </row>
    <row r="7" spans="2:12" ht="15.75" thickBot="1" x14ac:dyDescent="0.3">
      <c r="B7" s="1"/>
      <c r="C7" s="6"/>
      <c r="D7" s="14"/>
      <c r="F7" s="1" t="str">
        <f>B6</f>
        <v>MOT17</v>
      </c>
      <c r="G7" s="23">
        <f>C6</f>
        <v>5.5</v>
      </c>
      <c r="H7" s="8">
        <f>G7*0.023</f>
        <v>0.1265</v>
      </c>
      <c r="L7" s="18"/>
    </row>
    <row r="8" spans="2:12" ht="15.75" thickBot="1" x14ac:dyDescent="0.3">
      <c r="B8" s="15" t="s">
        <v>3</v>
      </c>
      <c r="C8" s="2"/>
      <c r="D8" s="3"/>
      <c r="F8" s="5"/>
      <c r="G8" s="6"/>
      <c r="H8" s="24"/>
      <c r="L8" s="18"/>
    </row>
    <row r="9" spans="2:12" x14ac:dyDescent="0.25">
      <c r="B9" s="1" t="s">
        <v>22</v>
      </c>
      <c r="C9">
        <v>2</v>
      </c>
      <c r="D9" s="4" t="s">
        <v>26</v>
      </c>
      <c r="F9" s="50" t="s">
        <v>44</v>
      </c>
      <c r="G9" s="25" t="s">
        <v>41</v>
      </c>
      <c r="H9" s="26" t="s">
        <v>2</v>
      </c>
    </row>
    <row r="10" spans="2:12" x14ac:dyDescent="0.25">
      <c r="B10" s="1" t="s">
        <v>23</v>
      </c>
      <c r="C10">
        <v>11</v>
      </c>
      <c r="D10" s="4" t="s">
        <v>24</v>
      </c>
      <c r="F10" s="1" t="str">
        <f t="shared" ref="F10:G13" si="0">B9</f>
        <v>MOT16</v>
      </c>
      <c r="G10">
        <f t="shared" si="0"/>
        <v>2</v>
      </c>
      <c r="H10" s="8">
        <f>G10*0.023</f>
        <v>4.5999999999999999E-2</v>
      </c>
    </row>
    <row r="11" spans="2:12" x14ac:dyDescent="0.25">
      <c r="B11" s="1" t="s">
        <v>30</v>
      </c>
      <c r="C11">
        <v>2</v>
      </c>
      <c r="D11" s="4" t="s">
        <v>33</v>
      </c>
      <c r="F11" s="1" t="str">
        <f t="shared" si="0"/>
        <v>CrowdHuman</v>
      </c>
      <c r="G11">
        <f t="shared" si="0"/>
        <v>11</v>
      </c>
      <c r="H11" s="8">
        <f t="shared" ref="H11:H13" si="1">G11*0.023</f>
        <v>0.253</v>
      </c>
    </row>
    <row r="12" spans="2:12" x14ac:dyDescent="0.25">
      <c r="B12" s="1" t="s">
        <v>32</v>
      </c>
      <c r="C12">
        <v>6.26</v>
      </c>
      <c r="D12" s="4" t="s">
        <v>31</v>
      </c>
      <c r="F12" s="1" t="str">
        <f t="shared" si="0"/>
        <v>Market-1501</v>
      </c>
      <c r="G12">
        <f t="shared" si="0"/>
        <v>2</v>
      </c>
      <c r="H12" s="8">
        <f t="shared" si="1"/>
        <v>4.5999999999999999E-2</v>
      </c>
    </row>
    <row r="13" spans="2:12" x14ac:dyDescent="0.25">
      <c r="B13" s="1"/>
      <c r="D13" s="4"/>
      <c r="F13" s="1" t="str">
        <f t="shared" si="0"/>
        <v>MARS</v>
      </c>
      <c r="G13">
        <f t="shared" si="0"/>
        <v>6.26</v>
      </c>
      <c r="H13" s="8">
        <f t="shared" si="1"/>
        <v>0.14398</v>
      </c>
    </row>
    <row r="14" spans="2:12" ht="15.75" thickBot="1" x14ac:dyDescent="0.3">
      <c r="B14" s="1"/>
      <c r="C14" s="6"/>
      <c r="D14" s="14"/>
      <c r="F14" s="5"/>
      <c r="G14" s="6"/>
      <c r="H14" s="24"/>
    </row>
    <row r="15" spans="2:12" ht="15.75" thickBot="1" x14ac:dyDescent="0.3">
      <c r="B15" s="15" t="s">
        <v>4</v>
      </c>
      <c r="C15" s="2"/>
      <c r="D15" s="3"/>
      <c r="F15" s="50" t="s">
        <v>4</v>
      </c>
      <c r="G15" s="25" t="s">
        <v>41</v>
      </c>
      <c r="H15" s="26" t="s">
        <v>2</v>
      </c>
    </row>
    <row r="16" spans="2:12" x14ac:dyDescent="0.25">
      <c r="B16" s="1" t="s">
        <v>20</v>
      </c>
      <c r="C16">
        <v>7.5</v>
      </c>
      <c r="D16" s="4" t="s">
        <v>25</v>
      </c>
      <c r="F16" s="1" t="str">
        <f>B16</f>
        <v>HICO-DET</v>
      </c>
      <c r="G16">
        <f>C16</f>
        <v>7.5</v>
      </c>
      <c r="H16" s="8">
        <f>G16*0.023</f>
        <v>0.17249999999999999</v>
      </c>
    </row>
    <row r="17" spans="1:12" x14ac:dyDescent="0.25">
      <c r="B17" s="1" t="s">
        <v>28</v>
      </c>
      <c r="C17">
        <v>2</v>
      </c>
      <c r="D17" s="4" t="s">
        <v>29</v>
      </c>
      <c r="F17" s="1" t="str">
        <f>B17</f>
        <v>H2O</v>
      </c>
      <c r="G17">
        <f>C17</f>
        <v>2</v>
      </c>
      <c r="H17" s="8">
        <f>G17*0.023</f>
        <v>4.5999999999999999E-2</v>
      </c>
      <c r="L17" s="18"/>
    </row>
    <row r="18" spans="1:12" ht="15.75" thickBot="1" x14ac:dyDescent="0.3">
      <c r="B18" s="1"/>
      <c r="D18" s="4"/>
      <c r="F18" s="1"/>
      <c r="H18" s="4"/>
      <c r="L18" s="18"/>
    </row>
    <row r="19" spans="1:12" ht="15.75" thickBot="1" x14ac:dyDescent="0.3">
      <c r="B19" s="5"/>
      <c r="C19" s="6"/>
      <c r="D19" s="14"/>
      <c r="F19" s="47" t="s">
        <v>45</v>
      </c>
      <c r="G19" s="13">
        <f>SUM(G6:G18)</f>
        <v>44.26</v>
      </c>
      <c r="H19" s="27">
        <f>SUM(H6:H18)</f>
        <v>1.0179799999999999</v>
      </c>
    </row>
    <row r="21" spans="1:12" x14ac:dyDescent="0.25">
      <c r="L21" s="18"/>
    </row>
    <row r="22" spans="1:12" ht="15.75" thickBot="1" x14ac:dyDescent="0.3">
      <c r="A22" s="86" t="s">
        <v>85</v>
      </c>
      <c r="B22" s="86"/>
      <c r="C22" s="86"/>
      <c r="D22" s="86"/>
      <c r="L22" s="18"/>
    </row>
    <row r="23" spans="1:12" ht="15.75" thickBot="1" x14ac:dyDescent="0.3">
      <c r="A23" s="91" t="s">
        <v>5</v>
      </c>
      <c r="B23" s="91"/>
      <c r="C23" s="91"/>
      <c r="D23" s="91"/>
      <c r="F23" s="71" t="s">
        <v>6</v>
      </c>
      <c r="G23" s="45"/>
      <c r="H23" s="66" t="s">
        <v>56</v>
      </c>
      <c r="I23" s="54">
        <v>0.2</v>
      </c>
      <c r="J23" s="45"/>
      <c r="K23" s="46"/>
      <c r="L23" s="18"/>
    </row>
    <row r="24" spans="1:12" ht="15.75" thickBot="1" x14ac:dyDescent="0.3">
      <c r="F24" s="9"/>
      <c r="G24" s="21" t="s">
        <v>41</v>
      </c>
      <c r="H24" s="10" t="s">
        <v>8</v>
      </c>
      <c r="I24" s="10" t="s">
        <v>9</v>
      </c>
      <c r="J24" s="31" t="s">
        <v>7</v>
      </c>
      <c r="K24" s="10" t="s">
        <v>46</v>
      </c>
      <c r="L24" s="18"/>
    </row>
    <row r="25" spans="1:12" x14ac:dyDescent="0.25">
      <c r="F25" s="48" t="s">
        <v>43</v>
      </c>
      <c r="J25">
        <v>4</v>
      </c>
      <c r="K25" s="4"/>
    </row>
    <row r="26" spans="1:12" x14ac:dyDescent="0.25">
      <c r="F26" s="22" t="str">
        <f>B5</f>
        <v>CUHK-SYSU</v>
      </c>
      <c r="G26" s="23">
        <f>C5</f>
        <v>8</v>
      </c>
      <c r="H26">
        <f>G26*$I$23</f>
        <v>1.6</v>
      </c>
      <c r="I26" s="18">
        <f>H26*0.09</f>
        <v>0.14399999999999999</v>
      </c>
      <c r="K26" s="8">
        <f>$J$25*I26</f>
        <v>0.57599999999999996</v>
      </c>
    </row>
    <row r="27" spans="1:12" x14ac:dyDescent="0.25">
      <c r="F27" s="22" t="str">
        <f>B6</f>
        <v>MOT17</v>
      </c>
      <c r="G27" s="23">
        <f>C6</f>
        <v>5.5</v>
      </c>
      <c r="H27">
        <f>G27*$I$23</f>
        <v>1.1000000000000001</v>
      </c>
      <c r="I27" s="18">
        <f t="shared" ref="I27:I37" si="2">H27*0.09</f>
        <v>9.9000000000000005E-2</v>
      </c>
      <c r="K27" s="8">
        <f>$J$25*I27</f>
        <v>0.39600000000000002</v>
      </c>
    </row>
    <row r="28" spans="1:12" x14ac:dyDescent="0.25">
      <c r="F28" s="5"/>
      <c r="G28" s="6"/>
      <c r="H28" s="6"/>
      <c r="I28" s="17"/>
      <c r="J28" s="6"/>
      <c r="K28" s="14"/>
    </row>
    <row r="29" spans="1:12" x14ac:dyDescent="0.25">
      <c r="F29" s="32" t="s">
        <v>44</v>
      </c>
      <c r="G29" s="2" t="s">
        <v>41</v>
      </c>
      <c r="H29" s="2"/>
      <c r="I29" s="28"/>
      <c r="J29" s="2">
        <v>3</v>
      </c>
      <c r="K29" s="3"/>
    </row>
    <row r="30" spans="1:12" x14ac:dyDescent="0.25">
      <c r="F30" s="1" t="str">
        <f t="shared" ref="F30:G33" si="3">B9</f>
        <v>MOT16</v>
      </c>
      <c r="G30">
        <f t="shared" si="3"/>
        <v>2</v>
      </c>
      <c r="H30">
        <f>G30*$I$23</f>
        <v>0.4</v>
      </c>
      <c r="I30" s="18">
        <f t="shared" si="2"/>
        <v>3.5999999999999997E-2</v>
      </c>
      <c r="K30" s="8">
        <f>$J$29*I30</f>
        <v>0.10799999999999998</v>
      </c>
    </row>
    <row r="31" spans="1:12" x14ac:dyDescent="0.25">
      <c r="F31" s="1" t="str">
        <f t="shared" si="3"/>
        <v>CrowdHuman</v>
      </c>
      <c r="G31">
        <f t="shared" si="3"/>
        <v>11</v>
      </c>
      <c r="H31">
        <f t="shared" ref="H31:H33" si="4">G31*$I$23</f>
        <v>2.2000000000000002</v>
      </c>
      <c r="I31" s="18">
        <f t="shared" si="2"/>
        <v>0.19800000000000001</v>
      </c>
      <c r="K31" s="8">
        <f t="shared" ref="K31:K33" si="5">$J$29*I31</f>
        <v>0.59400000000000008</v>
      </c>
    </row>
    <row r="32" spans="1:12" x14ac:dyDescent="0.25">
      <c r="F32" s="1" t="str">
        <f t="shared" si="3"/>
        <v>Market-1501</v>
      </c>
      <c r="G32">
        <f t="shared" si="3"/>
        <v>2</v>
      </c>
      <c r="H32">
        <f t="shared" si="4"/>
        <v>0.4</v>
      </c>
      <c r="I32" s="18">
        <f t="shared" si="2"/>
        <v>3.5999999999999997E-2</v>
      </c>
      <c r="K32" s="8">
        <f t="shared" si="5"/>
        <v>0.10799999999999998</v>
      </c>
    </row>
    <row r="33" spans="1:20" x14ac:dyDescent="0.25">
      <c r="F33" s="1" t="str">
        <f t="shared" si="3"/>
        <v>MARS</v>
      </c>
      <c r="G33">
        <f t="shared" si="3"/>
        <v>6.26</v>
      </c>
      <c r="H33">
        <f t="shared" si="4"/>
        <v>1.252</v>
      </c>
      <c r="I33" s="18">
        <f t="shared" si="2"/>
        <v>0.11268</v>
      </c>
      <c r="K33" s="8">
        <f t="shared" si="5"/>
        <v>0.33804000000000001</v>
      </c>
    </row>
    <row r="34" spans="1:20" x14ac:dyDescent="0.25">
      <c r="F34" s="5"/>
      <c r="G34" s="6"/>
      <c r="H34" s="6"/>
      <c r="I34" s="17"/>
      <c r="J34" s="6"/>
      <c r="K34" s="14"/>
    </row>
    <row r="35" spans="1:20" x14ac:dyDescent="0.25">
      <c r="F35" s="32" t="s">
        <v>4</v>
      </c>
      <c r="G35" s="2" t="s">
        <v>41</v>
      </c>
      <c r="H35" s="2"/>
      <c r="I35" s="28"/>
      <c r="J35" s="2">
        <v>3</v>
      </c>
      <c r="K35" s="3"/>
    </row>
    <row r="36" spans="1:20" x14ac:dyDescent="0.25">
      <c r="F36" s="1" t="str">
        <f>B16</f>
        <v>HICO-DET</v>
      </c>
      <c r="G36">
        <f>C16</f>
        <v>7.5</v>
      </c>
      <c r="H36">
        <f>G36*$I$23</f>
        <v>1.5</v>
      </c>
      <c r="I36" s="18">
        <f t="shared" si="2"/>
        <v>0.13500000000000001</v>
      </c>
      <c r="K36" s="8">
        <f>$J$35*I36</f>
        <v>0.40500000000000003</v>
      </c>
    </row>
    <row r="37" spans="1:20" x14ac:dyDescent="0.25">
      <c r="F37" s="1" t="str">
        <f>B17</f>
        <v>H2O</v>
      </c>
      <c r="G37">
        <f>C17</f>
        <v>2</v>
      </c>
      <c r="H37">
        <f>G37*$I$23</f>
        <v>0.4</v>
      </c>
      <c r="I37" s="18">
        <f t="shared" si="2"/>
        <v>3.5999999999999997E-2</v>
      </c>
      <c r="K37" s="8">
        <f>$J$35*I37</f>
        <v>0.10799999999999998</v>
      </c>
    </row>
    <row r="38" spans="1:20" ht="15.75" thickBot="1" x14ac:dyDescent="0.3">
      <c r="F38" s="1"/>
      <c r="I38" s="18"/>
      <c r="K38" s="4"/>
    </row>
    <row r="39" spans="1:20" ht="15.75" thickBot="1" x14ac:dyDescent="0.3">
      <c r="F39" s="47" t="s">
        <v>45</v>
      </c>
      <c r="G39" s="13">
        <f>SUM(G26:G38)</f>
        <v>44.26</v>
      </c>
      <c r="H39" s="13">
        <f>SUM(H26:H38)</f>
        <v>8.8520000000000021</v>
      </c>
      <c r="I39" s="29">
        <f>SUM(I26:I38)</f>
        <v>0.79668000000000005</v>
      </c>
      <c r="J39" s="13">
        <f>SUM(J25:J38)</f>
        <v>10</v>
      </c>
      <c r="K39" s="27">
        <f>SUM(K25:K38)</f>
        <v>2.6330399999999998</v>
      </c>
    </row>
    <row r="41" spans="1:20" x14ac:dyDescent="0.25">
      <c r="H41" s="18"/>
    </row>
    <row r="42" spans="1:20" x14ac:dyDescent="0.25">
      <c r="H42" s="18"/>
    </row>
    <row r="43" spans="1:20" ht="15.75" thickBot="1" x14ac:dyDescent="0.3">
      <c r="H43" s="18"/>
    </row>
    <row r="44" spans="1:20" ht="15.75" thickBot="1" x14ac:dyDescent="0.3">
      <c r="A44" s="87" t="s">
        <v>47</v>
      </c>
      <c r="B44" s="88"/>
      <c r="C44" s="88"/>
      <c r="D44" s="89"/>
      <c r="F44" s="80" t="s">
        <v>11</v>
      </c>
      <c r="G44" s="90"/>
      <c r="H44" s="90"/>
      <c r="I44" s="90"/>
      <c r="J44" s="90"/>
      <c r="K44" s="81"/>
    </row>
    <row r="45" spans="1:20" ht="15.75" thickBot="1" x14ac:dyDescent="0.3">
      <c r="A45" s="49" t="s">
        <v>10</v>
      </c>
      <c r="B45" s="52" t="s">
        <v>36</v>
      </c>
      <c r="C45" s="52" t="s">
        <v>37</v>
      </c>
      <c r="D45" s="53" t="s">
        <v>38</v>
      </c>
      <c r="F45" s="83"/>
      <c r="G45" s="84"/>
      <c r="H45" s="84"/>
      <c r="I45" s="84"/>
      <c r="J45" s="84"/>
      <c r="K45" s="85"/>
    </row>
    <row r="46" spans="1:20" ht="15.75" thickBot="1" x14ac:dyDescent="0.3">
      <c r="A46" s="7">
        <v>20</v>
      </c>
      <c r="B46" s="2">
        <v>692.1</v>
      </c>
      <c r="C46" s="2">
        <f>A46*1024/B46</f>
        <v>29.591099552087847</v>
      </c>
      <c r="D46" s="3">
        <f>ROUND(C46,0)</f>
        <v>30</v>
      </c>
      <c r="F46" s="47" t="s">
        <v>1</v>
      </c>
      <c r="G46" s="13"/>
      <c r="H46" s="13"/>
      <c r="I46" s="13"/>
      <c r="J46" s="13"/>
      <c r="K46" s="30"/>
    </row>
    <row r="47" spans="1:20" ht="15.75" thickBot="1" x14ac:dyDescent="0.3">
      <c r="A47" s="5">
        <v>144</v>
      </c>
      <c r="B47">
        <v>3665.9</v>
      </c>
      <c r="C47">
        <f>A47*1024/B47</f>
        <v>40.223683133746142</v>
      </c>
      <c r="D47" s="4">
        <f>ROUND(C47,0)</f>
        <v>40</v>
      </c>
      <c r="F47" s="5"/>
      <c r="G47" s="39" t="s">
        <v>48</v>
      </c>
      <c r="H47" s="6" t="s">
        <v>13</v>
      </c>
      <c r="I47" s="6" t="s">
        <v>50</v>
      </c>
      <c r="J47" s="6" t="s">
        <v>14</v>
      </c>
      <c r="K47" s="14" t="s">
        <v>15</v>
      </c>
    </row>
    <row r="48" spans="1:20" ht="15.75" thickBot="1" x14ac:dyDescent="0.3">
      <c r="B48" s="87" t="s">
        <v>49</v>
      </c>
      <c r="C48" s="88"/>
      <c r="D48" s="46">
        <f>AVERAGE(D46:D47)</f>
        <v>35</v>
      </c>
      <c r="F48" s="36" t="s">
        <v>12</v>
      </c>
      <c r="G48">
        <f>SUM(C5:C6)</f>
        <v>13.5</v>
      </c>
      <c r="H48">
        <v>1</v>
      </c>
      <c r="I48">
        <f>G48*1024/($D$48*H48)</f>
        <v>394.97142857142859</v>
      </c>
      <c r="J48" s="18">
        <v>7.5609999999999999</v>
      </c>
      <c r="K48" s="8">
        <f>I48/60*J48</f>
        <v>49.772982857142857</v>
      </c>
      <c r="T48" s="18"/>
    </row>
    <row r="49" spans="6:20" x14ac:dyDescent="0.25">
      <c r="F49" s="37" t="s">
        <v>16</v>
      </c>
      <c r="G49">
        <f>G48</f>
        <v>13.5</v>
      </c>
      <c r="H49">
        <v>4</v>
      </c>
      <c r="I49">
        <f t="shared" ref="I49:I50" si="6">G49*1024/($D$48*H49)</f>
        <v>98.742857142857147</v>
      </c>
      <c r="J49" s="18">
        <v>6.3579999999999997</v>
      </c>
      <c r="K49" s="8">
        <f t="shared" ref="K49:K50" si="7">I49/60*J49</f>
        <v>10.463451428571428</v>
      </c>
      <c r="T49" s="18"/>
    </row>
    <row r="50" spans="6:20" x14ac:dyDescent="0.25">
      <c r="F50" s="37" t="s">
        <v>17</v>
      </c>
      <c r="G50">
        <f>G48</f>
        <v>13.5</v>
      </c>
      <c r="H50">
        <v>8</v>
      </c>
      <c r="I50">
        <f t="shared" si="6"/>
        <v>49.371428571428574</v>
      </c>
      <c r="J50" s="18">
        <v>12.715999999999999</v>
      </c>
      <c r="K50" s="8">
        <f t="shared" si="7"/>
        <v>10.463451428571428</v>
      </c>
    </row>
    <row r="51" spans="6:20" ht="15.75" thickBot="1" x14ac:dyDescent="0.3">
      <c r="F51" s="1"/>
      <c r="K51" s="4"/>
      <c r="O51" t="s">
        <v>51</v>
      </c>
    </row>
    <row r="52" spans="6:20" ht="15.75" thickBot="1" x14ac:dyDescent="0.3">
      <c r="F52" s="47" t="s">
        <v>44</v>
      </c>
      <c r="G52" s="13"/>
      <c r="H52" s="13"/>
      <c r="I52" s="13"/>
      <c r="J52" s="13"/>
      <c r="K52" s="30"/>
      <c r="T52" s="18"/>
    </row>
    <row r="53" spans="6:20" x14ac:dyDescent="0.25">
      <c r="F53" s="5"/>
      <c r="G53" s="39" t="s">
        <v>48</v>
      </c>
      <c r="H53" s="6" t="s">
        <v>13</v>
      </c>
      <c r="I53" s="6" t="s">
        <v>50</v>
      </c>
      <c r="J53" s="6" t="s">
        <v>14</v>
      </c>
      <c r="K53" s="14" t="s">
        <v>15</v>
      </c>
      <c r="T53" s="18"/>
    </row>
    <row r="54" spans="6:20" x14ac:dyDescent="0.25">
      <c r="F54" s="36" t="s">
        <v>12</v>
      </c>
      <c r="G54">
        <f>SUM(C9:C12)</f>
        <v>21.259999999999998</v>
      </c>
      <c r="H54">
        <v>1</v>
      </c>
      <c r="I54">
        <f>G54*1024/($D$48*H54)</f>
        <v>622.00685714285703</v>
      </c>
      <c r="J54" s="18">
        <v>7.5609999999999999</v>
      </c>
      <c r="K54" s="8">
        <f>I54/60*J54</f>
        <v>78.383230780952374</v>
      </c>
    </row>
    <row r="55" spans="6:20" x14ac:dyDescent="0.25">
      <c r="F55" s="37" t="s">
        <v>16</v>
      </c>
      <c r="G55">
        <f>G54</f>
        <v>21.259999999999998</v>
      </c>
      <c r="H55">
        <v>4</v>
      </c>
      <c r="I55">
        <f t="shared" ref="I55:I56" si="8">G55*1024/($D$48*H55)</f>
        <v>155.50171428571426</v>
      </c>
      <c r="J55" s="18">
        <v>6.3579999999999997</v>
      </c>
      <c r="K55" s="8">
        <f t="shared" ref="K55:K56" si="9">I55/60*J55</f>
        <v>16.477998323809523</v>
      </c>
    </row>
    <row r="56" spans="6:20" x14ac:dyDescent="0.25">
      <c r="F56" s="37" t="s">
        <v>17</v>
      </c>
      <c r="G56">
        <f>G54</f>
        <v>21.259999999999998</v>
      </c>
      <c r="H56">
        <v>8</v>
      </c>
      <c r="I56">
        <f t="shared" si="8"/>
        <v>77.750857142857129</v>
      </c>
      <c r="J56" s="18">
        <v>12.715999999999999</v>
      </c>
      <c r="K56" s="8">
        <f t="shared" si="9"/>
        <v>16.477998323809523</v>
      </c>
      <c r="T56" s="18"/>
    </row>
    <row r="57" spans="6:20" ht="15.75" thickBot="1" x14ac:dyDescent="0.3">
      <c r="F57" s="1"/>
      <c r="K57" s="4"/>
      <c r="T57" s="18"/>
    </row>
    <row r="58" spans="6:20" ht="15.75" thickBot="1" x14ac:dyDescent="0.3">
      <c r="F58" s="47" t="s">
        <v>4</v>
      </c>
      <c r="G58" s="13"/>
      <c r="H58" s="13"/>
      <c r="I58" s="13"/>
      <c r="J58" s="13"/>
      <c r="K58" s="30"/>
    </row>
    <row r="59" spans="6:20" x14ac:dyDescent="0.25">
      <c r="F59" s="5"/>
      <c r="G59" s="39" t="s">
        <v>48</v>
      </c>
      <c r="H59" s="6" t="s">
        <v>13</v>
      </c>
      <c r="I59" s="6" t="s">
        <v>50</v>
      </c>
      <c r="J59" s="6" t="s">
        <v>14</v>
      </c>
      <c r="K59" s="14" t="s">
        <v>15</v>
      </c>
    </row>
    <row r="60" spans="6:20" x14ac:dyDescent="0.25">
      <c r="F60" s="36" t="s">
        <v>12</v>
      </c>
      <c r="G60">
        <f>SUM(C16:C17)</f>
        <v>9.5</v>
      </c>
      <c r="H60">
        <v>1</v>
      </c>
      <c r="I60">
        <f>G60*1024/($D$48*H60)</f>
        <v>277.94285714285712</v>
      </c>
      <c r="J60" s="18">
        <v>7.5609999999999999</v>
      </c>
      <c r="K60" s="8">
        <f>I60/60*J60</f>
        <v>35.025432380952381</v>
      </c>
      <c r="T60" s="18"/>
    </row>
    <row r="61" spans="6:20" x14ac:dyDescent="0.25">
      <c r="F61" s="37" t="s">
        <v>16</v>
      </c>
      <c r="G61">
        <f>G60</f>
        <v>9.5</v>
      </c>
      <c r="H61">
        <v>4</v>
      </c>
      <c r="I61">
        <f t="shared" ref="I61:I62" si="10">G61*1024/($D$48*H61)</f>
        <v>69.48571428571428</v>
      </c>
      <c r="J61" s="18">
        <v>6.3579999999999997</v>
      </c>
      <c r="K61" s="8">
        <f t="shared" ref="K61:K62" si="11">I61/60*J61</f>
        <v>7.3631695238095229</v>
      </c>
      <c r="T61" s="18"/>
    </row>
    <row r="62" spans="6:20" x14ac:dyDescent="0.25">
      <c r="F62" s="38" t="s">
        <v>17</v>
      </c>
      <c r="G62" s="6">
        <f>G60</f>
        <v>9.5</v>
      </c>
      <c r="H62" s="6">
        <v>8</v>
      </c>
      <c r="I62" s="6">
        <f t="shared" si="10"/>
        <v>34.74285714285714</v>
      </c>
      <c r="J62" s="17">
        <v>12.715999999999999</v>
      </c>
      <c r="K62" s="24">
        <f t="shared" si="11"/>
        <v>7.3631695238095229</v>
      </c>
    </row>
    <row r="63" spans="6:20" ht="15.75" thickBot="1" x14ac:dyDescent="0.3">
      <c r="F63" s="33"/>
      <c r="G63" s="20"/>
      <c r="H63" s="2"/>
      <c r="I63" s="2"/>
      <c r="J63" s="3"/>
    </row>
    <row r="64" spans="6:20" ht="15.75" thickBot="1" x14ac:dyDescent="0.3">
      <c r="F64" s="16" t="s">
        <v>52</v>
      </c>
      <c r="G64" s="45" t="s">
        <v>53</v>
      </c>
      <c r="H64" s="45" t="s">
        <v>3</v>
      </c>
      <c r="I64" s="45" t="s">
        <v>54</v>
      </c>
      <c r="J64" s="46" t="s">
        <v>55</v>
      </c>
      <c r="T64" s="18"/>
    </row>
    <row r="65" spans="2:20" x14ac:dyDescent="0.25">
      <c r="F65" s="42" t="s">
        <v>12</v>
      </c>
      <c r="G65" s="18">
        <f>K48</f>
        <v>49.772982857142857</v>
      </c>
      <c r="H65" s="18">
        <f>K54</f>
        <v>78.383230780952374</v>
      </c>
      <c r="I65" s="18">
        <f>K60</f>
        <v>35.025432380952381</v>
      </c>
      <c r="J65" s="40">
        <f>SUM(G65:I65)</f>
        <v>163.18164601904761</v>
      </c>
      <c r="T65" s="18"/>
    </row>
    <row r="66" spans="2:20" x14ac:dyDescent="0.25">
      <c r="F66" s="43" t="s">
        <v>16</v>
      </c>
      <c r="G66" s="18">
        <f t="shared" ref="G66:G67" si="12">K49</f>
        <v>10.463451428571428</v>
      </c>
      <c r="H66" s="18">
        <f t="shared" ref="H66:H67" si="13">K55</f>
        <v>16.477998323809523</v>
      </c>
      <c r="I66" s="18">
        <f t="shared" ref="I66:I67" si="14">K61</f>
        <v>7.3631695238095229</v>
      </c>
      <c r="J66" s="40">
        <f t="shared" ref="J66:J67" si="15">SUM(G66:I66)</f>
        <v>34.304619276190472</v>
      </c>
    </row>
    <row r="67" spans="2:20" x14ac:dyDescent="0.25">
      <c r="F67" s="44" t="s">
        <v>17</v>
      </c>
      <c r="G67" s="17">
        <f t="shared" si="12"/>
        <v>10.463451428571428</v>
      </c>
      <c r="H67" s="17">
        <f t="shared" si="13"/>
        <v>16.477998323809523</v>
      </c>
      <c r="I67" s="17">
        <f t="shared" si="14"/>
        <v>7.3631695238095229</v>
      </c>
      <c r="J67" s="41">
        <f t="shared" si="15"/>
        <v>34.304619276190472</v>
      </c>
    </row>
    <row r="68" spans="2:20" x14ac:dyDescent="0.25">
      <c r="T68" s="18"/>
    </row>
    <row r="69" spans="2:20" ht="15.75" thickBot="1" x14ac:dyDescent="0.3">
      <c r="T69" s="18"/>
    </row>
    <row r="70" spans="2:20" ht="15.75" thickBot="1" x14ac:dyDescent="0.3">
      <c r="B70" s="78" t="s">
        <v>65</v>
      </c>
      <c r="C70" s="79"/>
    </row>
    <row r="71" spans="2:20" ht="15.75" thickBot="1" x14ac:dyDescent="0.3">
      <c r="B71" s="57" t="s">
        <v>69</v>
      </c>
      <c r="C71" s="65">
        <v>0.33333333333333331</v>
      </c>
      <c r="F71" s="78" t="s">
        <v>60</v>
      </c>
      <c r="G71" s="79"/>
    </row>
    <row r="72" spans="2:20" ht="15.75" thickBot="1" x14ac:dyDescent="0.3">
      <c r="B72" s="78" t="s">
        <v>70</v>
      </c>
      <c r="C72" s="79"/>
      <c r="F72" s="76" t="s">
        <v>67</v>
      </c>
      <c r="G72" s="77"/>
      <c r="I72" s="80" t="s">
        <v>71</v>
      </c>
      <c r="J72" s="81"/>
      <c r="T72" s="18"/>
    </row>
    <row r="73" spans="2:20" x14ac:dyDescent="0.25">
      <c r="B73" s="37" t="s">
        <v>62</v>
      </c>
      <c r="C73" s="61" t="s">
        <v>63</v>
      </c>
      <c r="F73" s="12" t="s">
        <v>18</v>
      </c>
      <c r="G73" s="60">
        <v>20</v>
      </c>
      <c r="I73" s="1" t="s">
        <v>72</v>
      </c>
      <c r="J73" s="61" t="s">
        <v>16</v>
      </c>
      <c r="T73" s="18"/>
    </row>
    <row r="74" spans="2:20" x14ac:dyDescent="0.25">
      <c r="B74" s="37">
        <v>397</v>
      </c>
      <c r="C74" s="64">
        <f t="shared" ref="C74:C83" si="16">B74*$C$71</f>
        <v>132.33333333333331</v>
      </c>
      <c r="F74" s="1" t="s">
        <v>58</v>
      </c>
      <c r="G74" s="4">
        <f>G73/10</f>
        <v>2</v>
      </c>
      <c r="I74" s="1" t="s">
        <v>73</v>
      </c>
      <c r="J74" s="4">
        <v>4</v>
      </c>
    </row>
    <row r="75" spans="2:20" ht="15.75" thickBot="1" x14ac:dyDescent="0.3">
      <c r="B75" s="37">
        <v>325</v>
      </c>
      <c r="C75" s="64">
        <f t="shared" si="16"/>
        <v>108.33333333333333</v>
      </c>
      <c r="F75" s="55" t="s">
        <v>59</v>
      </c>
      <c r="G75" s="56">
        <f>G73/4</f>
        <v>5</v>
      </c>
      <c r="I75" s="1" t="s">
        <v>77</v>
      </c>
      <c r="J75" s="8">
        <v>6.3579999999999997</v>
      </c>
    </row>
    <row r="76" spans="2:20" ht="16.5" thickTop="1" thickBot="1" x14ac:dyDescent="0.3">
      <c r="B76" s="37">
        <v>286</v>
      </c>
      <c r="C76" s="64">
        <f t="shared" si="16"/>
        <v>95.333333333333329</v>
      </c>
      <c r="F76" s="1"/>
      <c r="G76" s="4"/>
      <c r="I76" s="1" t="s">
        <v>76</v>
      </c>
      <c r="J76" s="8">
        <f>J75*G79</f>
        <v>114.44399999999999</v>
      </c>
      <c r="T76" s="18"/>
    </row>
    <row r="77" spans="2:20" ht="15.75" thickBot="1" x14ac:dyDescent="0.3">
      <c r="B77" s="37">
        <v>233</v>
      </c>
      <c r="C77" s="64">
        <f t="shared" si="16"/>
        <v>77.666666666666657</v>
      </c>
      <c r="F77" s="78" t="s">
        <v>68</v>
      </c>
      <c r="G77" s="79"/>
      <c r="I77" s="57" t="s">
        <v>74</v>
      </c>
      <c r="J77" s="4">
        <v>1</v>
      </c>
      <c r="T77" s="18"/>
    </row>
    <row r="78" spans="2:20" ht="16.5" thickTop="1" thickBot="1" x14ac:dyDescent="0.3">
      <c r="B78" s="37">
        <v>161</v>
      </c>
      <c r="C78" s="64">
        <f t="shared" si="16"/>
        <v>53.666666666666664</v>
      </c>
      <c r="F78" s="57" t="s">
        <v>18</v>
      </c>
      <c r="G78" s="4">
        <v>20</v>
      </c>
      <c r="I78" s="62" t="s">
        <v>75</v>
      </c>
      <c r="J78" s="63">
        <f>J76*J77</f>
        <v>114.44399999999999</v>
      </c>
    </row>
    <row r="79" spans="2:20" ht="15.75" thickTop="1" x14ac:dyDescent="0.25">
      <c r="B79" s="37">
        <v>149</v>
      </c>
      <c r="C79" s="64">
        <f t="shared" si="16"/>
        <v>49.666666666666664</v>
      </c>
      <c r="F79" s="57" t="s">
        <v>19</v>
      </c>
      <c r="G79" s="4">
        <v>18</v>
      </c>
      <c r="I79" s="72"/>
      <c r="J79" s="72"/>
    </row>
    <row r="80" spans="2:20" x14ac:dyDescent="0.25">
      <c r="B80" s="37">
        <v>95</v>
      </c>
      <c r="C80" s="64">
        <f t="shared" si="16"/>
        <v>31.666666666666664</v>
      </c>
      <c r="F80" s="57" t="s">
        <v>57</v>
      </c>
      <c r="G80" s="4">
        <v>10</v>
      </c>
      <c r="I80" s="19"/>
      <c r="T80" s="18"/>
    </row>
    <row r="81" spans="1:20" x14ac:dyDescent="0.25">
      <c r="B81" s="37">
        <v>56</v>
      </c>
      <c r="C81" s="64">
        <f t="shared" si="16"/>
        <v>18.666666666666664</v>
      </c>
      <c r="F81" s="1" t="s">
        <v>61</v>
      </c>
      <c r="G81" s="4">
        <f>G80*G78</f>
        <v>200</v>
      </c>
      <c r="T81" s="18"/>
    </row>
    <row r="82" spans="1:20" x14ac:dyDescent="0.25">
      <c r="B82" s="37">
        <v>44</v>
      </c>
      <c r="C82" s="64">
        <f t="shared" si="16"/>
        <v>14.666666666666666</v>
      </c>
      <c r="F82" s="57" t="s">
        <v>64</v>
      </c>
      <c r="G82" s="4">
        <f>C84</f>
        <v>59.399999999999991</v>
      </c>
    </row>
    <row r="83" spans="1:20" ht="15.75" thickBot="1" x14ac:dyDescent="0.3">
      <c r="B83" s="37">
        <v>36</v>
      </c>
      <c r="C83" s="64">
        <f t="shared" si="16"/>
        <v>12</v>
      </c>
      <c r="F83" s="58" t="s">
        <v>66</v>
      </c>
      <c r="G83" s="59">
        <f>ROUNDUP(G81/G82,0)</f>
        <v>4</v>
      </c>
      <c r="I83" s="11"/>
    </row>
    <row r="84" spans="1:20" ht="16.5" thickTop="1" thickBot="1" x14ac:dyDescent="0.3">
      <c r="A84" s="10" t="s">
        <v>78</v>
      </c>
      <c r="B84" s="34">
        <f>AVERAGE(B74:B83)</f>
        <v>178.2</v>
      </c>
      <c r="C84" s="35">
        <f>AVERAGE(C74:C83)</f>
        <v>59.399999999999991</v>
      </c>
    </row>
  </sheetData>
  <mergeCells count="14">
    <mergeCell ref="F72:G72"/>
    <mergeCell ref="F77:G77"/>
    <mergeCell ref="B72:C72"/>
    <mergeCell ref="I72:J72"/>
    <mergeCell ref="B2:D2"/>
    <mergeCell ref="F45:K45"/>
    <mergeCell ref="A22:D22"/>
    <mergeCell ref="A44:D44"/>
    <mergeCell ref="B48:C48"/>
    <mergeCell ref="F44:K44"/>
    <mergeCell ref="F71:G71"/>
    <mergeCell ref="B70:C70"/>
    <mergeCell ref="A23:D23"/>
    <mergeCell ref="F4:H4"/>
  </mergeCells>
  <hyperlinks>
    <hyperlink ref="F72:G72" r:id="rId1" display="Based on this article" xr:uid="{2E2B980C-8F73-4238-A4AB-8F6EBFFA994A}"/>
    <hyperlink ref="B2" location="Summary!A3" display="Training datasets" xr:uid="{AFD92DD9-9E72-4A91-9CE1-C3D8A110C72F}"/>
    <hyperlink ref="F4:H4" location="Summary!A15" display="Training-validation imageset storage" xr:uid="{FDF56374-875A-42E1-9074-556AF1BD6343}"/>
    <hyperlink ref="F23" location="Summary!A24" display="Download partial data for model test" xr:uid="{5B750D77-D89C-4D2B-AAD7-22A7D48EFC75}"/>
    <hyperlink ref="F44:K44" location="Summary!A33" display="Model training CNN with GPU" xr:uid="{49E4A2BC-EB22-4B18-B909-F96226788BA1}"/>
    <hyperlink ref="I72:J72" location="Summary!A49" display="Inference instance price" xr:uid="{202208B0-BB1A-47E5-8878-C0333C4C8C8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3CF7B-D1AF-4AC6-8577-D54C64BE868E}">
  <dimension ref="A3:A49"/>
  <sheetViews>
    <sheetView topLeftCell="A18" workbookViewId="0">
      <selection activeCell="A3" sqref="A3"/>
    </sheetView>
  </sheetViews>
  <sheetFormatPr defaultRowHeight="15" x14ac:dyDescent="0.25"/>
  <sheetData>
    <row r="3" spans="1:1" x14ac:dyDescent="0.25">
      <c r="A3" s="67"/>
    </row>
    <row r="15" spans="1:1" x14ac:dyDescent="0.25">
      <c r="A15" s="68"/>
    </row>
    <row r="24" spans="1:1" x14ac:dyDescent="0.25">
      <c r="A24" s="69"/>
    </row>
    <row r="33" spans="1:1" x14ac:dyDescent="0.25">
      <c r="A33" s="70"/>
    </row>
    <row r="49" spans="1:1" x14ac:dyDescent="0.25">
      <c r="A49" s="7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CFE2-7DC5-4CC2-AA9D-EA02F8D47F26}">
  <dimension ref="B21:I24"/>
  <sheetViews>
    <sheetView topLeftCell="A13" workbookViewId="0">
      <selection activeCell="I23" sqref="I23"/>
    </sheetView>
  </sheetViews>
  <sheetFormatPr defaultRowHeight="15" x14ac:dyDescent="0.25"/>
  <cols>
    <col min="7" max="7" width="12" bestFit="1" customWidth="1"/>
    <col min="8" max="8" width="10.140625" bestFit="1" customWidth="1"/>
    <col min="9" max="9" width="12" bestFit="1" customWidth="1"/>
  </cols>
  <sheetData>
    <row r="21" spans="2:9" ht="15.75" thickBot="1" x14ac:dyDescent="0.3">
      <c r="B21" s="7"/>
      <c r="C21" s="92" t="s">
        <v>81</v>
      </c>
      <c r="D21" s="92"/>
      <c r="E21" s="92" t="s">
        <v>82</v>
      </c>
      <c r="F21" s="92"/>
      <c r="G21" s="2"/>
      <c r="H21" s="2"/>
      <c r="I21" s="3"/>
    </row>
    <row r="22" spans="2:9" x14ac:dyDescent="0.25">
      <c r="B22" s="7" t="s">
        <v>79</v>
      </c>
      <c r="C22" s="2" t="s">
        <v>80</v>
      </c>
      <c r="D22" s="2" t="s">
        <v>83</v>
      </c>
      <c r="E22" s="2" t="s">
        <v>80</v>
      </c>
      <c r="F22" s="2" t="s">
        <v>83</v>
      </c>
      <c r="G22" s="2" t="s">
        <v>14</v>
      </c>
      <c r="H22" s="2" t="s">
        <v>84</v>
      </c>
      <c r="I22" s="73" t="s">
        <v>86</v>
      </c>
    </row>
    <row r="23" spans="2:9" x14ac:dyDescent="0.25">
      <c r="B23" s="7">
        <v>1</v>
      </c>
      <c r="C23" s="2">
        <v>3665.9</v>
      </c>
      <c r="D23" s="2"/>
      <c r="E23" s="2">
        <v>692.1</v>
      </c>
      <c r="F23" s="2"/>
      <c r="G23" s="28">
        <v>7.5609999999999999</v>
      </c>
      <c r="H23" s="2">
        <v>8.1</v>
      </c>
      <c r="I23" s="75">
        <f>H23/G23</f>
        <v>1.0712868668165587</v>
      </c>
    </row>
    <row r="24" spans="2:9" ht="15.75" thickBot="1" x14ac:dyDescent="0.3">
      <c r="B24" s="5">
        <v>4</v>
      </c>
      <c r="C24" s="6">
        <v>938.8</v>
      </c>
      <c r="D24" s="6">
        <f>C23/C24</f>
        <v>3.9048785683851728</v>
      </c>
      <c r="E24" s="6">
        <v>175.9</v>
      </c>
      <c r="F24" s="6">
        <f>E23/E24</f>
        <v>3.9346219442865262</v>
      </c>
      <c r="G24" s="17">
        <v>6.3579999999999997</v>
      </c>
      <c r="H24" s="6">
        <f>8.1*4</f>
        <v>32.4</v>
      </c>
      <c r="I24" s="74">
        <f>H24/G24</f>
        <v>5.0959421201635733</v>
      </c>
    </row>
  </sheetData>
  <mergeCells count="2">
    <mergeCell ref="C21:D21"/>
    <mergeCell ref="E21:F21"/>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Price calculations</vt:lpstr>
      <vt:lpstr>Summary</vt:lpstr>
      <vt:lpstr>Extra frågor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Márk Mészáros</dc:creator>
  <cp:lastModifiedBy>Márk Mészáros</cp:lastModifiedBy>
  <dcterms:created xsi:type="dcterms:W3CDTF">2022-12-16T12:06:18Z</dcterms:created>
  <dcterms:modified xsi:type="dcterms:W3CDTF">2023-01-22T10:22:38Z</dcterms:modified>
</cp:coreProperties>
</file>