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Override PartName="/xl/charts/chart2.xml" ContentType="application/vnd.openxmlformats-officedocument.drawingml.chart+xml"/>
  <Override PartName="/xl/ctrlProps/ctrlProp27.xml" ContentType="application/vnd.ms-excel.controlproperties+xml"/>
  <Override PartName="/xl/ctrlProps/ctrlProp4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trlProps/ctrlProp34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16.xml" ContentType="application/vnd.ms-excel.control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22.xml" ContentType="application/vnd.ms-excel.controlproperties+xml"/>
  <Override PartName="/xl/ctrlProps/ctrlProp32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21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12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39.xml" ContentType="application/vnd.ms-excel.controlproperties+xml"/>
  <Override PartName="/xl/ctrlProps/ctrlProp19.xml" ContentType="application/vnd.ms-excel.controlproperties+xml"/>
  <Override PartName="/xl/ctrlProps/ctrlProp28.xml" ContentType="application/vnd.ms-excel.controlproperties+xml"/>
  <Default Extension="jpeg" ContentType="image/jpeg"/>
  <Override PartName="/xl/ctrlProps/ctrlProp26.xml" ContentType="application/vnd.ms-excel.controlproperties+xml"/>
  <Override PartName="/xl/ctrlProps/ctrlProp46.xml" ContentType="application/vnd.ms-excel.controlproperties+xml"/>
  <Override PartName="/xl/ctrlProps/ctrlProp37.xml" ContentType="application/vnd.ms-excel.controlproperties+xml"/>
  <Override PartName="/xl/ctrlProps/ctrlProp17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4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3250" windowHeight="9975" tabRatio="657" activeTab="2"/>
  </bookViews>
  <sheets>
    <sheet name="표지" sheetId="7" r:id="rId1"/>
    <sheet name="VISUAL REPORT" sheetId="34" r:id="rId2"/>
    <sheet name="DIMENSION REPORT" sheetId="37" r:id="rId3"/>
    <sheet name="FUNCTION REPORT" sheetId="35" r:id="rId4"/>
    <sheet name="AGING DATA" sheetId="38" r:id="rId5"/>
  </sheets>
  <calcPr calcId="125725"/>
</workbook>
</file>

<file path=xl/calcChain.xml><?xml version="1.0" encoding="utf-8"?>
<calcChain xmlns="http://schemas.openxmlformats.org/spreadsheetml/2006/main">
  <c r="N13" i="37"/>
  <c r="L13"/>
  <c r="P13" s="1"/>
  <c r="N12" l="1"/>
  <c r="L12"/>
  <c r="P12" s="1"/>
  <c r="D33" i="38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14"/>
  <c r="P38" i="35"/>
  <c r="P36"/>
  <c r="P41"/>
  <c r="P40"/>
  <c r="P39"/>
  <c r="P37"/>
  <c r="P12"/>
  <c r="P13"/>
  <c r="P14"/>
  <c r="P15"/>
  <c r="P17"/>
  <c r="P10"/>
  <c r="P34"/>
  <c r="P35"/>
  <c r="C4" i="38"/>
  <c r="C3"/>
  <c r="H3"/>
  <c r="M4"/>
  <c r="O5"/>
  <c r="K5"/>
  <c r="G5"/>
  <c r="C5"/>
  <c r="N3"/>
  <c r="K2"/>
  <c r="C2"/>
  <c r="E33" l="1"/>
  <c r="E18"/>
  <c r="E20"/>
  <c r="E17"/>
  <c r="E24"/>
  <c r="E32"/>
  <c r="E31"/>
  <c r="E23"/>
  <c r="E29"/>
  <c r="E21"/>
  <c r="E27"/>
  <c r="E30"/>
  <c r="E19"/>
  <c r="E25"/>
  <c r="E28"/>
  <c r="E22"/>
  <c r="E26"/>
  <c r="I24" i="35" l="1"/>
  <c r="J24"/>
  <c r="I25"/>
  <c r="J25"/>
  <c r="I22" l="1"/>
  <c r="J22"/>
  <c r="J20"/>
  <c r="I20"/>
  <c r="P26" l="1"/>
  <c r="P25"/>
  <c r="N25"/>
  <c r="P24"/>
  <c r="N24"/>
  <c r="P22"/>
  <c r="N22"/>
  <c r="P20"/>
  <c r="N20"/>
  <c r="P19"/>
  <c r="P11"/>
  <c r="P9"/>
  <c r="P8"/>
  <c r="P7"/>
  <c r="L10" i="37"/>
  <c r="P10" s="1"/>
  <c r="N10"/>
  <c r="L11"/>
  <c r="P11" s="1"/>
  <c r="N11"/>
  <c r="O5" l="1"/>
  <c r="K5"/>
  <c r="G5"/>
  <c r="C5"/>
  <c r="M4"/>
  <c r="C4"/>
  <c r="N3"/>
  <c r="H3"/>
  <c r="F3"/>
  <c r="C3"/>
  <c r="K2"/>
  <c r="C2"/>
  <c r="N9"/>
  <c r="L9"/>
  <c r="P9" s="1"/>
  <c r="N8"/>
  <c r="L8"/>
  <c r="P8" s="1"/>
  <c r="N7"/>
  <c r="L7"/>
  <c r="P7" s="1"/>
  <c r="N3" i="34" l="1"/>
  <c r="K29" i="35" l="1"/>
  <c r="C29"/>
  <c r="K2"/>
  <c r="C2"/>
  <c r="K2" i="34"/>
  <c r="H30" i="35"/>
  <c r="F30"/>
  <c r="C30"/>
  <c r="A30"/>
  <c r="H3"/>
  <c r="F3"/>
  <c r="C3"/>
  <c r="A3"/>
  <c r="F3" i="34"/>
  <c r="A3"/>
  <c r="O32" i="35"/>
  <c r="K32"/>
  <c r="G32"/>
  <c r="C32"/>
  <c r="M31"/>
  <c r="C31"/>
  <c r="N30"/>
  <c r="O5"/>
  <c r="K5"/>
  <c r="G5"/>
  <c r="C5"/>
  <c r="M4"/>
  <c r="C4"/>
  <c r="N3"/>
  <c r="O5" i="34" l="1"/>
  <c r="K5"/>
  <c r="G5"/>
  <c r="C5"/>
  <c r="M4"/>
  <c r="C4"/>
  <c r="H3"/>
  <c r="C3"/>
  <c r="C2"/>
</calcChain>
</file>

<file path=xl/sharedStrings.xml><?xml version="1.0" encoding="utf-8"?>
<sst xmlns="http://schemas.openxmlformats.org/spreadsheetml/2006/main" count="433" uniqueCount="292">
  <si>
    <t>TITLE</t>
    <phoneticPr fontId="1" type="noConversion"/>
  </si>
  <si>
    <t>CUSTOMER</t>
    <phoneticPr fontId="1" type="noConversion"/>
  </si>
  <si>
    <t>TEST REPORT</t>
    <phoneticPr fontId="1" type="noConversion"/>
  </si>
  <si>
    <t>PROJECT NAME</t>
    <phoneticPr fontId="1" type="noConversion"/>
  </si>
  <si>
    <t>/     /</t>
    <phoneticPr fontId="1" type="noConversion"/>
  </si>
  <si>
    <t>A
P
P
R
O
V
A
L</t>
    <phoneticPr fontId="1" type="noConversion"/>
  </si>
  <si>
    <t>DOCUMENT NO</t>
    <phoneticPr fontId="1" type="noConversion"/>
  </si>
  <si>
    <t>DATE OF PREPARATION</t>
    <phoneticPr fontId="1" type="noConversion"/>
  </si>
  <si>
    <t>NOTE</t>
    <phoneticPr fontId="1" type="noConversion"/>
  </si>
  <si>
    <t>CUSTOMER</t>
  </si>
  <si>
    <t>PROJECT NAME</t>
  </si>
  <si>
    <t>DATE OF PREPARATION</t>
  </si>
  <si>
    <t>QUANTITY</t>
  </si>
  <si>
    <t>APPROVED BY</t>
  </si>
  <si>
    <t>TestNO</t>
  </si>
  <si>
    <t>Parameter</t>
  </si>
  <si>
    <t>Test Condition</t>
  </si>
  <si>
    <t>Low Limit</t>
  </si>
  <si>
    <t>High Limit</t>
  </si>
  <si>
    <t>Unit</t>
  </si>
  <si>
    <t>OL</t>
    <phoneticPr fontId="1" type="noConversion"/>
  </si>
  <si>
    <t>Set
data</t>
    <phoneticPr fontId="1" type="noConversion"/>
  </si>
  <si>
    <t>VI : 배선 상태</t>
    <phoneticPr fontId="1" type="noConversion"/>
  </si>
  <si>
    <t>도면과 배선의 명칭이 동일 할 것</t>
    <phoneticPr fontId="1" type="noConversion"/>
  </si>
  <si>
    <t>VI : 명판 확인</t>
    <phoneticPr fontId="1" type="noConversion"/>
  </si>
  <si>
    <t>명판 내용이 제품 사양과 동일 할 것</t>
    <phoneticPr fontId="1" type="noConversion"/>
  </si>
  <si>
    <t>VI : 부품사양 확인</t>
    <phoneticPr fontId="1" type="noConversion"/>
  </si>
  <si>
    <t>Partlist와 사용 부품이 동일 할 것</t>
    <phoneticPr fontId="1" type="noConversion"/>
  </si>
  <si>
    <t>VI : 볼트 잠김 확인</t>
    <phoneticPr fontId="1" type="noConversion"/>
  </si>
  <si>
    <t>QUANTITY</t>
    <phoneticPr fontId="1" type="noConversion"/>
  </si>
  <si>
    <t>Display</t>
    <phoneticPr fontId="1" type="noConversion"/>
  </si>
  <si>
    <t>Delta Diff.</t>
    <phoneticPr fontId="1" type="noConversion"/>
  </si>
  <si>
    <t>볼트가 풀려있는 부위가 없고 I-Marking이 되어 있을 것</t>
    <phoneticPr fontId="1" type="noConversion"/>
  </si>
  <si>
    <t>1</t>
    <phoneticPr fontId="1" type="noConversion"/>
  </si>
  <si>
    <t>2</t>
    <phoneticPr fontId="1" type="noConversion"/>
  </si>
  <si>
    <t>4</t>
    <phoneticPr fontId="1" type="noConversion"/>
  </si>
  <si>
    <t>3</t>
    <phoneticPr fontId="1" type="noConversion"/>
  </si>
  <si>
    <t>Test Condition</t>
    <phoneticPr fontId="1" type="noConversion"/>
  </si>
  <si>
    <t>PREPARED BY</t>
    <phoneticPr fontId="1" type="noConversion"/>
  </si>
  <si>
    <t>CHECKED BY</t>
    <phoneticPr fontId="1" type="noConversion"/>
  </si>
  <si>
    <t>APPROVED BY</t>
    <phoneticPr fontId="1" type="noConversion"/>
  </si>
  <si>
    <t>TITLE</t>
    <phoneticPr fontId="1" type="noConversion"/>
  </si>
  <si>
    <t>RESULT</t>
    <phoneticPr fontId="1" type="noConversion"/>
  </si>
  <si>
    <t>PREPARED BY</t>
    <phoneticPr fontId="1" type="noConversion"/>
  </si>
  <si>
    <t>CHECKED BY</t>
    <phoneticPr fontId="1" type="noConversion"/>
  </si>
  <si>
    <t>VISUAL TEST REPORT</t>
    <phoneticPr fontId="1" type="noConversion"/>
  </si>
  <si>
    <t>PREPARED BY</t>
    <phoneticPr fontId="1" type="noConversion"/>
  </si>
  <si>
    <t>APPROVED BY</t>
    <phoneticPr fontId="1" type="noConversion"/>
  </si>
  <si>
    <t>ITEM NAME</t>
    <phoneticPr fontId="1" type="noConversion"/>
  </si>
  <si>
    <t>ITEM NAME</t>
    <phoneticPr fontId="1" type="noConversion"/>
  </si>
  <si>
    <t>Test NO</t>
    <phoneticPr fontId="1" type="noConversion"/>
  </si>
  <si>
    <t>FUNCTION &amp; PERFORMANCE TEST REPORT</t>
    <phoneticPr fontId="1" type="noConversion"/>
  </si>
  <si>
    <t>Test NO</t>
    <phoneticPr fontId="1" type="noConversion"/>
  </si>
  <si>
    <t>CUSTOFCR</t>
  </si>
  <si>
    <t>ParaFCter</t>
  </si>
  <si>
    <t>Meas.
Data</t>
  </si>
  <si>
    <t>ITEM NAME</t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</si>
  <si>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</si>
  <si>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</si>
  <si>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</si>
  <si>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</si>
  <si>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MODEL NO</t>
    <phoneticPr fontId="1" type="noConversion"/>
  </si>
  <si>
    <t>SERIAL NO</t>
    <phoneticPr fontId="1" type="noConversion"/>
  </si>
  <si>
    <t>IR : Insulation Resistance</t>
    <phoneticPr fontId="1" type="noConversion"/>
  </si>
  <si>
    <t>Result</t>
    <phoneticPr fontId="1" type="noConversion"/>
  </si>
  <si>
    <t>9</t>
    <phoneticPr fontId="1" type="noConversion"/>
  </si>
  <si>
    <t>VI : 배선의 고정 확인</t>
    <phoneticPr fontId="1" type="noConversion"/>
  </si>
  <si>
    <t>공중으로 된 배선의 고정이 누락된 부위 없을 것</t>
    <phoneticPr fontId="1" type="noConversion"/>
  </si>
  <si>
    <t>10</t>
    <phoneticPr fontId="1" type="noConversion"/>
  </si>
  <si>
    <t>VI : 배선의 길이 확인</t>
    <phoneticPr fontId="1" type="noConversion"/>
  </si>
  <si>
    <t>전원장치 Door를 최대로 개방하였을 때 배선이 짧거나 힘을 받는 곳이 없을 것</t>
    <phoneticPr fontId="1" type="noConversion"/>
  </si>
  <si>
    <t>Active</t>
  </si>
  <si>
    <t>DIMENSION TEST REPORT</t>
    <phoneticPr fontId="1" type="noConversion"/>
  </si>
  <si>
    <t>RESULT</t>
    <phoneticPr fontId="1" type="noConversion"/>
  </si>
  <si>
    <t>ITEM NAME</t>
    <phoneticPr fontId="1" type="noConversion"/>
  </si>
  <si>
    <t>PREPARED BY</t>
    <phoneticPr fontId="1" type="noConversion"/>
  </si>
  <si>
    <t>Test Condition</t>
    <phoneticPr fontId="1" type="noConversion"/>
  </si>
  <si>
    <t>Symbol</t>
    <phoneticPr fontId="1" type="noConversion"/>
  </si>
  <si>
    <t>Design Value</t>
    <phoneticPr fontId="1" type="noConversion"/>
  </si>
  <si>
    <t>Tolerance</t>
    <phoneticPr fontId="1" type="noConversion"/>
  </si>
  <si>
    <t>Meas.
Value</t>
    <phoneticPr fontId="1" type="noConversion"/>
  </si>
  <si>
    <t>Delta Diff.</t>
    <phoneticPr fontId="1" type="noConversion"/>
  </si>
  <si>
    <t>Result</t>
    <phoneticPr fontId="1" type="noConversion"/>
  </si>
  <si>
    <t>1</t>
    <phoneticPr fontId="1" type="noConversion"/>
  </si>
  <si>
    <t>DM : 치수 측정</t>
    <phoneticPr fontId="1" type="noConversion"/>
  </si>
  <si>
    <t>측정 치수가 허용 공차 이내에 들어 올 것</t>
    <phoneticPr fontId="1" type="noConversion"/>
  </si>
  <si>
    <t>A</t>
    <phoneticPr fontId="1" type="noConversion"/>
  </si>
  <si>
    <t>mm</t>
    <phoneticPr fontId="1" type="noConversion"/>
  </si>
  <si>
    <t>2</t>
  </si>
  <si>
    <t>측정 치수가 허용 공차 이내에 들어 올 것</t>
    <phoneticPr fontId="1" type="noConversion"/>
  </si>
  <si>
    <t>B</t>
    <phoneticPr fontId="1" type="noConversion"/>
  </si>
  <si>
    <t>3</t>
  </si>
  <si>
    <t>DM : 치수 측정</t>
    <phoneticPr fontId="1" type="noConversion"/>
  </si>
  <si>
    <t>C</t>
    <phoneticPr fontId="1" type="noConversion"/>
  </si>
  <si>
    <t>mm</t>
    <phoneticPr fontId="1" type="noConversion"/>
  </si>
  <si>
    <t>NOTE</t>
    <phoneticPr fontId="1" type="noConversion"/>
  </si>
  <si>
    <t>1. STANDARD : KS B ISO13920 General tolerances for welded constructions, B Class
 - National foreword : ISO/DIS 463, prEN ISO 1101, ISO 3599, ISO 6906, ISO 8015
 - Previous editions : DIN 8570-1, DIN 8570-3, DIN 25029</t>
    <phoneticPr fontId="1" type="noConversion"/>
  </si>
  <si>
    <t>길이</t>
    <phoneticPr fontId="1" type="noConversion"/>
  </si>
  <si>
    <t>2~30</t>
    <phoneticPr fontId="1" type="noConversion"/>
  </si>
  <si>
    <t>30~120</t>
    <phoneticPr fontId="1" type="noConversion"/>
  </si>
  <si>
    <t>120~
400</t>
    <phoneticPr fontId="1" type="noConversion"/>
  </si>
  <si>
    <t>400~     1000</t>
    <phoneticPr fontId="1" type="noConversion"/>
  </si>
  <si>
    <t>1000~     2000</t>
    <phoneticPr fontId="1" type="noConversion"/>
  </si>
  <si>
    <t>2000~     4000</t>
    <phoneticPr fontId="1" type="noConversion"/>
  </si>
  <si>
    <t>4000~     8000</t>
    <phoneticPr fontId="1" type="noConversion"/>
  </si>
  <si>
    <t>8000~   12000</t>
    <phoneticPr fontId="1" type="noConversion"/>
  </si>
  <si>
    <t>12000~   16000</t>
    <phoneticPr fontId="1" type="noConversion"/>
  </si>
  <si>
    <t>16000~   20000</t>
    <phoneticPr fontId="1" type="noConversion"/>
  </si>
  <si>
    <t>20000~</t>
    <phoneticPr fontId="1" type="noConversion"/>
  </si>
  <si>
    <t>단위</t>
    <phoneticPr fontId="1" type="noConversion"/>
  </si>
  <si>
    <t>허용공차</t>
    <phoneticPr fontId="1" type="noConversion"/>
  </si>
  <si>
    <t>±1</t>
    <phoneticPr fontId="1" type="noConversion"/>
  </si>
  <si>
    <t>±2</t>
    <phoneticPr fontId="1" type="noConversion"/>
  </si>
  <si>
    <t>±2</t>
    <phoneticPr fontId="1" type="noConversion"/>
  </si>
  <si>
    <t>±3</t>
    <phoneticPr fontId="1" type="noConversion"/>
  </si>
  <si>
    <t>±4</t>
    <phoneticPr fontId="1" type="noConversion"/>
  </si>
  <si>
    <t>±6</t>
    <phoneticPr fontId="1" type="noConversion"/>
  </si>
  <si>
    <t>±8</t>
    <phoneticPr fontId="1" type="noConversion"/>
  </si>
  <si>
    <t>±10</t>
    <phoneticPr fontId="1" type="noConversion"/>
  </si>
  <si>
    <t>±12</t>
    <phoneticPr fontId="1" type="noConversion"/>
  </si>
  <si>
    <t>±14</t>
    <phoneticPr fontId="1" type="noConversion"/>
  </si>
  <si>
    <t>±16</t>
    <phoneticPr fontId="1" type="noConversion"/>
  </si>
  <si>
    <t>VI : 외관 검사</t>
    <phoneticPr fontId="1" type="noConversion"/>
  </si>
  <si>
    <t>Crack, Crushing, Bent, Scratches 등이 없을 것</t>
    <phoneticPr fontId="1" type="noConversion"/>
  </si>
  <si>
    <t>VI : 누유 검사</t>
    <phoneticPr fontId="1" type="noConversion"/>
  </si>
  <si>
    <t>Tank에 누유 부위 없을 것</t>
    <phoneticPr fontId="1" type="noConversion"/>
  </si>
  <si>
    <t>VI : 주변기기 확인</t>
    <phoneticPr fontId="1" type="noConversion"/>
  </si>
  <si>
    <t>잠금장치, 악세서리 부착 상태가 도면과 일치 할 것</t>
    <phoneticPr fontId="1" type="noConversion"/>
  </si>
  <si>
    <t>VI : 접지계통 확인</t>
    <phoneticPr fontId="1" type="noConversion"/>
  </si>
  <si>
    <t>접지계통이 도면과 일치 할 것</t>
    <phoneticPr fontId="1" type="noConversion"/>
  </si>
  <si>
    <r>
      <t>상온 25</t>
    </r>
    <r>
      <rPr>
        <sz val="8"/>
        <color theme="1"/>
        <rFont val="맑은 고딕"/>
        <family val="3"/>
        <charset val="129"/>
      </rPr>
      <t>℃에서 적정 Level을 유지 할 것</t>
    </r>
    <phoneticPr fontId="1" type="noConversion"/>
  </si>
  <si>
    <t>VI : 오일 레벨 확인</t>
    <phoneticPr fontId="1" type="noConversion"/>
  </si>
  <si>
    <t>VI : 볼트체결 토크 확인</t>
    <phoneticPr fontId="1" type="noConversion"/>
  </si>
  <si>
    <t>방열기 체결 토크 기준 : 800kgf.cm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</si>
  <si>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</si>
  <si>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</si>
  <si>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</si>
  <si>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</si>
  <si>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</si>
  <si>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</si>
  <si>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</si>
  <si>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VI : 절연유 종류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</si>
  <si>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</si>
  <si>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</si>
  <si>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</si>
  <si>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ITEM NO</t>
  </si>
  <si>
    <t>4</t>
    <phoneticPr fontId="1" type="noConversion"/>
  </si>
  <si>
    <t>18</t>
    <phoneticPr fontId="1" type="noConversion"/>
  </si>
  <si>
    <t>※ DM : DIMENSION, FC : FUNCTION(NO LOAD TEST), LK : LEAKAGE TEST(WATER FLOODING &amp; AIR TIGHTNESS), IR : INSULATION RESISTANCE, WITHSTAND VOLTAGE TEST, PF : PERFORMANCE(LOAD TEST), PR : PRESSURE TEST, NV : NOISE, VIBRATION, TEMPERATURE RISE, PP : PAINTING, VI : APPEARANCE, TYPE, MODEL, WELDING, VISUAL</t>
    <phoneticPr fontId="1" type="noConversion"/>
  </si>
  <si>
    <t xml:space="preserve">※ DM : DIMENSION, FC : FUNCTION(NO LOAD TEST), LK : LEAKAGE TEST(WATER FLOODING &amp; AIR TIGHTNESS), IR : INSULATION RESISTANCE, WITHSTAND VOLTAGE TEST, PF : PERFORMANCE(LOAD TEST), PR : PRESSURE TEST, NV : NOISE, VIBRATION, TEMPERATURE RISE, PP : PAINTING, VI : APPEARANCE, TYPE, MODEL, WELDING, VISUAL
</t>
    <phoneticPr fontId="1" type="noConversion"/>
  </si>
  <si>
    <t>PP : 도장 색상</t>
    <phoneticPr fontId="1" type="noConversion"/>
  </si>
  <si>
    <t>19</t>
    <phoneticPr fontId="1" type="noConversion"/>
  </si>
  <si>
    <t>PP : 도장 두께</t>
    <phoneticPr fontId="1" type="noConversion"/>
  </si>
  <si>
    <t>도장 두께 측정 치 평균 값 기록</t>
    <phoneticPr fontId="1" type="noConversion"/>
  </si>
  <si>
    <t>정상 동작 할 것</t>
    <phoneticPr fontId="1" type="noConversion"/>
  </si>
  <si>
    <t>FC : Communication Test
(RS-485, MODBUS RTU)</t>
    <phoneticPr fontId="1" type="noConversion"/>
  </si>
  <si>
    <t>FC : 출력 전압 Calibration</t>
    <phoneticPr fontId="1" type="noConversion"/>
  </si>
  <si>
    <t>FC : 출력 전류 Calibration</t>
    <phoneticPr fontId="1" type="noConversion"/>
  </si>
  <si>
    <t>FC : 출력 전압 Load Test</t>
    <phoneticPr fontId="1" type="noConversion"/>
  </si>
  <si>
    <t>FC : 출력 전류 Load Test</t>
    <phoneticPr fontId="1" type="noConversion"/>
  </si>
  <si>
    <t>FC : UVP Fault Test</t>
    <phoneticPr fontId="1" type="noConversion"/>
  </si>
  <si>
    <t>FC : OVP Fault Test</t>
    <phoneticPr fontId="1" type="noConversion"/>
  </si>
  <si>
    <t>설정한 Fault Level에서 정상 동작 할 것</t>
    <phoneticPr fontId="1" type="noConversion"/>
  </si>
  <si>
    <t>FC : OCP Fault Test</t>
    <phoneticPr fontId="1" type="noConversion"/>
  </si>
  <si>
    <t>FC : OTP Fault Test</t>
    <phoneticPr fontId="1" type="noConversion"/>
  </si>
  <si>
    <t>FC : IE Mode Test</t>
    <phoneticPr fontId="1" type="noConversion"/>
  </si>
  <si>
    <t>FC : 효율 측정</t>
    <phoneticPr fontId="1" type="noConversion"/>
  </si>
  <si>
    <t>FC : PF 측정</t>
    <phoneticPr fontId="1" type="noConversion"/>
  </si>
  <si>
    <t>FC : Aging Test</t>
    <phoneticPr fontId="1" type="noConversion"/>
  </si>
  <si>
    <t>Full 출력 중 90% 이상일 것</t>
    <phoneticPr fontId="1" type="noConversion"/>
  </si>
  <si>
    <t>Full 출력 중 0.90 이상일 것</t>
    <phoneticPr fontId="1" type="noConversion"/>
  </si>
  <si>
    <t xml:space="preserve">※ DM : DIMENSION, FC : FUNCTION(NO LOAD TEST), LK : LEAKAGE TEST(WATER FLOODING &amp; AIR TIGHTNESS), IR : INSULATION RESISTANCE, WITHSTAND VOLTAGE TEST, PF : PERFORMANCE(LOAD TEST), PR : PRESSURE TEST, NV : NOISE, VIBRATION, TEMPERATURE RISE, PP : PAINTING, VI : APPEARANCE, TYPE, MODEL, WELDING, VISUAL
</t>
    <phoneticPr fontId="1" type="noConversion"/>
  </si>
  <si>
    <t>ETC : DSP SW Ver</t>
    <phoneticPr fontId="1" type="noConversion"/>
  </si>
  <si>
    <t>DSP Software Version 기록</t>
    <phoneticPr fontId="1" type="noConversion"/>
  </si>
  <si>
    <t>ETC : EPLD SW Ver</t>
    <phoneticPr fontId="1" type="noConversion"/>
  </si>
  <si>
    <t>ETC : LCD SW Ver</t>
    <phoneticPr fontId="1" type="noConversion"/>
  </si>
  <si>
    <t>EPLD Software Version 기록</t>
    <phoneticPr fontId="1" type="noConversion"/>
  </si>
  <si>
    <t>LCD Software Version 기록</t>
    <phoneticPr fontId="1" type="noConversion"/>
  </si>
  <si>
    <t>kV</t>
    <phoneticPr fontId="1" type="noConversion"/>
  </si>
  <si>
    <t>mA</t>
    <phoneticPr fontId="1" type="noConversion"/>
  </si>
  <si>
    <t>Spark Test Graph</t>
    <phoneticPr fontId="1" type="noConversion"/>
  </si>
  <si>
    <t>IE Mode Test Graph</t>
    <phoneticPr fontId="1" type="noConversion"/>
  </si>
  <si>
    <t>FC : Vo Spark Test</t>
    <phoneticPr fontId="1" type="noConversion"/>
  </si>
  <si>
    <t>LCD에 Spark Counting 확인
※ Graph 첨부 할 것</t>
    <phoneticPr fontId="1" type="noConversion"/>
  </si>
  <si>
    <t>정상 동작 할 것
※ Graph 첨부 할 것</t>
    <phoneticPr fontId="1" type="noConversion"/>
  </si>
  <si>
    <t>출력 전압이 정상적으로 Feedback 될 것</t>
    <phoneticPr fontId="1" type="noConversion"/>
  </si>
  <si>
    <t>출력 전류가 정상적으로 Feedback 될 것</t>
    <phoneticPr fontId="1" type="noConversion"/>
  </si>
  <si>
    <t>kV</t>
    <phoneticPr fontId="1" type="noConversion"/>
  </si>
  <si>
    <t>MΩ</t>
    <phoneticPr fontId="1" type="noConversion"/>
  </si>
  <si>
    <t>S-접지 간의 절연 저항 측정
(at DC 1,000V)</t>
    <phoneticPr fontId="1" type="noConversion"/>
  </si>
  <si>
    <t>T-접지 간의 절연 저항 측정
(at DC 1,000V)</t>
    <phoneticPr fontId="1" type="noConversion"/>
  </si>
  <si>
    <t>조광원</t>
    <phoneticPr fontId="1" type="noConversion"/>
  </si>
  <si>
    <t>PASS</t>
    <phoneticPr fontId="1" type="noConversion"/>
  </si>
  <si>
    <t>KSC 1-4 일 것</t>
    <phoneticPr fontId="1" type="noConversion"/>
  </si>
  <si>
    <t>PASS</t>
    <phoneticPr fontId="1" type="noConversion"/>
  </si>
  <si>
    <t>R-접지 간의 절연 저항 측정
(at DC 1,000V)</t>
    <phoneticPr fontId="1" type="noConversion"/>
  </si>
  <si>
    <t>11</t>
  </si>
  <si>
    <t>PASS</t>
  </si>
  <si>
    <t>RND-OTR-2020-001</t>
    <phoneticPr fontId="1" type="noConversion"/>
  </si>
  <si>
    <t>Full 출력으로 온도 포화시까지 연속 운전 정상 동작 할 것(at 실내 온도)</t>
    <phoneticPr fontId="1" type="noConversion"/>
  </si>
  <si>
    <t>AGING DATA</t>
    <phoneticPr fontId="1" type="noConversion"/>
  </si>
  <si>
    <t>PREPARED BY</t>
    <phoneticPr fontId="1" type="noConversion"/>
  </si>
  <si>
    <t>CHECKED BY</t>
    <phoneticPr fontId="1" type="noConversion"/>
  </si>
  <si>
    <t>운전 DATA</t>
    <phoneticPr fontId="1" type="noConversion"/>
  </si>
  <si>
    <t>구분</t>
    <phoneticPr fontId="1" type="noConversion"/>
  </si>
  <si>
    <t>시간</t>
    <phoneticPr fontId="1" type="noConversion"/>
  </si>
  <si>
    <t>Po(kW)</t>
    <phoneticPr fontId="1" type="noConversion"/>
  </si>
  <si>
    <t>Io(mA)</t>
    <phoneticPr fontId="1" type="noConversion"/>
  </si>
  <si>
    <t>Vo(kV)</t>
    <phoneticPr fontId="1" type="noConversion"/>
  </si>
  <si>
    <t>시작</t>
    <phoneticPr fontId="1" type="noConversion"/>
  </si>
  <si>
    <t>종료</t>
    <phoneticPr fontId="1" type="noConversion"/>
  </si>
  <si>
    <t>측정온도(℃)</t>
    <phoneticPr fontId="1" type="noConversion"/>
  </si>
  <si>
    <t>Time</t>
    <phoneticPr fontId="1" type="noConversion"/>
  </si>
  <si>
    <t>상온</t>
    <phoneticPr fontId="1" type="noConversion"/>
  </si>
  <si>
    <t>절연유</t>
    <phoneticPr fontId="1" type="noConversion"/>
  </si>
  <si>
    <t>△t</t>
    <phoneticPr fontId="1" type="noConversion"/>
  </si>
  <si>
    <t>0min</t>
    <phoneticPr fontId="1" type="noConversion"/>
  </si>
  <si>
    <t>-</t>
    <phoneticPr fontId="1" type="noConversion"/>
  </si>
  <si>
    <t>120min</t>
  </si>
  <si>
    <t>150min</t>
  </si>
  <si>
    <t>180min</t>
  </si>
  <si>
    <t>조수범</t>
    <phoneticPr fontId="1" type="noConversion"/>
  </si>
  <si>
    <t>Tank Cover 체결 토크 기준 : 190kgf.cm</t>
    <phoneticPr fontId="1" type="noConversion"/>
  </si>
  <si>
    <t>Parameter</t>
    <phoneticPr fontId="1" type="noConversion"/>
  </si>
  <si>
    <t>Offset=
0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</si>
  <si>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</si>
  <si>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</si>
  <si>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</si>
  <si>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</si>
  <si>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</si>
  <si>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</si>
  <si>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</si>
  <si>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</si>
  <si>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</si>
  <si>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</si>
  <si>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</si>
  <si>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</si>
  <si>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</si>
  <si>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</si>
  <si>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PSEP-8585KDE</t>
    <phoneticPr fontId="1" type="noConversion"/>
  </si>
  <si>
    <t>마이크로원</t>
    <phoneticPr fontId="1" type="noConversion"/>
  </si>
  <si>
    <t>표시값과 측정값의 오차가 5% 이내 일 것(at 80kV)</t>
    <phoneticPr fontId="1" type="noConversion"/>
  </si>
  <si>
    <t>표시값과 측정값의 오차가 5% 이내 일 것(at 900mA)</t>
    <phoneticPr fontId="1" type="noConversion"/>
  </si>
  <si>
    <t>OL</t>
    <phoneticPr fontId="1" type="noConversion"/>
  </si>
  <si>
    <t>FC : EXT D.IN1 Run/Stop 접점 Test</t>
    <phoneticPr fontId="1" type="noConversion"/>
  </si>
  <si>
    <t>4</t>
    <phoneticPr fontId="1" type="noConversion"/>
  </si>
  <si>
    <t>5</t>
    <phoneticPr fontId="1" type="noConversion"/>
  </si>
  <si>
    <t>FC : EXT D.IN2 Run/Stop 접점 Test</t>
    <phoneticPr fontId="1" type="noConversion"/>
  </si>
  <si>
    <t>6</t>
    <phoneticPr fontId="1" type="noConversion"/>
  </si>
  <si>
    <t>FC : EXT D.IN3 
Oil Shortage Fault Test</t>
    <phoneticPr fontId="1" type="noConversion"/>
  </si>
  <si>
    <t>Opened : Oil shortage fault
Closed : Normal condition</t>
    <phoneticPr fontId="1" type="noConversion"/>
  </si>
  <si>
    <t>Opened: STOP
Closed: RUN</t>
    <phoneticPr fontId="1" type="noConversion"/>
  </si>
  <si>
    <t>Opened: Normal condition
Closed: Emergency Stop</t>
    <phoneticPr fontId="1" type="noConversion"/>
  </si>
  <si>
    <t>FC : EXT D.OUT1
Fault 접점</t>
    <phoneticPr fontId="1" type="noConversion"/>
  </si>
  <si>
    <t>Opened : Normal Condition
Closed : FAULT</t>
    <phoneticPr fontId="1" type="noConversion"/>
  </si>
  <si>
    <t>FC : EXT D.OUT2 Run/Stop 접점 Test</t>
    <phoneticPr fontId="1" type="noConversion"/>
  </si>
  <si>
    <t>7</t>
    <phoneticPr fontId="1" type="noConversion"/>
  </si>
  <si>
    <t>8</t>
    <phoneticPr fontId="1" type="noConversion"/>
  </si>
  <si>
    <t>10</t>
    <phoneticPr fontId="1" type="noConversion"/>
  </si>
  <si>
    <t>30min</t>
    <phoneticPr fontId="1" type="noConversion"/>
  </si>
  <si>
    <t>60min</t>
    <phoneticPr fontId="1" type="noConversion"/>
  </si>
  <si>
    <t>90min</t>
  </si>
  <si>
    <t>210min</t>
  </si>
  <si>
    <t>240min</t>
  </si>
  <si>
    <t>270min</t>
  </si>
  <si>
    <t>300min</t>
  </si>
  <si>
    <t>330min</t>
  </si>
  <si>
    <t>360min</t>
  </si>
  <si>
    <t>390min</t>
  </si>
  <si>
    <t>420min</t>
  </si>
  <si>
    <t>450min</t>
  </si>
  <si>
    <t>480min</t>
  </si>
  <si>
    <t>510min</t>
  </si>
  <si>
    <t>540min</t>
  </si>
  <si>
    <t>570min</t>
  </si>
  <si>
    <t>출력</t>
    <phoneticPr fontId="1" type="noConversion"/>
  </si>
  <si>
    <t>A.OUT</t>
    <phoneticPr fontId="1" type="noConversion"/>
  </si>
  <si>
    <t>A.OUT</t>
    <phoneticPr fontId="1" type="noConversion"/>
  </si>
  <si>
    <t xml:space="preserve">FC : A.OUT_CH1 전압 4~20mA ANALOG 출력 </t>
    <phoneticPr fontId="1" type="noConversion"/>
  </si>
  <si>
    <t>FC : A.OUT_CH2 전류 4~20mA ANALOG 출력</t>
    <phoneticPr fontId="1" type="noConversion"/>
  </si>
  <si>
    <t>상승폭
(90min)</t>
    <phoneticPr fontId="1" type="noConversion"/>
  </si>
  <si>
    <t>윤준여</t>
    <phoneticPr fontId="1" type="noConversion"/>
  </si>
  <si>
    <t>Tank 도장 두께가 80㎛ 이상일 것</t>
    <phoneticPr fontId="1" type="noConversion"/>
  </si>
  <si>
    <t xml:space="preserve">제품사양서와 도장색상이 일치 할 것, Munsell No : 5Y 7/1 </t>
    <phoneticPr fontId="1" type="noConversion"/>
  </si>
  <si>
    <t>-</t>
    <phoneticPr fontId="1" type="noConversion"/>
  </si>
  <si>
    <t>EP20-8585KDE-002</t>
    <phoneticPr fontId="1" type="noConversion"/>
  </si>
  <si>
    <r>
      <t>97</t>
    </r>
    <r>
      <rPr>
        <sz val="8"/>
        <color theme="1"/>
        <rFont val="맑은 고딕"/>
        <family val="3"/>
        <charset val="129"/>
      </rPr>
      <t>μ</t>
    </r>
    <phoneticPr fontId="1" type="noConversion"/>
  </si>
  <si>
    <t>스위칭모드전원장치_72kW_80kV_900mA_마이크로원</t>
    <phoneticPr fontId="1" type="noConversion"/>
  </si>
  <si>
    <t>스위칭모드전원장치</t>
    <phoneticPr fontId="1" type="noConversion"/>
  </si>
  <si>
    <t>G</t>
    <phoneticPr fontId="1" type="noConversion"/>
  </si>
  <si>
    <t>Gain=
-4</t>
    <phoneticPr fontId="1" type="noConversion"/>
  </si>
  <si>
    <t>Gain=
-216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</si>
</sst>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_ "/>
    <numFmt numFmtId="178" formatCode="0.00_ 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sz val="1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</font>
    <font>
      <b/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double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double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double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 tint="-0.24994659260841701"/>
      </right>
      <top/>
      <bottom style="thin">
        <color theme="1"/>
      </bottom>
      <diagonal/>
    </border>
    <border>
      <left style="medium">
        <color indexed="64"/>
      </left>
      <right style="thin">
        <color theme="0" tint="-0.24994659260841701"/>
      </right>
      <top style="double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/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1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indexed="64"/>
      </top>
      <bottom style="thin">
        <color theme="1"/>
      </bottom>
      <diagonal/>
    </border>
    <border>
      <left style="thin">
        <color theme="0" tint="-0.24994659260841701"/>
      </left>
      <right style="medium">
        <color indexed="64"/>
      </right>
      <top style="double">
        <color indexed="64"/>
      </top>
      <bottom style="thin">
        <color theme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double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1"/>
      </top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double">
        <color indexed="64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0" tint="-0.24994659260841701"/>
      </right>
      <top style="thin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/>
  </cellStyleXfs>
  <cellXfs count="4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0" fillId="0" borderId="16" xfId="0" applyBorder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1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3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15" xfId="0" applyFont="1" applyBorder="1" applyAlignment="1">
      <alignment vertical="center"/>
    </xf>
    <xf numFmtId="0" fontId="0" fillId="0" borderId="16" xfId="0" applyBorder="1">
      <alignment vertical="center"/>
    </xf>
    <xf numFmtId="0" fontId="5" fillId="2" borderId="28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5" fillId="2" borderId="26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5" fillId="0" borderId="31" xfId="0" applyNumberFormat="1" applyFont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49" fontId="5" fillId="0" borderId="46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5" fillId="2" borderId="27" xfId="0" applyFont="1" applyFill="1" applyBorder="1" applyAlignment="1">
      <alignment horizontal="center" vertical="center"/>
    </xf>
    <xf numFmtId="49" fontId="5" fillId="0" borderId="44" xfId="0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49" fontId="5" fillId="0" borderId="63" xfId="0" applyNumberFormat="1" applyFont="1" applyBorder="1" applyAlignment="1">
      <alignment horizontal="center" vertical="center"/>
    </xf>
    <xf numFmtId="49" fontId="5" fillId="0" borderId="36" xfId="0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0" borderId="66" xfId="0" applyFont="1" applyFill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176" fontId="5" fillId="3" borderId="39" xfId="0" applyNumberFormat="1" applyFont="1" applyFill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176" fontId="5" fillId="3" borderId="47" xfId="0" applyNumberFormat="1" applyFont="1" applyFill="1" applyBorder="1" applyAlignment="1">
      <alignment horizontal="center" vertical="center"/>
    </xf>
    <xf numFmtId="176" fontId="5" fillId="0" borderId="47" xfId="0" applyNumberFormat="1" applyFont="1" applyFill="1" applyBorder="1" applyAlignment="1">
      <alignment horizontal="center" vertical="center"/>
    </xf>
    <xf numFmtId="176" fontId="5" fillId="4" borderId="39" xfId="0" applyNumberFormat="1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44" xfId="0" applyNumberFormat="1" applyFont="1" applyBorder="1" applyAlignment="1">
      <alignment horizontal="center" vertical="center"/>
    </xf>
    <xf numFmtId="176" fontId="5" fillId="0" borderId="47" xfId="0" applyNumberFormat="1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176" fontId="5" fillId="0" borderId="39" xfId="0" applyNumberFormat="1" applyFont="1" applyFill="1" applyBorder="1" applyAlignment="1" applyProtection="1">
      <alignment horizontal="center" vertical="center"/>
    </xf>
    <xf numFmtId="176" fontId="5" fillId="3" borderId="39" xfId="0" applyNumberFormat="1" applyFont="1" applyFill="1" applyBorder="1" applyAlignment="1" applyProtection="1">
      <alignment horizontal="center" vertical="center"/>
    </xf>
    <xf numFmtId="0" fontId="5" fillId="0" borderId="39" xfId="0" applyFont="1" applyFill="1" applyBorder="1" applyAlignment="1" applyProtection="1">
      <alignment horizontal="center" vertical="center"/>
    </xf>
    <xf numFmtId="49" fontId="5" fillId="0" borderId="36" xfId="0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177" fontId="5" fillId="3" borderId="34" xfId="0" applyNumberFormat="1" applyFont="1" applyFill="1" applyBorder="1" applyAlignment="1">
      <alignment horizontal="center" vertical="center" wrapText="1"/>
    </xf>
    <xf numFmtId="0" fontId="5" fillId="0" borderId="34" xfId="0" quotePrefix="1" applyFont="1" applyBorder="1" applyAlignment="1">
      <alignment horizontal="center" vertical="center"/>
    </xf>
    <xf numFmtId="177" fontId="5" fillId="3" borderId="34" xfId="0" applyNumberFormat="1" applyFont="1" applyFill="1" applyBorder="1" applyAlignment="1">
      <alignment horizontal="center" vertical="center"/>
    </xf>
    <xf numFmtId="177" fontId="5" fillId="0" borderId="34" xfId="0" applyNumberFormat="1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 wrapText="1"/>
    </xf>
    <xf numFmtId="177" fontId="5" fillId="3" borderId="39" xfId="0" applyNumberFormat="1" applyFont="1" applyFill="1" applyBorder="1" applyAlignment="1">
      <alignment horizontal="center" vertical="center" wrapText="1"/>
    </xf>
    <xf numFmtId="0" fontId="5" fillId="0" borderId="39" xfId="0" quotePrefix="1" applyFont="1" applyBorder="1" applyAlignment="1">
      <alignment horizontal="center" vertical="center"/>
    </xf>
    <xf numFmtId="177" fontId="5" fillId="3" borderId="39" xfId="0" applyNumberFormat="1" applyFont="1" applyFill="1" applyBorder="1" applyAlignment="1">
      <alignment horizontal="center" vertical="center"/>
    </xf>
    <xf numFmtId="177" fontId="5" fillId="0" borderId="39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88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/>
    </xf>
    <xf numFmtId="0" fontId="5" fillId="0" borderId="73" xfId="0" applyFont="1" applyBorder="1" applyAlignment="1">
      <alignment horizontal="left" vertical="center" wrapText="1"/>
    </xf>
    <xf numFmtId="0" fontId="5" fillId="0" borderId="74" xfId="0" applyFont="1" applyBorder="1" applyAlignment="1">
      <alignment horizontal="center" vertical="center"/>
    </xf>
    <xf numFmtId="0" fontId="5" fillId="0" borderId="89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/>
    </xf>
    <xf numFmtId="176" fontId="5" fillId="3" borderId="47" xfId="0" applyNumberFormat="1" applyFont="1" applyFill="1" applyBorder="1" applyAlignment="1" applyProtection="1">
      <alignment horizontal="center" vertical="center" wrapText="1"/>
    </xf>
    <xf numFmtId="176" fontId="5" fillId="4" borderId="47" xfId="0" applyNumberFormat="1" applyFont="1" applyFill="1" applyBorder="1" applyAlignment="1">
      <alignment horizontal="center" vertical="center"/>
    </xf>
    <xf numFmtId="0" fontId="5" fillId="0" borderId="102" xfId="0" applyFont="1" applyBorder="1" applyAlignment="1">
      <alignment vertical="center" wrapText="1"/>
    </xf>
    <xf numFmtId="176" fontId="5" fillId="4" borderId="52" xfId="0" applyNumberFormat="1" applyFont="1" applyFill="1" applyBorder="1" applyAlignment="1" applyProtection="1">
      <alignment horizontal="center" vertical="center"/>
    </xf>
    <xf numFmtId="0" fontId="5" fillId="4" borderId="102" xfId="0" applyFont="1" applyFill="1" applyBorder="1" applyAlignment="1" applyProtection="1">
      <alignment horizontal="center" vertical="center"/>
    </xf>
    <xf numFmtId="0" fontId="5" fillId="0" borderId="102" xfId="0" applyFont="1" applyBorder="1" applyAlignment="1" applyProtection="1">
      <alignment horizontal="center" vertical="center"/>
    </xf>
    <xf numFmtId="0" fontId="8" fillId="0" borderId="102" xfId="0" applyFont="1" applyFill="1" applyBorder="1" applyAlignment="1" applyProtection="1">
      <alignment horizontal="center" vertical="center" wrapText="1"/>
    </xf>
    <xf numFmtId="0" fontId="5" fillId="3" borderId="77" xfId="0" applyFont="1" applyFill="1" applyBorder="1" applyAlignment="1" applyProtection="1">
      <alignment horizontal="center" vertical="center"/>
    </xf>
    <xf numFmtId="177" fontId="5" fillId="0" borderId="39" xfId="0" applyNumberFormat="1" applyFont="1" applyFill="1" applyBorder="1" applyAlignment="1">
      <alignment horizontal="center" vertical="center" wrapText="1"/>
    </xf>
    <xf numFmtId="0" fontId="5" fillId="0" borderId="39" xfId="0" quotePrefix="1" applyFont="1" applyFill="1" applyBorder="1" applyAlignment="1">
      <alignment horizontal="center" vertical="center"/>
    </xf>
    <xf numFmtId="177" fontId="5" fillId="0" borderId="39" xfId="0" applyNumberFormat="1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 wrapText="1"/>
    </xf>
    <xf numFmtId="177" fontId="5" fillId="0" borderId="45" xfId="0" applyNumberFormat="1" applyFont="1" applyFill="1" applyBorder="1" applyAlignment="1">
      <alignment horizontal="center" vertical="center" wrapText="1"/>
    </xf>
    <xf numFmtId="0" fontId="5" fillId="0" borderId="45" xfId="0" quotePrefix="1" applyFont="1" applyFill="1" applyBorder="1" applyAlignment="1">
      <alignment horizontal="center" vertical="center"/>
    </xf>
    <xf numFmtId="177" fontId="5" fillId="0" borderId="45" xfId="0" applyNumberFormat="1" applyFont="1" applyFill="1" applyBorder="1" applyAlignment="1">
      <alignment horizontal="center" vertical="center"/>
    </xf>
    <xf numFmtId="177" fontId="5" fillId="0" borderId="45" xfId="0" applyNumberFormat="1" applyFont="1" applyBorder="1" applyAlignment="1">
      <alignment horizontal="center" vertical="center"/>
    </xf>
    <xf numFmtId="0" fontId="5" fillId="0" borderId="104" xfId="0" applyFont="1" applyBorder="1" applyAlignment="1">
      <alignment horizontal="center" vertical="center"/>
    </xf>
    <xf numFmtId="178" fontId="5" fillId="3" borderId="47" xfId="0" applyNumberFormat="1" applyFont="1" applyFill="1" applyBorder="1" applyAlignment="1">
      <alignment horizontal="center" vertical="center"/>
    </xf>
    <xf numFmtId="178" fontId="5" fillId="0" borderId="39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3" borderId="107" xfId="0" applyFont="1" applyFill="1" applyBorder="1" applyAlignment="1">
      <alignment horizontal="center" vertical="center"/>
    </xf>
    <xf numFmtId="0" fontId="5" fillId="0" borderId="39" xfId="0" applyFont="1" applyBorder="1" applyAlignment="1">
      <alignment vertical="center"/>
    </xf>
    <xf numFmtId="176" fontId="5" fillId="4" borderId="39" xfId="0" applyNumberFormat="1" applyFont="1" applyFill="1" applyBorder="1" applyAlignment="1" applyProtection="1">
      <alignment horizontal="center" vertical="center"/>
    </xf>
    <xf numFmtId="0" fontId="5" fillId="4" borderId="39" xfId="0" applyFont="1" applyFill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8" fillId="0" borderId="39" xfId="0" applyFont="1" applyFill="1" applyBorder="1" applyAlignment="1" applyProtection="1">
      <alignment horizontal="center" vertical="center" wrapText="1"/>
    </xf>
    <xf numFmtId="0" fontId="5" fillId="3" borderId="40" xfId="0" applyFont="1" applyFill="1" applyBorder="1" applyAlignment="1" applyProtection="1">
      <alignment horizontal="center" vertical="center"/>
    </xf>
    <xf numFmtId="0" fontId="5" fillId="0" borderId="36" xfId="0" applyFont="1" applyBorder="1" applyAlignment="1">
      <alignment horizontal="center" vertical="center"/>
    </xf>
    <xf numFmtId="176" fontId="5" fillId="3" borderId="52" xfId="0" applyNumberFormat="1" applyFont="1" applyFill="1" applyBorder="1" applyAlignment="1" applyProtection="1">
      <alignment horizontal="center" vertical="center" wrapText="1"/>
    </xf>
    <xf numFmtId="0" fontId="0" fillId="0" borderId="15" xfId="0" applyBorder="1">
      <alignment vertical="center"/>
    </xf>
    <xf numFmtId="0" fontId="0" fillId="0" borderId="21" xfId="0" applyBorder="1">
      <alignment vertical="center"/>
    </xf>
    <xf numFmtId="0" fontId="5" fillId="0" borderId="117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8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0" fontId="5" fillId="0" borderId="0" xfId="0" applyNumberFormat="1" applyFont="1" applyBorder="1" applyAlignment="1">
      <alignment horizontal="center" vertical="center"/>
    </xf>
    <xf numFmtId="49" fontId="5" fillId="0" borderId="118" xfId="0" applyNumberFormat="1" applyFont="1" applyBorder="1" applyAlignment="1">
      <alignment vertical="center" wrapText="1"/>
    </xf>
    <xf numFmtId="49" fontId="5" fillId="0" borderId="119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117" xfId="0" applyFont="1" applyBorder="1">
      <alignment vertical="center"/>
    </xf>
    <xf numFmtId="0" fontId="9" fillId="3" borderId="1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20" fontId="5" fillId="0" borderId="1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20" fontId="5" fillId="0" borderId="17" xfId="0" applyNumberFormat="1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176" fontId="5" fillId="0" borderId="18" xfId="0" applyNumberFormat="1" applyFont="1" applyFill="1" applyBorder="1" applyAlignment="1">
      <alignment horizontal="center" vertical="center"/>
    </xf>
    <xf numFmtId="176" fontId="5" fillId="4" borderId="18" xfId="0" applyNumberFormat="1" applyFont="1" applyFill="1" applyBorder="1" applyAlignment="1">
      <alignment horizontal="center" vertical="center" wrapText="1"/>
    </xf>
    <xf numFmtId="49" fontId="5" fillId="0" borderId="46" xfId="0" applyNumberFormat="1" applyFont="1" applyBorder="1" applyAlignment="1">
      <alignment horizontal="center" vertical="center"/>
    </xf>
    <xf numFmtId="49" fontId="5" fillId="0" borderId="36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5" fillId="0" borderId="46" xfId="0" applyNumberFormat="1" applyFont="1" applyBorder="1" applyAlignment="1">
      <alignment horizontal="center" vertical="center"/>
    </xf>
    <xf numFmtId="178" fontId="5" fillId="3" borderId="39" xfId="0" applyNumberFormat="1" applyFont="1" applyFill="1" applyBorder="1" applyAlignment="1" applyProtection="1">
      <alignment horizontal="center" vertical="center"/>
    </xf>
    <xf numFmtId="178" fontId="5" fillId="0" borderId="39" xfId="0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8" fillId="3" borderId="47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vertical="center"/>
    </xf>
    <xf numFmtId="0" fontId="8" fillId="0" borderId="39" xfId="0" applyFont="1" applyFill="1" applyBorder="1" applyAlignment="1">
      <alignment vertical="center"/>
    </xf>
    <xf numFmtId="176" fontId="5" fillId="3" borderId="47" xfId="0" applyNumberFormat="1" applyFont="1" applyFill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 wrapText="1"/>
    </xf>
    <xf numFmtId="176" fontId="5" fillId="0" borderId="39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5" fillId="3" borderId="90" xfId="0" applyFont="1" applyFill="1" applyBorder="1" applyAlignment="1">
      <alignment horizontal="center" vertical="center" wrapText="1"/>
    </xf>
    <xf numFmtId="0" fontId="15" fillId="3" borderId="53" xfId="0" applyFont="1" applyFill="1" applyBorder="1" applyAlignment="1">
      <alignment horizontal="center" vertical="center" wrapText="1"/>
    </xf>
    <xf numFmtId="0" fontId="15" fillId="3" borderId="67" xfId="0" applyFont="1" applyFill="1" applyBorder="1" applyAlignment="1">
      <alignment horizontal="center" vertical="center" wrapText="1"/>
    </xf>
    <xf numFmtId="0" fontId="15" fillId="3" borderId="117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124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7" fillId="0" borderId="17" xfId="0" applyNumberFormat="1" applyFont="1" applyFill="1" applyBorder="1" applyAlignment="1">
      <alignment horizontal="center" vertical="center"/>
    </xf>
    <xf numFmtId="49" fontId="7" fillId="0" borderId="18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0" fontId="2" fillId="2" borderId="120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121" xfId="0" applyFont="1" applyFill="1" applyBorder="1" applyAlignment="1">
      <alignment horizontal="center" vertical="center"/>
    </xf>
    <xf numFmtId="0" fontId="2" fillId="2" borderId="12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 wrapText="1"/>
    </xf>
    <xf numFmtId="14" fontId="15" fillId="0" borderId="2" xfId="0" applyNumberFormat="1" applyFont="1" applyFill="1" applyBorder="1" applyAlignment="1">
      <alignment horizontal="center" vertical="center" wrapText="1"/>
    </xf>
    <xf numFmtId="14" fontId="15" fillId="0" borderId="11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7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38" xfId="0" applyFont="1" applyFill="1" applyBorder="1" applyAlignment="1">
      <alignment horizontal="left" vertical="center" wrapText="1"/>
    </xf>
    <xf numFmtId="0" fontId="5" fillId="0" borderId="37" xfId="0" applyFont="1" applyBorder="1" applyAlignment="1" applyProtection="1">
      <alignment horizontal="left" vertical="center" wrapText="1"/>
    </xf>
    <xf numFmtId="0" fontId="5" fillId="0" borderId="3" xfId="0" applyFont="1" applyBorder="1" applyAlignment="1" applyProtection="1">
      <alignment horizontal="left" vertical="center" wrapText="1"/>
    </xf>
    <xf numFmtId="0" fontId="5" fillId="0" borderId="38" xfId="0" applyFont="1" applyBorder="1" applyAlignment="1" applyProtection="1">
      <alignment horizontal="left" vertical="center" wrapText="1"/>
    </xf>
    <xf numFmtId="0" fontId="5" fillId="0" borderId="37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8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37" xfId="0" applyFont="1" applyFill="1" applyBorder="1" applyAlignment="1" applyProtection="1">
      <alignment horizontal="left" vertical="center" wrapText="1"/>
    </xf>
    <xf numFmtId="0" fontId="5" fillId="0" borderId="3" xfId="0" applyFont="1" applyFill="1" applyBorder="1" applyAlignment="1" applyProtection="1">
      <alignment horizontal="left" vertical="center" wrapText="1"/>
    </xf>
    <xf numFmtId="0" fontId="5" fillId="0" borderId="38" xfId="0" applyFont="1" applyFill="1" applyBorder="1" applyAlignment="1" applyProtection="1">
      <alignment horizontal="left" vertical="center" wrapText="1"/>
    </xf>
    <xf numFmtId="0" fontId="5" fillId="0" borderId="105" xfId="0" applyFont="1" applyBorder="1" applyAlignment="1">
      <alignment horizontal="left" vertical="center" wrapText="1"/>
    </xf>
    <xf numFmtId="0" fontId="5" fillId="0" borderId="81" xfId="0" applyFont="1" applyBorder="1" applyAlignment="1">
      <alignment horizontal="left" vertical="center" wrapText="1"/>
    </xf>
    <xf numFmtId="0" fontId="5" fillId="0" borderId="106" xfId="0" applyFont="1" applyBorder="1" applyAlignment="1">
      <alignment horizontal="left" vertical="center" wrapText="1"/>
    </xf>
    <xf numFmtId="0" fontId="5" fillId="0" borderId="105" xfId="0" applyFont="1" applyFill="1" applyBorder="1" applyAlignment="1">
      <alignment horizontal="left" vertical="center" wrapText="1"/>
    </xf>
    <xf numFmtId="0" fontId="5" fillId="0" borderId="81" xfId="0" applyFont="1" applyFill="1" applyBorder="1" applyAlignment="1">
      <alignment horizontal="left" vertical="center" wrapText="1"/>
    </xf>
    <xf numFmtId="0" fontId="5" fillId="0" borderId="106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5" fillId="0" borderId="33" xfId="0" applyFont="1" applyFill="1" applyBorder="1" applyAlignment="1">
      <alignment horizontal="left" vertical="center" wrapText="1"/>
    </xf>
    <xf numFmtId="0" fontId="5" fillId="0" borderId="37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left" vertical="center"/>
    </xf>
    <xf numFmtId="0" fontId="5" fillId="0" borderId="38" xfId="0" applyFont="1" applyFill="1" applyBorder="1" applyAlignment="1" applyProtection="1">
      <alignment horizontal="left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8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91" xfId="0" applyFont="1" applyFill="1" applyBorder="1" applyAlignment="1">
      <alignment horizontal="center" vertical="center"/>
    </xf>
    <xf numFmtId="0" fontId="5" fillId="0" borderId="8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85" xfId="0" applyFont="1" applyBorder="1" applyAlignment="1">
      <alignment horizontal="left" vertical="center" wrapText="1"/>
    </xf>
    <xf numFmtId="0" fontId="5" fillId="0" borderId="86" xfId="0" applyFont="1" applyBorder="1" applyAlignment="1">
      <alignment horizontal="left" vertical="center" wrapText="1"/>
    </xf>
    <xf numFmtId="0" fontId="5" fillId="0" borderId="87" xfId="0" applyFont="1" applyBorder="1" applyAlignment="1">
      <alignment horizontal="left" vertical="center" wrapText="1"/>
    </xf>
    <xf numFmtId="0" fontId="16" fillId="0" borderId="90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7" xfId="0" applyFont="1" applyBorder="1" applyAlignment="1">
      <alignment horizontal="left" vertical="top" wrapText="1"/>
    </xf>
    <xf numFmtId="0" fontId="16" fillId="0" borderId="9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5" fillId="0" borderId="103" xfId="0" applyFont="1" applyBorder="1" applyAlignment="1">
      <alignment horizontal="left" vertical="center" wrapText="1"/>
    </xf>
    <xf numFmtId="0" fontId="5" fillId="0" borderId="45" xfId="0" applyFont="1" applyFill="1" applyBorder="1" applyAlignment="1">
      <alignment horizontal="left" vertical="center" wrapText="1"/>
    </xf>
    <xf numFmtId="49" fontId="5" fillId="0" borderId="15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80" xfId="0" applyNumberFormat="1" applyFont="1" applyBorder="1" applyAlignment="1">
      <alignment horizontal="center" vertical="center"/>
    </xf>
    <xf numFmtId="49" fontId="5" fillId="0" borderId="81" xfId="0" applyNumberFormat="1" applyFont="1" applyBorder="1" applyAlignment="1">
      <alignment horizontal="center" vertical="center"/>
    </xf>
    <xf numFmtId="49" fontId="5" fillId="0" borderId="82" xfId="0" applyNumberFormat="1" applyFont="1" applyBorder="1" applyAlignment="1">
      <alignment horizontal="center" vertical="center"/>
    </xf>
    <xf numFmtId="0" fontId="5" fillId="0" borderId="39" xfId="0" applyFont="1" applyFill="1" applyBorder="1" applyAlignment="1">
      <alignment horizontal="left" vertical="center" wrapText="1"/>
    </xf>
    <xf numFmtId="0" fontId="5" fillId="0" borderId="57" xfId="0" applyFont="1" applyBorder="1" applyAlignment="1">
      <alignment horizontal="left" vertical="center" wrapText="1"/>
    </xf>
    <xf numFmtId="0" fontId="5" fillId="0" borderId="58" xfId="0" applyFont="1" applyBorder="1" applyAlignment="1">
      <alignment horizontal="left" vertical="center" wrapText="1"/>
    </xf>
    <xf numFmtId="0" fontId="5" fillId="0" borderId="59" xfId="0" applyFont="1" applyBorder="1" applyAlignment="1">
      <alignment horizontal="left" vertical="center" wrapText="1"/>
    </xf>
    <xf numFmtId="0" fontId="5" fillId="0" borderId="71" xfId="0" applyFont="1" applyBorder="1" applyAlignment="1">
      <alignment horizontal="left" vertical="center" wrapText="1"/>
    </xf>
    <xf numFmtId="0" fontId="5" fillId="2" borderId="27" xfId="0" applyFont="1" applyFill="1" applyBorder="1" applyAlignment="1">
      <alignment horizontal="center" vertical="center"/>
    </xf>
    <xf numFmtId="0" fontId="5" fillId="0" borderId="78" xfId="0" applyFont="1" applyBorder="1" applyAlignment="1">
      <alignment horizontal="left" vertical="center" wrapText="1"/>
    </xf>
    <xf numFmtId="0" fontId="5" fillId="0" borderId="34" xfId="0" applyFont="1" applyFill="1" applyBorder="1" applyAlignment="1">
      <alignment horizontal="left" vertical="center" wrapText="1"/>
    </xf>
    <xf numFmtId="0" fontId="5" fillId="0" borderId="49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0" xfId="0" applyFont="1" applyBorder="1" applyAlignment="1">
      <alignment horizontal="left" vertical="center" wrapText="1"/>
    </xf>
    <xf numFmtId="176" fontId="5" fillId="0" borderId="77" xfId="0" applyNumberFormat="1" applyFont="1" applyFill="1" applyBorder="1" applyAlignment="1" applyProtection="1">
      <alignment horizontal="center" vertical="center"/>
    </xf>
    <xf numFmtId="176" fontId="5" fillId="0" borderId="51" xfId="0" applyNumberFormat="1" applyFont="1" applyFill="1" applyBorder="1" applyAlignment="1" applyProtection="1">
      <alignment horizontal="center" vertical="center"/>
    </xf>
    <xf numFmtId="49" fontId="5" fillId="0" borderId="111" xfId="0" applyNumberFormat="1" applyFont="1" applyBorder="1" applyAlignment="1">
      <alignment horizontal="center" vertical="center"/>
    </xf>
    <xf numFmtId="49" fontId="5" fillId="0" borderId="46" xfId="0" applyNumberFormat="1" applyFont="1" applyBorder="1" applyAlignment="1">
      <alignment horizontal="center" vertical="center"/>
    </xf>
    <xf numFmtId="0" fontId="5" fillId="0" borderId="112" xfId="0" applyFont="1" applyBorder="1" applyAlignment="1">
      <alignment vertical="center" wrapText="1"/>
    </xf>
    <xf numFmtId="0" fontId="5" fillId="0" borderId="113" xfId="0" applyFont="1" applyBorder="1" applyAlignment="1">
      <alignment vertical="center" wrapText="1"/>
    </xf>
    <xf numFmtId="0" fontId="5" fillId="0" borderId="114" xfId="0" applyFont="1" applyBorder="1" applyAlignment="1">
      <alignment vertical="center" wrapText="1"/>
    </xf>
    <xf numFmtId="0" fontId="5" fillId="0" borderId="60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5" fillId="0" borderId="54" xfId="0" applyFont="1" applyFill="1" applyBorder="1" applyAlignment="1">
      <alignment vertical="center" wrapText="1"/>
    </xf>
    <xf numFmtId="0" fontId="5" fillId="0" borderId="53" xfId="0" applyFont="1" applyFill="1" applyBorder="1" applyAlignment="1">
      <alignment vertical="center" wrapText="1"/>
    </xf>
    <xf numFmtId="0" fontId="5" fillId="0" borderId="72" xfId="0" applyFont="1" applyFill="1" applyBorder="1" applyAlignment="1">
      <alignment vertical="center" wrapText="1"/>
    </xf>
    <xf numFmtId="0" fontId="5" fillId="0" borderId="49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50" xfId="0" applyFont="1" applyFill="1" applyBorder="1" applyAlignment="1">
      <alignment vertical="center" wrapText="1"/>
    </xf>
    <xf numFmtId="176" fontId="5" fillId="0" borderId="52" xfId="0" applyNumberFormat="1" applyFont="1" applyFill="1" applyBorder="1" applyAlignment="1" applyProtection="1">
      <alignment horizontal="center" vertical="center"/>
    </xf>
    <xf numFmtId="176" fontId="5" fillId="0" borderId="47" xfId="0" applyNumberFormat="1" applyFont="1" applyFill="1" applyBorder="1" applyAlignment="1" applyProtection="1">
      <alignment horizontal="center" vertical="center"/>
    </xf>
    <xf numFmtId="176" fontId="5" fillId="3" borderId="52" xfId="0" applyNumberFormat="1" applyFont="1" applyFill="1" applyBorder="1" applyAlignment="1" applyProtection="1">
      <alignment horizontal="center" vertical="center"/>
    </xf>
    <xf numFmtId="176" fontId="5" fillId="3" borderId="47" xfId="0" applyNumberFormat="1" applyFont="1" applyFill="1" applyBorder="1" applyAlignment="1" applyProtection="1">
      <alignment horizontal="center" vertical="center"/>
    </xf>
    <xf numFmtId="178" fontId="5" fillId="3" borderId="52" xfId="0" applyNumberFormat="1" applyFont="1" applyFill="1" applyBorder="1" applyAlignment="1" applyProtection="1">
      <alignment horizontal="center" vertical="center"/>
    </xf>
    <xf numFmtId="178" fontId="5" fillId="3" borderId="47" xfId="0" applyNumberFormat="1" applyFont="1" applyFill="1" applyBorder="1" applyAlignment="1" applyProtection="1">
      <alignment horizontal="center" vertical="center"/>
    </xf>
    <xf numFmtId="178" fontId="5" fillId="0" borderId="52" xfId="0" applyNumberFormat="1" applyFont="1" applyFill="1" applyBorder="1" applyAlignment="1" applyProtection="1">
      <alignment horizontal="center" vertical="center"/>
    </xf>
    <xf numFmtId="178" fontId="5" fillId="0" borderId="47" xfId="0" applyNumberFormat="1" applyFont="1" applyFill="1" applyBorder="1" applyAlignment="1" applyProtection="1">
      <alignment horizontal="center" vertical="center"/>
    </xf>
    <xf numFmtId="0" fontId="5" fillId="0" borderId="4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50" xfId="0" applyFont="1" applyFill="1" applyBorder="1" applyAlignment="1">
      <alignment horizontal="left" vertical="center" wrapText="1"/>
    </xf>
    <xf numFmtId="176" fontId="5" fillId="3" borderId="52" xfId="0" applyNumberFormat="1" applyFont="1" applyFill="1" applyBorder="1" applyAlignment="1">
      <alignment horizontal="center" vertical="center"/>
    </xf>
    <xf numFmtId="176" fontId="5" fillId="3" borderId="47" xfId="0" applyNumberFormat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49" fontId="9" fillId="3" borderId="93" xfId="0" applyNumberFormat="1" applyFont="1" applyFill="1" applyBorder="1" applyAlignment="1">
      <alignment horizontal="center" vertical="center"/>
    </xf>
    <xf numFmtId="49" fontId="9" fillId="3" borderId="94" xfId="0" applyNumberFormat="1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/>
    </xf>
    <xf numFmtId="0" fontId="9" fillId="3" borderId="95" xfId="0" applyFont="1" applyFill="1" applyBorder="1" applyAlignment="1">
      <alignment horizontal="center" vertical="center"/>
    </xf>
    <xf numFmtId="49" fontId="5" fillId="0" borderId="96" xfId="0" applyNumberFormat="1" applyFont="1" applyBorder="1" applyAlignment="1">
      <alignment horizontal="center" vertical="center"/>
    </xf>
    <xf numFmtId="49" fontId="5" fillId="0" borderId="97" xfId="0" applyNumberFormat="1" applyFont="1" applyBorder="1" applyAlignment="1">
      <alignment horizontal="center" vertical="center"/>
    </xf>
    <xf numFmtId="49" fontId="5" fillId="0" borderId="99" xfId="0" applyNumberFormat="1" applyFont="1" applyBorder="1" applyAlignment="1">
      <alignment horizontal="center" vertical="center"/>
    </xf>
    <xf numFmtId="49" fontId="5" fillId="0" borderId="100" xfId="0" applyNumberFormat="1" applyFont="1" applyBorder="1" applyAlignment="1">
      <alignment horizontal="center" vertical="center"/>
    </xf>
    <xf numFmtId="0" fontId="5" fillId="0" borderId="97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5" fillId="0" borderId="101" xfId="0" applyFont="1" applyBorder="1" applyAlignment="1">
      <alignment horizontal="center" vertical="center"/>
    </xf>
    <xf numFmtId="0" fontId="5" fillId="0" borderId="37" xfId="0" applyFont="1" applyBorder="1" applyAlignment="1">
      <alignment vertical="center" wrapText="1"/>
    </xf>
    <xf numFmtId="0" fontId="5" fillId="0" borderId="68" xfId="0" applyFont="1" applyFill="1" applyBorder="1" applyAlignment="1">
      <alignment vertical="center" wrapText="1"/>
    </xf>
    <xf numFmtId="0" fontId="0" fillId="0" borderId="69" xfId="0" applyBorder="1" applyAlignment="1">
      <alignment vertical="center" wrapText="1"/>
    </xf>
    <xf numFmtId="0" fontId="0" fillId="0" borderId="70" xfId="0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8" xfId="0" applyFont="1" applyBorder="1" applyAlignment="1">
      <alignment vertical="center" wrapText="1"/>
    </xf>
    <xf numFmtId="0" fontId="5" fillId="0" borderId="108" xfId="0" applyFont="1" applyFill="1" applyBorder="1" applyAlignment="1">
      <alignment vertical="center" wrapText="1"/>
    </xf>
    <xf numFmtId="0" fontId="0" fillId="0" borderId="109" xfId="0" applyBorder="1" applyAlignment="1">
      <alignment vertical="center" wrapText="1"/>
    </xf>
    <xf numFmtId="0" fontId="0" fillId="0" borderId="110" xfId="0" applyBorder="1" applyAlignment="1">
      <alignment vertical="center" wrapText="1"/>
    </xf>
    <xf numFmtId="0" fontId="5" fillId="0" borderId="60" xfId="0" applyFont="1" applyBorder="1" applyAlignment="1">
      <alignment horizontal="left" vertical="center" wrapText="1"/>
    </xf>
    <xf numFmtId="0" fontId="5" fillId="0" borderId="61" xfId="0" applyFont="1" applyBorder="1" applyAlignment="1">
      <alignment horizontal="left" vertical="center" wrapText="1"/>
    </xf>
    <xf numFmtId="0" fontId="5" fillId="0" borderId="62" xfId="0" applyFont="1" applyBorder="1" applyAlignment="1">
      <alignment horizontal="left" vertical="center" wrapText="1"/>
    </xf>
    <xf numFmtId="0" fontId="5" fillId="0" borderId="60" xfId="0" applyFont="1" applyFill="1" applyBorder="1" applyAlignment="1">
      <alignment horizontal="left" vertical="center" wrapText="1"/>
    </xf>
    <xf numFmtId="0" fontId="5" fillId="0" borderId="61" xfId="0" applyFont="1" applyFill="1" applyBorder="1" applyAlignment="1">
      <alignment horizontal="left" vertical="center" wrapText="1"/>
    </xf>
    <xf numFmtId="0" fontId="5" fillId="0" borderId="62" xfId="0" applyFont="1" applyFill="1" applyBorder="1" applyAlignment="1">
      <alignment horizontal="left" vertical="center" wrapText="1"/>
    </xf>
    <xf numFmtId="0" fontId="5" fillId="0" borderId="112" xfId="0" applyFont="1" applyFill="1" applyBorder="1" applyAlignment="1">
      <alignment vertical="center" wrapText="1"/>
    </xf>
    <xf numFmtId="0" fontId="0" fillId="0" borderId="113" xfId="0" applyBorder="1" applyAlignment="1">
      <alignment vertical="center" wrapText="1"/>
    </xf>
    <xf numFmtId="0" fontId="0" fillId="0" borderId="114" xfId="0" applyBorder="1" applyAlignment="1">
      <alignment vertical="center" wrapText="1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49" fontId="5" fillId="0" borderId="111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5" fillId="0" borderId="77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7" xfId="0" applyFont="1" applyBorder="1" applyAlignment="1">
      <alignment vertical="center" wrapText="1"/>
    </xf>
    <xf numFmtId="0" fontId="5" fillId="0" borderId="58" xfId="0" applyFont="1" applyBorder="1" applyAlignment="1">
      <alignment vertical="center" wrapText="1"/>
    </xf>
    <xf numFmtId="0" fontId="5" fillId="0" borderId="59" xfId="0" applyFont="1" applyBorder="1" applyAlignment="1">
      <alignment vertical="center" wrapText="1"/>
    </xf>
    <xf numFmtId="0" fontId="20" fillId="0" borderId="57" xfId="0" applyFont="1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17" fillId="2" borderId="116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9" fillId="4" borderId="53" xfId="0" applyFont="1" applyFill="1" applyBorder="1" applyAlignment="1">
      <alignment horizontal="center" vertical="center" wrapText="1"/>
    </xf>
    <xf numFmtId="0" fontId="9" fillId="4" borderId="67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5" fillId="0" borderId="125" xfId="0" applyFont="1" applyBorder="1" applyAlignment="1">
      <alignment horizontal="center" vertical="center"/>
    </xf>
    <xf numFmtId="0" fontId="5" fillId="0" borderId="126" xfId="0" applyFont="1" applyBorder="1" applyAlignment="1">
      <alignment horizontal="center" vertical="center"/>
    </xf>
    <xf numFmtId="0" fontId="11" fillId="0" borderId="115" xfId="0" applyFont="1" applyFill="1" applyBorder="1" applyAlignment="1">
      <alignment horizontal="center" vertical="center"/>
    </xf>
    <xf numFmtId="49" fontId="19" fillId="0" borderId="2" xfId="0" applyNumberFormat="1" applyFont="1" applyBorder="1" applyAlignment="1" applyProtection="1">
      <alignment horizontal="center" vertical="center"/>
    </xf>
    <xf numFmtId="0" fontId="19" fillId="0" borderId="3" xfId="0" applyFont="1" applyBorder="1" applyAlignment="1" applyProtection="1">
      <alignment horizontal="center" vertical="center"/>
    </xf>
    <xf numFmtId="0" fontId="19" fillId="0" borderId="4" xfId="0" applyFont="1" applyBorder="1" applyAlignment="1" applyProtection="1">
      <alignment horizontal="center" vertical="center"/>
    </xf>
  </cellXfs>
  <cellStyles count="2">
    <cellStyle name="표준" xfId="0" builtinId="0"/>
    <cellStyle name="표준 2" xfId="1"/>
  </cellStyles>
  <dxfs count="7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절연유</a:t>
            </a:r>
            <a:r>
              <a:rPr lang="ko-KR" altLang="en-US" b="1" baseline="0">
                <a:solidFill>
                  <a:schemeClr val="tx1"/>
                </a:solidFill>
              </a:rPr>
              <a:t> 및 상온 측정 온도</a:t>
            </a:r>
            <a:endParaRPr lang="ko-KR" altLang="en-US" b="1">
              <a:solidFill>
                <a:schemeClr val="tx1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0758260730716933E-2"/>
          <c:y val="0.15640068355941641"/>
          <c:w val="0.91135834256459791"/>
          <c:h val="0.60844356725146198"/>
        </c:manualLayout>
      </c:layout>
      <c:lineChart>
        <c:grouping val="standard"/>
        <c:ser>
          <c:idx val="0"/>
          <c:order val="0"/>
          <c:tx>
            <c:strRef>
              <c:f>'AGING DATA'!$B$13</c:f>
              <c:strCache>
                <c:ptCount val="1"/>
                <c:pt idx="0">
                  <c:v>상온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/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'AGING DATA'!$A$14:$A$33</c:f>
              <c:strCache>
                <c:ptCount val="20"/>
                <c:pt idx="0">
                  <c:v>0min</c:v>
                </c:pt>
                <c:pt idx="1">
                  <c:v>30min</c:v>
                </c:pt>
                <c:pt idx="2">
                  <c:v>60min</c:v>
                </c:pt>
                <c:pt idx="3">
                  <c:v>90min</c:v>
                </c:pt>
                <c:pt idx="4">
                  <c:v>120min</c:v>
                </c:pt>
                <c:pt idx="5">
                  <c:v>150min</c:v>
                </c:pt>
                <c:pt idx="6">
                  <c:v>180min</c:v>
                </c:pt>
                <c:pt idx="7">
                  <c:v>210min</c:v>
                </c:pt>
                <c:pt idx="8">
                  <c:v>240min</c:v>
                </c:pt>
                <c:pt idx="9">
                  <c:v>270min</c:v>
                </c:pt>
                <c:pt idx="10">
                  <c:v>300min</c:v>
                </c:pt>
                <c:pt idx="11">
                  <c:v>330min</c:v>
                </c:pt>
                <c:pt idx="12">
                  <c:v>360min</c:v>
                </c:pt>
                <c:pt idx="13">
                  <c:v>390min</c:v>
                </c:pt>
                <c:pt idx="14">
                  <c:v>420min</c:v>
                </c:pt>
                <c:pt idx="15">
                  <c:v>450min</c:v>
                </c:pt>
                <c:pt idx="16">
                  <c:v>480min</c:v>
                </c:pt>
                <c:pt idx="17">
                  <c:v>510min</c:v>
                </c:pt>
                <c:pt idx="18">
                  <c:v>540min</c:v>
                </c:pt>
                <c:pt idx="19">
                  <c:v>570min</c:v>
                </c:pt>
              </c:strCache>
            </c:strRef>
          </c:cat>
          <c:val>
            <c:numRef>
              <c:f>'AGING DATA'!$B$14:$B$33</c:f>
              <c:numCache>
                <c:formatCode>General</c:formatCode>
                <c:ptCount val="20"/>
                <c:pt idx="0">
                  <c:v>26.5</c:v>
                </c:pt>
                <c:pt idx="1">
                  <c:v>26.1</c:v>
                </c:pt>
                <c:pt idx="2">
                  <c:v>25.4</c:v>
                </c:pt>
                <c:pt idx="3">
                  <c:v>25.4</c:v>
                </c:pt>
                <c:pt idx="4">
                  <c:v>25.5</c:v>
                </c:pt>
                <c:pt idx="5">
                  <c:v>25.7</c:v>
                </c:pt>
                <c:pt idx="6">
                  <c:v>25.8</c:v>
                </c:pt>
                <c:pt idx="7">
                  <c:v>25.6</c:v>
                </c:pt>
                <c:pt idx="8">
                  <c:v>25.5</c:v>
                </c:pt>
                <c:pt idx="9">
                  <c:v>25.8</c:v>
                </c:pt>
                <c:pt idx="10">
                  <c:v>26.1</c:v>
                </c:pt>
                <c:pt idx="11">
                  <c:v>26</c:v>
                </c:pt>
                <c:pt idx="12">
                  <c:v>26.3</c:v>
                </c:pt>
                <c:pt idx="13">
                  <c:v>26.4</c:v>
                </c:pt>
                <c:pt idx="14">
                  <c:v>26.2</c:v>
                </c:pt>
                <c:pt idx="15">
                  <c:v>26.6</c:v>
                </c:pt>
                <c:pt idx="16">
                  <c:v>26.8</c:v>
                </c:pt>
                <c:pt idx="17">
                  <c:v>26.4</c:v>
                </c:pt>
                <c:pt idx="18">
                  <c:v>26.6</c:v>
                </c:pt>
                <c:pt idx="19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'AGING DATA'!$C$13</c:f>
              <c:strCache>
                <c:ptCount val="1"/>
                <c:pt idx="0">
                  <c:v>절연유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/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'AGING DATA'!$A$14:$A$33</c:f>
              <c:strCache>
                <c:ptCount val="20"/>
                <c:pt idx="0">
                  <c:v>0min</c:v>
                </c:pt>
                <c:pt idx="1">
                  <c:v>30min</c:v>
                </c:pt>
                <c:pt idx="2">
                  <c:v>60min</c:v>
                </c:pt>
                <c:pt idx="3">
                  <c:v>90min</c:v>
                </c:pt>
                <c:pt idx="4">
                  <c:v>120min</c:v>
                </c:pt>
                <c:pt idx="5">
                  <c:v>150min</c:v>
                </c:pt>
                <c:pt idx="6">
                  <c:v>180min</c:v>
                </c:pt>
                <c:pt idx="7">
                  <c:v>210min</c:v>
                </c:pt>
                <c:pt idx="8">
                  <c:v>240min</c:v>
                </c:pt>
                <c:pt idx="9">
                  <c:v>270min</c:v>
                </c:pt>
                <c:pt idx="10">
                  <c:v>300min</c:v>
                </c:pt>
                <c:pt idx="11">
                  <c:v>330min</c:v>
                </c:pt>
                <c:pt idx="12">
                  <c:v>360min</c:v>
                </c:pt>
                <c:pt idx="13">
                  <c:v>390min</c:v>
                </c:pt>
                <c:pt idx="14">
                  <c:v>420min</c:v>
                </c:pt>
                <c:pt idx="15">
                  <c:v>450min</c:v>
                </c:pt>
                <c:pt idx="16">
                  <c:v>480min</c:v>
                </c:pt>
                <c:pt idx="17">
                  <c:v>510min</c:v>
                </c:pt>
                <c:pt idx="18">
                  <c:v>540min</c:v>
                </c:pt>
                <c:pt idx="19">
                  <c:v>570min</c:v>
                </c:pt>
              </c:strCache>
            </c:strRef>
          </c:cat>
          <c:val>
            <c:numRef>
              <c:f>'AGING DATA'!$C$14:$C$33</c:f>
              <c:numCache>
                <c:formatCode>General</c:formatCode>
                <c:ptCount val="20"/>
                <c:pt idx="0">
                  <c:v>24.9</c:v>
                </c:pt>
                <c:pt idx="1">
                  <c:v>29</c:v>
                </c:pt>
                <c:pt idx="2">
                  <c:v>32.6</c:v>
                </c:pt>
                <c:pt idx="3">
                  <c:v>36.6</c:v>
                </c:pt>
                <c:pt idx="4">
                  <c:v>39.200000000000003</c:v>
                </c:pt>
                <c:pt idx="5">
                  <c:v>42.1</c:v>
                </c:pt>
                <c:pt idx="6">
                  <c:v>44.1</c:v>
                </c:pt>
                <c:pt idx="7">
                  <c:v>45.8</c:v>
                </c:pt>
                <c:pt idx="8">
                  <c:v>46.8</c:v>
                </c:pt>
                <c:pt idx="9">
                  <c:v>47.7</c:v>
                </c:pt>
                <c:pt idx="10">
                  <c:v>48.7</c:v>
                </c:pt>
                <c:pt idx="11">
                  <c:v>49.2</c:v>
                </c:pt>
                <c:pt idx="12">
                  <c:v>49.8</c:v>
                </c:pt>
                <c:pt idx="13">
                  <c:v>50.1</c:v>
                </c:pt>
                <c:pt idx="14">
                  <c:v>50.6</c:v>
                </c:pt>
                <c:pt idx="15">
                  <c:v>51</c:v>
                </c:pt>
                <c:pt idx="16">
                  <c:v>51.5</c:v>
                </c:pt>
                <c:pt idx="17">
                  <c:v>51.9</c:v>
                </c:pt>
                <c:pt idx="18">
                  <c:v>52.1</c:v>
                </c:pt>
                <c:pt idx="19">
                  <c:v>52.3</c:v>
                </c:pt>
              </c:numCache>
            </c:numRef>
          </c:val>
        </c:ser>
        <c:marker val="1"/>
        <c:axId val="163185024"/>
        <c:axId val="163186560"/>
      </c:lineChart>
      <c:catAx>
        <c:axId val="163185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86560"/>
        <c:crosses val="autoZero"/>
        <c:auto val="1"/>
        <c:lblAlgn val="ctr"/>
        <c:lblOffset val="100"/>
      </c:catAx>
      <c:valAx>
        <c:axId val="163186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71876327130248E-3"/>
          <c:y val="0.88764221304020163"/>
          <c:w val="0.98361369285072786"/>
          <c:h val="0.1051660126642586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상온대비 절연유  </a:t>
            </a:r>
            <a:r>
              <a:rPr lang="en-US" altLang="ko-KR" b="1">
                <a:solidFill>
                  <a:schemeClr val="tx1"/>
                </a:solidFill>
              </a:rPr>
              <a:t>△t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0758260730716933E-2"/>
          <c:y val="0.15401540154015558"/>
          <c:w val="0.91135834256459791"/>
          <c:h val="0.63291812865497388"/>
        </c:manualLayout>
      </c:layout>
      <c:lineChart>
        <c:grouping val="standard"/>
        <c:ser>
          <c:idx val="0"/>
          <c:order val="0"/>
          <c:tx>
            <c:strRef>
              <c:f>'AGING DATA'!$D$13</c:f>
              <c:strCache>
                <c:ptCount val="1"/>
                <c:pt idx="0">
                  <c:v>△t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/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'AGING DATA'!$A$14:$A$33</c:f>
              <c:strCache>
                <c:ptCount val="20"/>
                <c:pt idx="0">
                  <c:v>0min</c:v>
                </c:pt>
                <c:pt idx="1">
                  <c:v>30min</c:v>
                </c:pt>
                <c:pt idx="2">
                  <c:v>60min</c:v>
                </c:pt>
                <c:pt idx="3">
                  <c:v>90min</c:v>
                </c:pt>
                <c:pt idx="4">
                  <c:v>120min</c:v>
                </c:pt>
                <c:pt idx="5">
                  <c:v>150min</c:v>
                </c:pt>
                <c:pt idx="6">
                  <c:v>180min</c:v>
                </c:pt>
                <c:pt idx="7">
                  <c:v>210min</c:v>
                </c:pt>
                <c:pt idx="8">
                  <c:v>240min</c:v>
                </c:pt>
                <c:pt idx="9">
                  <c:v>270min</c:v>
                </c:pt>
                <c:pt idx="10">
                  <c:v>300min</c:v>
                </c:pt>
                <c:pt idx="11">
                  <c:v>330min</c:v>
                </c:pt>
                <c:pt idx="12">
                  <c:v>360min</c:v>
                </c:pt>
                <c:pt idx="13">
                  <c:v>390min</c:v>
                </c:pt>
                <c:pt idx="14">
                  <c:v>420min</c:v>
                </c:pt>
                <c:pt idx="15">
                  <c:v>450min</c:v>
                </c:pt>
                <c:pt idx="16">
                  <c:v>480min</c:v>
                </c:pt>
                <c:pt idx="17">
                  <c:v>510min</c:v>
                </c:pt>
                <c:pt idx="18">
                  <c:v>540min</c:v>
                </c:pt>
                <c:pt idx="19">
                  <c:v>570min</c:v>
                </c:pt>
              </c:strCache>
            </c:strRef>
          </c:cat>
          <c:val>
            <c:numRef>
              <c:f>'AGING DATA'!$D$14:$D$33</c:f>
              <c:numCache>
                <c:formatCode>0.0_ </c:formatCode>
                <c:ptCount val="20"/>
                <c:pt idx="0">
                  <c:v>1.6000000000000014</c:v>
                </c:pt>
                <c:pt idx="1">
                  <c:v>2.8999999999999986</c:v>
                </c:pt>
                <c:pt idx="2">
                  <c:v>7.2000000000000028</c:v>
                </c:pt>
                <c:pt idx="3">
                  <c:v>11.200000000000003</c:v>
                </c:pt>
                <c:pt idx="4">
                  <c:v>13.700000000000003</c:v>
                </c:pt>
                <c:pt idx="5">
                  <c:v>16.400000000000002</c:v>
                </c:pt>
                <c:pt idx="6">
                  <c:v>18.3</c:v>
                </c:pt>
                <c:pt idx="7">
                  <c:v>20.199999999999996</c:v>
                </c:pt>
                <c:pt idx="8">
                  <c:v>21.299999999999997</c:v>
                </c:pt>
                <c:pt idx="9">
                  <c:v>21.900000000000002</c:v>
                </c:pt>
                <c:pt idx="10">
                  <c:v>22.6</c:v>
                </c:pt>
                <c:pt idx="11">
                  <c:v>23.200000000000003</c:v>
                </c:pt>
                <c:pt idx="12">
                  <c:v>23.499999999999996</c:v>
                </c:pt>
                <c:pt idx="13">
                  <c:v>23.700000000000003</c:v>
                </c:pt>
                <c:pt idx="14">
                  <c:v>24.400000000000002</c:v>
                </c:pt>
                <c:pt idx="15">
                  <c:v>24.4</c:v>
                </c:pt>
                <c:pt idx="16">
                  <c:v>24.7</c:v>
                </c:pt>
                <c:pt idx="17">
                  <c:v>25.5</c:v>
                </c:pt>
                <c:pt idx="18">
                  <c:v>25.5</c:v>
                </c:pt>
                <c:pt idx="19">
                  <c:v>25.599999999999998</c:v>
                </c:pt>
              </c:numCache>
            </c:numRef>
          </c:val>
        </c:ser>
        <c:marker val="1"/>
        <c:axId val="163223424"/>
        <c:axId val="163224960"/>
      </c:lineChart>
      <c:catAx>
        <c:axId val="1632234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224960"/>
        <c:crosses val="autoZero"/>
        <c:auto val="1"/>
        <c:lblAlgn val="ctr"/>
        <c:lblOffset val="100"/>
      </c:catAx>
      <c:valAx>
        <c:axId val="163224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2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71876327130248E-3"/>
          <c:y val="0.88764221304020163"/>
          <c:w val="0.98361369285072786"/>
          <c:h val="0.1051660126642586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327368</xdr:colOff>
      <xdr:row>13</xdr:row>
      <xdr:rowOff>36268</xdr:rowOff>
    </xdr:from>
    <xdr:to>
      <xdr:col>10</xdr:col>
      <xdr:colOff>413093</xdr:colOff>
      <xdr:row>14</xdr:row>
      <xdr:rowOff>45793</xdr:rowOff>
    </xdr:to>
    <xdr:sp macro="" textlink="">
      <xdr:nvSpPr>
        <xdr:cNvPr id="5" name="직사각형 4"/>
        <xdr:cNvSpPr/>
      </xdr:nvSpPr>
      <xdr:spPr>
        <a:xfrm>
          <a:off x="2525445" y="3567845"/>
          <a:ext cx="2283802" cy="31725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이하 여백</a:t>
          </a:r>
        </a:p>
      </xdr:txBody>
    </xdr:sp>
    <xdr:clientData/>
  </xdr:twoCellAnchor>
  <xdr:twoCellAnchor editAs="oneCell">
    <xdr:from>
      <xdr:col>0</xdr:col>
      <xdr:colOff>29307</xdr:colOff>
      <xdr:row>17</xdr:row>
      <xdr:rowOff>146539</xdr:rowOff>
    </xdr:from>
    <xdr:to>
      <xdr:col>15</xdr:col>
      <xdr:colOff>346233</xdr:colOff>
      <xdr:row>22</xdr:row>
      <xdr:rowOff>332078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307" y="4953001"/>
          <a:ext cx="6471541" cy="194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45</xdr:row>
      <xdr:rowOff>114300</xdr:rowOff>
    </xdr:from>
    <xdr:to>
      <xdr:col>7</xdr:col>
      <xdr:colOff>369150</xdr:colOff>
      <xdr:row>52</xdr:row>
      <xdr:rowOff>167325</xdr:rowOff>
    </xdr:to>
    <xdr:pic>
      <xdr:nvPicPr>
        <xdr:cNvPr id="3" name="그림 2" descr="KakaoTalk_20200113_1323481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4563725"/>
          <a:ext cx="3360000" cy="25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45</xdr:row>
      <xdr:rowOff>142875</xdr:rowOff>
    </xdr:from>
    <xdr:to>
      <xdr:col>15</xdr:col>
      <xdr:colOff>378675</xdr:colOff>
      <xdr:row>52</xdr:row>
      <xdr:rowOff>195900</xdr:rowOff>
    </xdr:to>
    <xdr:pic>
      <xdr:nvPicPr>
        <xdr:cNvPr id="4" name="그림 3" descr="KakaoTalk_20200113_132348148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90925" y="14592300"/>
          <a:ext cx="3360000" cy="252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12</xdr:row>
      <xdr:rowOff>19050</xdr:rowOff>
    </xdr:from>
    <xdr:to>
      <xdr:col>15</xdr:col>
      <xdr:colOff>363224</xdr:colOff>
      <xdr:row>31</xdr:row>
      <xdr:rowOff>84150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31</xdr:row>
      <xdr:rowOff>104775</xdr:rowOff>
    </xdr:from>
    <xdr:to>
      <xdr:col>15</xdr:col>
      <xdr:colOff>364499</xdr:colOff>
      <xdr:row>51</xdr:row>
      <xdr:rowOff>150825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vmlDrawing" Target="../drawings/vmlDrawing5.v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35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vmlDrawing" Target="../drawings/vmlDrawing7.v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showWhiteSpace="0" view="pageLayout" topLeftCell="A7" workbookViewId="0">
      <selection activeCell="N23" sqref="N23"/>
    </sheetView>
  </sheetViews>
  <sheetFormatPr defaultColWidth="8.75" defaultRowHeight="16.5"/>
  <cols>
    <col min="1" max="14" width="6" customWidth="1"/>
    <col min="15" max="15" width="7.375" customWidth="1"/>
  </cols>
  <sheetData>
    <row r="1" spans="1:15">
      <c r="A1" s="13"/>
      <c r="B1" s="14"/>
      <c r="C1" s="15"/>
      <c r="D1" s="15"/>
      <c r="E1" s="15"/>
      <c r="F1" s="15"/>
      <c r="G1" s="15"/>
      <c r="H1" s="15"/>
      <c r="I1" s="15"/>
      <c r="J1" s="15"/>
      <c r="K1" s="14"/>
      <c r="L1" s="14"/>
      <c r="M1" s="16"/>
      <c r="N1" s="17"/>
      <c r="O1" s="18"/>
    </row>
    <row r="2" spans="1:15" ht="16.5" customHeight="1">
      <c r="A2" s="19"/>
      <c r="B2" s="6"/>
      <c r="C2" s="5"/>
      <c r="D2" s="5"/>
      <c r="E2" s="5"/>
      <c r="F2" s="6"/>
      <c r="G2" s="6"/>
      <c r="H2" s="6"/>
      <c r="I2" s="5"/>
      <c r="J2" s="5"/>
      <c r="K2" s="5"/>
      <c r="L2" s="5"/>
      <c r="M2" s="5"/>
      <c r="N2" s="5"/>
      <c r="O2" s="20"/>
    </row>
    <row r="3" spans="1:15" ht="16.5" customHeight="1">
      <c r="A3" s="19"/>
      <c r="B3" s="6"/>
      <c r="C3" s="3"/>
      <c r="D3" s="9"/>
      <c r="E3" s="9"/>
      <c r="F3" s="9"/>
      <c r="G3" s="9"/>
      <c r="H3" s="9"/>
      <c r="I3" s="9"/>
      <c r="J3" s="9"/>
      <c r="K3" s="9"/>
      <c r="L3" s="9"/>
      <c r="M3" s="9"/>
      <c r="N3" s="5"/>
      <c r="O3" s="20"/>
    </row>
    <row r="4" spans="1:15" ht="16.5" customHeight="1" thickBot="1">
      <c r="A4" s="19"/>
      <c r="B4" s="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5"/>
      <c r="O4" s="20"/>
    </row>
    <row r="5" spans="1:15" ht="16.5" customHeight="1">
      <c r="A5" s="11"/>
      <c r="B5" s="2"/>
      <c r="C5" s="191" t="s">
        <v>2</v>
      </c>
      <c r="D5" s="192"/>
      <c r="E5" s="192"/>
      <c r="F5" s="192"/>
      <c r="G5" s="192"/>
      <c r="H5" s="192"/>
      <c r="I5" s="192"/>
      <c r="J5" s="192"/>
      <c r="K5" s="192"/>
      <c r="L5" s="192"/>
      <c r="M5" s="193"/>
      <c r="N5" s="3"/>
      <c r="O5" s="12"/>
    </row>
    <row r="6" spans="1:15">
      <c r="A6" s="11"/>
      <c r="B6" s="2"/>
      <c r="C6" s="194"/>
      <c r="D6" s="195"/>
      <c r="E6" s="195"/>
      <c r="F6" s="195"/>
      <c r="G6" s="195"/>
      <c r="H6" s="195"/>
      <c r="I6" s="195"/>
      <c r="J6" s="195"/>
      <c r="K6" s="195"/>
      <c r="L6" s="195"/>
      <c r="M6" s="196"/>
      <c r="N6" s="3"/>
      <c r="O6" s="12"/>
    </row>
    <row r="7" spans="1:15">
      <c r="A7" s="11"/>
      <c r="B7" s="2"/>
      <c r="C7" s="194"/>
      <c r="D7" s="195"/>
      <c r="E7" s="195"/>
      <c r="F7" s="195"/>
      <c r="G7" s="195"/>
      <c r="H7" s="195"/>
      <c r="I7" s="195"/>
      <c r="J7" s="195"/>
      <c r="K7" s="195"/>
      <c r="L7" s="195"/>
      <c r="M7" s="196"/>
      <c r="N7" s="3"/>
      <c r="O7" s="12"/>
    </row>
    <row r="8" spans="1:15" ht="17.25" thickBot="1">
      <c r="A8" s="11"/>
      <c r="B8" s="2"/>
      <c r="C8" s="197"/>
      <c r="D8" s="198"/>
      <c r="E8" s="198"/>
      <c r="F8" s="198"/>
      <c r="G8" s="198"/>
      <c r="H8" s="198"/>
      <c r="I8" s="198"/>
      <c r="J8" s="198"/>
      <c r="K8" s="198"/>
      <c r="L8" s="198"/>
      <c r="M8" s="199"/>
      <c r="N8" s="3"/>
      <c r="O8" s="12"/>
    </row>
    <row r="9" spans="1:15">
      <c r="A9" s="11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12"/>
    </row>
    <row r="10" spans="1:15" s="31" customFormat="1">
      <c r="A10" s="28"/>
      <c r="B10" s="34"/>
      <c r="C10" s="34"/>
      <c r="D10" s="34"/>
      <c r="E10" s="34"/>
      <c r="F10" s="34"/>
      <c r="G10" s="34"/>
      <c r="H10" s="34"/>
      <c r="I10" s="27"/>
      <c r="J10" s="27"/>
      <c r="K10" s="27"/>
      <c r="L10" s="27"/>
      <c r="M10" s="27"/>
      <c r="N10" s="27"/>
      <c r="O10" s="29"/>
    </row>
    <row r="11" spans="1:15">
      <c r="A11" s="11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12"/>
    </row>
    <row r="12" spans="1:15" ht="17.25" thickBot="1">
      <c r="A12" s="11"/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12"/>
    </row>
    <row r="13" spans="1:15">
      <c r="A13" s="11"/>
      <c r="B13" s="2"/>
      <c r="C13" s="2"/>
      <c r="D13" s="200" t="s">
        <v>1</v>
      </c>
      <c r="E13" s="182"/>
      <c r="F13" s="182"/>
      <c r="G13" s="201" t="s">
        <v>240</v>
      </c>
      <c r="H13" s="201"/>
      <c r="I13" s="201"/>
      <c r="J13" s="201"/>
      <c r="K13" s="201"/>
      <c r="L13" s="202"/>
      <c r="M13" s="3"/>
      <c r="N13" s="3"/>
      <c r="O13" s="12"/>
    </row>
    <row r="14" spans="1:15" ht="16.5" customHeight="1">
      <c r="A14" s="11"/>
      <c r="B14" s="2"/>
      <c r="C14" s="2"/>
      <c r="D14" s="205" t="s">
        <v>3</v>
      </c>
      <c r="E14" s="206"/>
      <c r="F14" s="207"/>
      <c r="G14" s="168" t="s">
        <v>287</v>
      </c>
      <c r="H14" s="169"/>
      <c r="I14" s="169"/>
      <c r="J14" s="169"/>
      <c r="K14" s="169"/>
      <c r="L14" s="170"/>
      <c r="M14" s="3"/>
      <c r="N14" s="3"/>
      <c r="O14" s="12"/>
    </row>
    <row r="15" spans="1:15" s="31" customFormat="1" ht="16.5" customHeight="1">
      <c r="A15" s="28"/>
      <c r="B15" s="34"/>
      <c r="C15" s="34"/>
      <c r="D15" s="208"/>
      <c r="E15" s="209"/>
      <c r="F15" s="210"/>
      <c r="G15" s="171"/>
      <c r="H15" s="172"/>
      <c r="I15" s="172"/>
      <c r="J15" s="172"/>
      <c r="K15" s="172"/>
      <c r="L15" s="173"/>
      <c r="M15" s="27"/>
      <c r="N15" s="27"/>
      <c r="O15" s="29"/>
    </row>
    <row r="16" spans="1:15">
      <c r="A16" s="11"/>
      <c r="B16" s="2"/>
      <c r="C16" s="2"/>
      <c r="D16" s="177" t="s">
        <v>61</v>
      </c>
      <c r="E16" s="178"/>
      <c r="F16" s="178"/>
      <c r="G16" s="203" t="s">
        <v>239</v>
      </c>
      <c r="H16" s="203"/>
      <c r="I16" s="203"/>
      <c r="J16" s="203"/>
      <c r="K16" s="203"/>
      <c r="L16" s="204"/>
      <c r="M16" s="3"/>
      <c r="N16" s="3"/>
      <c r="O16" s="12"/>
    </row>
    <row r="17" spans="1:15">
      <c r="A17" s="11"/>
      <c r="B17" s="2"/>
      <c r="C17" s="2"/>
      <c r="D17" s="177" t="s">
        <v>62</v>
      </c>
      <c r="E17" s="178"/>
      <c r="F17" s="178"/>
      <c r="G17" s="203" t="s">
        <v>285</v>
      </c>
      <c r="H17" s="203"/>
      <c r="I17" s="203"/>
      <c r="J17" s="203"/>
      <c r="K17" s="203"/>
      <c r="L17" s="204"/>
      <c r="M17" s="3"/>
      <c r="N17" s="3"/>
      <c r="O17" s="12"/>
    </row>
    <row r="18" spans="1:15">
      <c r="A18" s="11"/>
      <c r="B18" s="2"/>
      <c r="C18" s="2"/>
      <c r="D18" s="177" t="s">
        <v>48</v>
      </c>
      <c r="E18" s="178"/>
      <c r="F18" s="178"/>
      <c r="G18" s="175" t="s">
        <v>288</v>
      </c>
      <c r="H18" s="175"/>
      <c r="I18" s="175"/>
      <c r="J18" s="175"/>
      <c r="K18" s="175"/>
      <c r="L18" s="176"/>
      <c r="M18" s="3"/>
      <c r="N18" s="3"/>
      <c r="O18" s="12"/>
    </row>
    <row r="19" spans="1:15">
      <c r="A19" s="11"/>
      <c r="B19" s="2"/>
      <c r="C19" s="2"/>
      <c r="D19" s="189" t="s">
        <v>29</v>
      </c>
      <c r="E19" s="178"/>
      <c r="F19" s="178"/>
      <c r="G19" s="190">
        <v>1</v>
      </c>
      <c r="H19" s="175"/>
      <c r="I19" s="175"/>
      <c r="J19" s="175"/>
      <c r="K19" s="175"/>
      <c r="L19" s="176"/>
      <c r="M19" s="3"/>
      <c r="N19" s="3"/>
      <c r="O19" s="12"/>
    </row>
    <row r="20" spans="1:15">
      <c r="A20" s="11"/>
      <c r="B20" s="2"/>
      <c r="C20" s="2"/>
      <c r="D20" s="177" t="s">
        <v>6</v>
      </c>
      <c r="E20" s="178"/>
      <c r="F20" s="178"/>
      <c r="G20" s="175" t="s">
        <v>198</v>
      </c>
      <c r="H20" s="175"/>
      <c r="I20" s="175"/>
      <c r="J20" s="175"/>
      <c r="K20" s="175"/>
      <c r="L20" s="176"/>
      <c r="M20" s="3"/>
      <c r="N20" s="3"/>
      <c r="O20" s="12"/>
    </row>
    <row r="21" spans="1:15">
      <c r="A21" s="11"/>
      <c r="B21" s="2"/>
      <c r="C21" s="2"/>
      <c r="D21" s="177" t="s">
        <v>7</v>
      </c>
      <c r="E21" s="178"/>
      <c r="F21" s="178"/>
      <c r="G21" s="174">
        <v>44084</v>
      </c>
      <c r="H21" s="175"/>
      <c r="I21" s="175"/>
      <c r="J21" s="175"/>
      <c r="K21" s="175"/>
      <c r="L21" s="176"/>
      <c r="M21" s="3"/>
      <c r="N21" s="3"/>
      <c r="O21" s="12"/>
    </row>
    <row r="22" spans="1:15">
      <c r="A22" s="11"/>
      <c r="B22" s="2"/>
      <c r="C22" s="2"/>
      <c r="D22" s="189" t="s">
        <v>38</v>
      </c>
      <c r="E22" s="178"/>
      <c r="F22" s="178"/>
      <c r="G22" s="190" t="s">
        <v>281</v>
      </c>
      <c r="H22" s="175"/>
      <c r="I22" s="175"/>
      <c r="J22" s="175"/>
      <c r="K22" s="175"/>
      <c r="L22" s="176"/>
      <c r="M22" s="3"/>
      <c r="N22" s="3"/>
      <c r="O22" s="12"/>
    </row>
    <row r="23" spans="1:15">
      <c r="A23" s="11"/>
      <c r="B23" s="2"/>
      <c r="C23" s="2"/>
      <c r="D23" s="177" t="s">
        <v>39</v>
      </c>
      <c r="E23" s="178"/>
      <c r="F23" s="178"/>
      <c r="G23" s="175" t="s">
        <v>284</v>
      </c>
      <c r="H23" s="175"/>
      <c r="I23" s="175"/>
      <c r="J23" s="175"/>
      <c r="K23" s="175"/>
      <c r="L23" s="176"/>
      <c r="M23" s="3"/>
      <c r="N23" s="3"/>
      <c r="O23" s="12"/>
    </row>
    <row r="24" spans="1:15" s="31" customFormat="1">
      <c r="A24" s="28"/>
      <c r="B24" s="34"/>
      <c r="C24" s="34"/>
      <c r="D24" s="177" t="s">
        <v>39</v>
      </c>
      <c r="E24" s="178"/>
      <c r="F24" s="178"/>
      <c r="G24" s="175" t="s">
        <v>221</v>
      </c>
      <c r="H24" s="175"/>
      <c r="I24" s="175"/>
      <c r="J24" s="175"/>
      <c r="K24" s="175"/>
      <c r="L24" s="176"/>
      <c r="M24" s="27"/>
      <c r="N24" s="27"/>
      <c r="O24" s="29"/>
    </row>
    <row r="25" spans="1:15" s="31" customFormat="1" ht="17.25" thickBot="1">
      <c r="A25" s="28"/>
      <c r="B25" s="34"/>
      <c r="C25" s="34"/>
      <c r="D25" s="211" t="s">
        <v>47</v>
      </c>
      <c r="E25" s="212"/>
      <c r="F25" s="212"/>
      <c r="G25" s="213" t="s">
        <v>191</v>
      </c>
      <c r="H25" s="213"/>
      <c r="I25" s="213"/>
      <c r="J25" s="213"/>
      <c r="K25" s="213"/>
      <c r="L25" s="214"/>
      <c r="M25" s="27"/>
      <c r="N25" s="27"/>
      <c r="O25" s="29"/>
    </row>
    <row r="26" spans="1:15">
      <c r="A26" s="11"/>
      <c r="B26" s="2"/>
      <c r="C26" s="2"/>
      <c r="D26" s="2"/>
      <c r="E26" s="2"/>
      <c r="F26" s="2"/>
      <c r="G26" s="2"/>
      <c r="H26" s="2"/>
      <c r="I26" s="3"/>
      <c r="J26" s="3"/>
      <c r="K26" s="3"/>
      <c r="L26" s="3"/>
      <c r="M26" s="3"/>
      <c r="N26" s="3"/>
      <c r="O26" s="12"/>
    </row>
    <row r="27" spans="1:15">
      <c r="A27" s="11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12"/>
    </row>
    <row r="28" spans="1:15">
      <c r="A28" s="11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12"/>
    </row>
    <row r="29" spans="1:15">
      <c r="A29" s="11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12"/>
    </row>
    <row r="30" spans="1:15" ht="17.25" thickBot="1">
      <c r="A30" s="19"/>
      <c r="B30" s="6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20"/>
    </row>
    <row r="31" spans="1:15" ht="16.5" customHeight="1">
      <c r="A31" s="19"/>
      <c r="B31" s="6"/>
      <c r="C31" s="39"/>
      <c r="D31" s="179" t="s">
        <v>5</v>
      </c>
      <c r="E31" s="182" t="s">
        <v>46</v>
      </c>
      <c r="F31" s="182"/>
      <c r="G31" s="182" t="s">
        <v>39</v>
      </c>
      <c r="H31" s="182"/>
      <c r="I31" s="182" t="s">
        <v>39</v>
      </c>
      <c r="J31" s="182"/>
      <c r="K31" s="182" t="s">
        <v>40</v>
      </c>
      <c r="L31" s="183"/>
      <c r="M31" s="5"/>
      <c r="N31" s="8"/>
      <c r="O31" s="21"/>
    </row>
    <row r="32" spans="1:15" ht="16.5" customHeight="1">
      <c r="A32" s="19"/>
      <c r="B32" s="6"/>
      <c r="C32" s="39"/>
      <c r="D32" s="180"/>
      <c r="E32" s="184"/>
      <c r="F32" s="184"/>
      <c r="G32" s="184"/>
      <c r="H32" s="184"/>
      <c r="I32" s="185"/>
      <c r="J32" s="185"/>
      <c r="K32" s="184"/>
      <c r="L32" s="186"/>
      <c r="M32" s="5"/>
      <c r="N32" s="8"/>
      <c r="O32" s="21"/>
    </row>
    <row r="33" spans="1:15">
      <c r="A33" s="19"/>
      <c r="B33" s="6"/>
      <c r="C33" s="39"/>
      <c r="D33" s="180"/>
      <c r="E33" s="184"/>
      <c r="F33" s="184"/>
      <c r="G33" s="184"/>
      <c r="H33" s="184"/>
      <c r="I33" s="185"/>
      <c r="J33" s="185"/>
      <c r="K33" s="184"/>
      <c r="L33" s="186"/>
      <c r="M33" s="5"/>
      <c r="N33" s="8"/>
      <c r="O33" s="21"/>
    </row>
    <row r="34" spans="1:15">
      <c r="A34" s="19"/>
      <c r="B34" s="6"/>
      <c r="C34" s="39"/>
      <c r="D34" s="180"/>
      <c r="E34" s="184"/>
      <c r="F34" s="184"/>
      <c r="G34" s="184"/>
      <c r="H34" s="184"/>
      <c r="I34" s="185"/>
      <c r="J34" s="185"/>
      <c r="K34" s="184"/>
      <c r="L34" s="186"/>
      <c r="M34" s="5"/>
      <c r="N34" s="5"/>
      <c r="O34" s="20"/>
    </row>
    <row r="35" spans="1:15">
      <c r="A35" s="19"/>
      <c r="B35" s="6"/>
      <c r="C35" s="39"/>
      <c r="D35" s="180"/>
      <c r="E35" s="184"/>
      <c r="F35" s="184"/>
      <c r="G35" s="184"/>
      <c r="H35" s="184"/>
      <c r="I35" s="185"/>
      <c r="J35" s="185"/>
      <c r="K35" s="184"/>
      <c r="L35" s="186"/>
      <c r="M35" s="5"/>
      <c r="N35" s="8"/>
      <c r="O35" s="21"/>
    </row>
    <row r="36" spans="1:15" ht="17.25" thickBot="1">
      <c r="A36" s="19"/>
      <c r="B36" s="6"/>
      <c r="C36" s="39"/>
      <c r="D36" s="181"/>
      <c r="E36" s="187" t="s">
        <v>4</v>
      </c>
      <c r="F36" s="187"/>
      <c r="G36" s="187" t="s">
        <v>4</v>
      </c>
      <c r="H36" s="187"/>
      <c r="I36" s="187" t="s">
        <v>4</v>
      </c>
      <c r="J36" s="187"/>
      <c r="K36" s="187" t="s">
        <v>4</v>
      </c>
      <c r="L36" s="188"/>
      <c r="M36" s="5"/>
      <c r="N36" s="8"/>
      <c r="O36" s="21"/>
    </row>
    <row r="37" spans="1:15">
      <c r="A37" s="19"/>
      <c r="B37" s="6"/>
      <c r="C37" s="7"/>
      <c r="D37" s="7"/>
      <c r="E37" s="10"/>
      <c r="F37" s="7"/>
      <c r="G37" s="7"/>
      <c r="H37" s="7"/>
      <c r="I37" s="7"/>
      <c r="J37" s="8"/>
      <c r="K37" s="8"/>
      <c r="L37" s="8"/>
      <c r="M37" s="8"/>
      <c r="N37" s="8"/>
      <c r="O37" s="21"/>
    </row>
    <row r="38" spans="1:15">
      <c r="A38" s="19"/>
      <c r="B38" s="6"/>
      <c r="C38" s="7"/>
      <c r="D38" s="7"/>
      <c r="E38" s="7"/>
      <c r="F38" s="7"/>
      <c r="G38" s="7"/>
      <c r="H38" s="7"/>
      <c r="I38" s="7"/>
      <c r="J38" s="8"/>
      <c r="K38" s="8"/>
      <c r="L38" s="8"/>
      <c r="M38" s="8"/>
      <c r="N38" s="8"/>
      <c r="O38" s="21"/>
    </row>
    <row r="39" spans="1:15">
      <c r="A39" s="19"/>
      <c r="B39" s="6"/>
      <c r="C39" s="7"/>
      <c r="D39" s="7"/>
      <c r="E39" s="7"/>
      <c r="F39" s="7"/>
      <c r="G39" s="7"/>
      <c r="H39" s="7"/>
      <c r="I39" s="7"/>
      <c r="J39" s="8"/>
      <c r="K39" s="8"/>
      <c r="L39" s="8"/>
      <c r="M39" s="8"/>
      <c r="N39" s="8"/>
      <c r="O39" s="21"/>
    </row>
    <row r="40" spans="1:15">
      <c r="A40" s="19"/>
      <c r="B40" s="6"/>
      <c r="C40" s="7"/>
      <c r="D40" s="7"/>
      <c r="E40" s="7"/>
      <c r="F40" s="7"/>
      <c r="G40" s="7"/>
      <c r="H40" s="7"/>
      <c r="I40" s="7"/>
      <c r="J40" s="8"/>
      <c r="K40" s="8"/>
      <c r="L40" s="8"/>
      <c r="M40" s="8"/>
      <c r="N40" s="8"/>
      <c r="O40" s="21"/>
    </row>
    <row r="41" spans="1:15">
      <c r="A41" s="19"/>
      <c r="B41" s="6"/>
      <c r="C41" s="7"/>
      <c r="D41" s="7"/>
      <c r="E41" s="7"/>
      <c r="F41" s="7"/>
      <c r="G41" s="7"/>
      <c r="H41" s="7"/>
      <c r="I41" s="7"/>
      <c r="J41" s="8"/>
      <c r="K41" s="8"/>
      <c r="L41" s="8"/>
      <c r="M41" s="8"/>
      <c r="N41" s="8"/>
      <c r="O41" s="21"/>
    </row>
    <row r="42" spans="1:15">
      <c r="A42" s="19"/>
      <c r="B42" s="6"/>
      <c r="C42" s="7"/>
      <c r="D42" s="7"/>
      <c r="E42" s="7"/>
      <c r="F42" s="7"/>
      <c r="G42" s="7"/>
      <c r="H42" s="7"/>
      <c r="I42" s="7"/>
      <c r="J42" s="8"/>
      <c r="K42" s="8"/>
      <c r="L42" s="8"/>
      <c r="M42" s="8"/>
      <c r="N42" s="8"/>
      <c r="O42" s="21"/>
    </row>
    <row r="43" spans="1:15" ht="17.25" thickBot="1">
      <c r="A43" s="22"/>
      <c r="B43" s="23"/>
      <c r="C43" s="24"/>
      <c r="D43" s="24"/>
      <c r="E43" s="24"/>
      <c r="F43" s="24"/>
      <c r="G43" s="24"/>
      <c r="H43" s="24"/>
      <c r="I43" s="24"/>
      <c r="J43" s="25"/>
      <c r="K43" s="25"/>
      <c r="L43" s="25"/>
      <c r="M43" s="25"/>
      <c r="N43" s="25"/>
      <c r="O43" s="26"/>
    </row>
    <row r="44" spans="1:15">
      <c r="A44" s="1"/>
      <c r="B44" s="1"/>
      <c r="C44" s="1"/>
      <c r="D44" s="1"/>
      <c r="E44" s="1"/>
      <c r="F44" s="1"/>
      <c r="G44" s="1"/>
      <c r="H44" s="1"/>
    </row>
    <row r="45" spans="1:15">
      <c r="A45" s="1"/>
      <c r="B45" s="1"/>
      <c r="C45" s="1"/>
      <c r="D45" s="1"/>
      <c r="E45" s="1"/>
      <c r="F45" s="1"/>
      <c r="G45" s="1"/>
      <c r="H45" s="1"/>
    </row>
    <row r="46" spans="1:15">
      <c r="A46" s="1"/>
      <c r="B46" s="1"/>
      <c r="C46" s="4"/>
      <c r="D46" s="1"/>
      <c r="E46" s="1"/>
      <c r="F46" s="1"/>
      <c r="G46" s="1"/>
      <c r="H46" s="1"/>
    </row>
    <row r="47" spans="1:15">
      <c r="A47" s="1"/>
      <c r="B47" s="1"/>
      <c r="C47" s="1"/>
      <c r="D47" s="1"/>
      <c r="E47" s="1"/>
      <c r="F47" s="1"/>
      <c r="G47" s="1"/>
      <c r="H47" s="1"/>
    </row>
    <row r="48" spans="1:15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  <row r="67" spans="1:8">
      <c r="A67" s="1"/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/>
      <c r="B72" s="1"/>
      <c r="C72" s="1"/>
      <c r="D72" s="1"/>
      <c r="E72" s="1"/>
      <c r="F72" s="1"/>
      <c r="G72" s="1"/>
      <c r="H72" s="1"/>
    </row>
    <row r="73" spans="1:8">
      <c r="A73" s="1"/>
      <c r="B73" s="1"/>
      <c r="C73" s="1"/>
      <c r="D73" s="1"/>
      <c r="E73" s="1"/>
      <c r="F73" s="1"/>
      <c r="G73" s="1"/>
      <c r="H73" s="1"/>
    </row>
    <row r="74" spans="1:8">
      <c r="A74" s="1"/>
      <c r="B74" s="1"/>
      <c r="C74" s="1"/>
      <c r="D74" s="1"/>
      <c r="E74" s="1"/>
      <c r="F74" s="1"/>
      <c r="G74" s="1"/>
      <c r="H74" s="1"/>
    </row>
    <row r="75" spans="1:8">
      <c r="A75" s="1"/>
      <c r="B75" s="1"/>
      <c r="C75" s="1"/>
      <c r="D75" s="1"/>
      <c r="E75" s="1"/>
      <c r="F75" s="1"/>
      <c r="G75" s="1"/>
      <c r="H75" s="1"/>
    </row>
    <row r="76" spans="1:8">
      <c r="A76" s="1"/>
      <c r="B76" s="1"/>
      <c r="C76" s="1"/>
      <c r="D76" s="1"/>
      <c r="E76" s="1"/>
      <c r="F76" s="1"/>
      <c r="G76" s="1"/>
      <c r="H76" s="1"/>
    </row>
    <row r="77" spans="1:8">
      <c r="A77" s="1"/>
      <c r="B77" s="1"/>
      <c r="C77" s="1"/>
      <c r="D77" s="1"/>
      <c r="E77" s="1"/>
      <c r="F77" s="1"/>
      <c r="G77" s="1"/>
      <c r="H77" s="1"/>
    </row>
    <row r="78" spans="1:8">
      <c r="A78" s="1"/>
      <c r="B78" s="1"/>
      <c r="C78" s="1"/>
      <c r="D78" s="1"/>
      <c r="E78" s="1"/>
      <c r="F78" s="1"/>
      <c r="G78" s="1"/>
      <c r="H78" s="1"/>
    </row>
    <row r="79" spans="1:8">
      <c r="A79" s="1"/>
      <c r="B79" s="1"/>
      <c r="C79" s="1"/>
      <c r="D79" s="1"/>
      <c r="E79" s="1"/>
      <c r="F79" s="1"/>
      <c r="G79" s="1"/>
      <c r="H79" s="1"/>
    </row>
    <row r="80" spans="1:8">
      <c r="A80" s="1"/>
      <c r="B80" s="1"/>
      <c r="C80" s="1"/>
      <c r="D80" s="1"/>
      <c r="E80" s="1"/>
      <c r="F80" s="1"/>
      <c r="G80" s="1"/>
      <c r="H80" s="1"/>
    </row>
    <row r="81" spans="1:8">
      <c r="A81" s="1"/>
      <c r="B81" s="1"/>
      <c r="C81" s="1"/>
      <c r="D81" s="1"/>
      <c r="E81" s="1"/>
      <c r="F81" s="1"/>
      <c r="G81" s="1"/>
      <c r="H81" s="1"/>
    </row>
    <row r="82" spans="1:8">
      <c r="A82" s="1"/>
      <c r="B82" s="1"/>
      <c r="C82" s="1"/>
      <c r="D82" s="1"/>
      <c r="E82" s="1"/>
      <c r="F82" s="1"/>
      <c r="G82" s="1"/>
      <c r="H82" s="1"/>
    </row>
    <row r="83" spans="1:8">
      <c r="A83" s="1"/>
      <c r="B83" s="1"/>
      <c r="C83" s="1"/>
      <c r="D83" s="1"/>
      <c r="E83" s="1"/>
      <c r="F83" s="1"/>
      <c r="G83" s="1"/>
      <c r="H83" s="1"/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"/>
      <c r="B85" s="1"/>
      <c r="C85" s="1"/>
      <c r="D85" s="1"/>
      <c r="E85" s="1"/>
      <c r="F85" s="1"/>
      <c r="G85" s="1"/>
      <c r="H85" s="1"/>
    </row>
  </sheetData>
  <mergeCells count="38">
    <mergeCell ref="D23:F23"/>
    <mergeCell ref="G23:L23"/>
    <mergeCell ref="D25:F25"/>
    <mergeCell ref="G25:L25"/>
    <mergeCell ref="D24:F24"/>
    <mergeCell ref="G24:L24"/>
    <mergeCell ref="D22:F22"/>
    <mergeCell ref="G19:L19"/>
    <mergeCell ref="G20:L20"/>
    <mergeCell ref="C5:M8"/>
    <mergeCell ref="G18:L18"/>
    <mergeCell ref="D18:F18"/>
    <mergeCell ref="D13:F13"/>
    <mergeCell ref="D16:F16"/>
    <mergeCell ref="G13:L13"/>
    <mergeCell ref="G16:L16"/>
    <mergeCell ref="D19:F19"/>
    <mergeCell ref="D17:F17"/>
    <mergeCell ref="G17:L17"/>
    <mergeCell ref="D20:F20"/>
    <mergeCell ref="D14:F15"/>
    <mergeCell ref="G22:L22"/>
    <mergeCell ref="G14:L15"/>
    <mergeCell ref="G21:L21"/>
    <mergeCell ref="D21:F21"/>
    <mergeCell ref="D31:D36"/>
    <mergeCell ref="E31:F31"/>
    <mergeCell ref="G31:H31"/>
    <mergeCell ref="I31:J31"/>
    <mergeCell ref="K31:L31"/>
    <mergeCell ref="E32:F35"/>
    <mergeCell ref="G32:H35"/>
    <mergeCell ref="I32:J35"/>
    <mergeCell ref="K32:L35"/>
    <mergeCell ref="K36:L36"/>
    <mergeCell ref="I36:J36"/>
    <mergeCell ref="G36:H36"/>
    <mergeCell ref="E36:F36"/>
  </mergeCells>
  <phoneticPr fontId="1" type="noConversion"/>
  <printOptions horizontalCentered="1" verticalCentered="1"/>
  <pageMargins left="0.23622047244094491" right="0.23622047244094491" top="0.78740157480314965" bottom="0.78740157480314965" header="0.23622047244094491" footer="0.23622047244094491"/>
  <pageSetup paperSize="9" fitToHeight="0" orientation="portrait" horizontalDpi="4294967293" verticalDpi="4294967293" r:id="rId1"/>
  <headerFooter>
    <oddHeader>&amp;L&amp;G</oddHeader>
    <oddFooter>&amp;L&amp;10PSTEK CO.,LTD.
DOCUMENT FORM NO : QP-품질-004-001&amp;R&amp;10Quality Assurance Department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"/>
  <sheetViews>
    <sheetView showWhiteSpace="0" view="pageLayout" workbookViewId="0">
      <selection activeCell="E11" sqref="E11:O11"/>
    </sheetView>
  </sheetViews>
  <sheetFormatPr defaultColWidth="8.75" defaultRowHeight="16.5"/>
  <cols>
    <col min="1" max="16" width="5.625" style="31" customWidth="1"/>
    <col min="17" max="17" width="5.75" style="31" customWidth="1"/>
    <col min="18" max="16384" width="8.75" style="31"/>
  </cols>
  <sheetData>
    <row r="1" spans="1:16">
      <c r="A1" s="218" t="s">
        <v>41</v>
      </c>
      <c r="B1" s="219"/>
      <c r="C1" s="220" t="s">
        <v>45</v>
      </c>
      <c r="D1" s="221"/>
      <c r="E1" s="221"/>
      <c r="F1" s="221"/>
      <c r="G1" s="221"/>
      <c r="H1" s="221"/>
      <c r="I1" s="221"/>
      <c r="J1" s="222"/>
      <c r="K1" s="219" t="s">
        <v>42</v>
      </c>
      <c r="L1" s="219"/>
      <c r="M1" s="223"/>
      <c r="N1" s="223"/>
      <c r="O1" s="224"/>
      <c r="P1" s="225"/>
    </row>
    <row r="2" spans="1:16" ht="16.5" customHeight="1">
      <c r="A2" s="226" t="s">
        <v>9</v>
      </c>
      <c r="B2" s="227"/>
      <c r="C2" s="236" t="str">
        <f>표지!$G$13</f>
        <v>마이크로원</v>
      </c>
      <c r="D2" s="237"/>
      <c r="E2" s="237"/>
      <c r="F2" s="237"/>
      <c r="G2" s="238"/>
      <c r="H2" s="233" t="s">
        <v>10</v>
      </c>
      <c r="I2" s="234"/>
      <c r="J2" s="235"/>
      <c r="K2" s="230" t="str">
        <f>표지!$G$14</f>
        <v>스위칭모드전원장치_72kW_80kV_900mA_마이크로원</v>
      </c>
      <c r="L2" s="231"/>
      <c r="M2" s="231"/>
      <c r="N2" s="231"/>
      <c r="O2" s="231"/>
      <c r="P2" s="232"/>
    </row>
    <row r="3" spans="1:16" ht="16.5" customHeight="1">
      <c r="A3" s="226" t="str">
        <f>표지!$D$16</f>
        <v>MODEL NO</v>
      </c>
      <c r="B3" s="227"/>
      <c r="C3" s="228" t="str">
        <f>표지!$G$16</f>
        <v>PSEP-8585KDE</v>
      </c>
      <c r="D3" s="229"/>
      <c r="E3" s="229"/>
      <c r="F3" s="227" t="str">
        <f>표지!$D$17</f>
        <v>SERIAL NO</v>
      </c>
      <c r="G3" s="227"/>
      <c r="H3" s="229" t="str">
        <f>표지!$G$17</f>
        <v>EP20-8585KDE-002</v>
      </c>
      <c r="I3" s="229"/>
      <c r="J3" s="229"/>
      <c r="K3" s="227" t="s">
        <v>11</v>
      </c>
      <c r="L3" s="227"/>
      <c r="M3" s="227"/>
      <c r="N3" s="215">
        <f>표지!$G$21</f>
        <v>44084</v>
      </c>
      <c r="O3" s="216"/>
      <c r="P3" s="217"/>
    </row>
    <row r="4" spans="1:16">
      <c r="A4" s="226" t="s">
        <v>49</v>
      </c>
      <c r="B4" s="227"/>
      <c r="C4" s="236" t="str">
        <f>표지!$G$18</f>
        <v>스위칭모드전원장치</v>
      </c>
      <c r="D4" s="237"/>
      <c r="E4" s="237"/>
      <c r="F4" s="237"/>
      <c r="G4" s="237"/>
      <c r="H4" s="237"/>
      <c r="I4" s="237"/>
      <c r="J4" s="238"/>
      <c r="K4" s="227" t="s">
        <v>12</v>
      </c>
      <c r="L4" s="227"/>
      <c r="M4" s="242">
        <f>표지!$G$19</f>
        <v>1</v>
      </c>
      <c r="N4" s="242"/>
      <c r="O4" s="236"/>
      <c r="P4" s="243"/>
    </row>
    <row r="5" spans="1:16" ht="17.25" thickBot="1">
      <c r="A5" s="244" t="s">
        <v>43</v>
      </c>
      <c r="B5" s="239"/>
      <c r="C5" s="245" t="str">
        <f>표지!$G$22</f>
        <v>윤준여</v>
      </c>
      <c r="D5" s="245"/>
      <c r="E5" s="239" t="s">
        <v>44</v>
      </c>
      <c r="F5" s="239"/>
      <c r="G5" s="245" t="str">
        <f>표지!$G$23</f>
        <v>-</v>
      </c>
      <c r="H5" s="245"/>
      <c r="I5" s="239" t="s">
        <v>44</v>
      </c>
      <c r="J5" s="239"/>
      <c r="K5" s="245" t="str">
        <f>표지!$G$24</f>
        <v>조수범</v>
      </c>
      <c r="L5" s="245"/>
      <c r="M5" s="239" t="s">
        <v>13</v>
      </c>
      <c r="N5" s="239"/>
      <c r="O5" s="240" t="str">
        <f>표지!$G$25</f>
        <v>조광원</v>
      </c>
      <c r="P5" s="241"/>
    </row>
    <row r="6" spans="1:16" ht="23.25" thickBot="1">
      <c r="A6" s="32" t="s">
        <v>50</v>
      </c>
      <c r="B6" s="258" t="s">
        <v>15</v>
      </c>
      <c r="C6" s="259"/>
      <c r="D6" s="260"/>
      <c r="E6" s="258" t="s">
        <v>16</v>
      </c>
      <c r="F6" s="259"/>
      <c r="G6" s="259"/>
      <c r="H6" s="259"/>
      <c r="I6" s="259"/>
      <c r="J6" s="259"/>
      <c r="K6" s="259"/>
      <c r="L6" s="259"/>
      <c r="M6" s="259"/>
      <c r="N6" s="259"/>
      <c r="O6" s="260"/>
      <c r="P6" s="30" t="s">
        <v>64</v>
      </c>
    </row>
    <row r="7" spans="1:16" ht="28.35" customHeight="1" thickTop="1">
      <c r="A7" s="35" t="s">
        <v>33</v>
      </c>
      <c r="B7" s="261" t="s">
        <v>122</v>
      </c>
      <c r="C7" s="262"/>
      <c r="D7" s="263"/>
      <c r="E7" s="278" t="s">
        <v>123</v>
      </c>
      <c r="F7" s="279"/>
      <c r="G7" s="279"/>
      <c r="H7" s="279"/>
      <c r="I7" s="279"/>
      <c r="J7" s="279"/>
      <c r="K7" s="279"/>
      <c r="L7" s="279"/>
      <c r="M7" s="279"/>
      <c r="N7" s="279"/>
      <c r="O7" s="280"/>
      <c r="P7" s="55" t="s">
        <v>197</v>
      </c>
    </row>
    <row r="8" spans="1:16" ht="28.35" customHeight="1">
      <c r="A8" s="44" t="s">
        <v>34</v>
      </c>
      <c r="B8" s="252" t="s">
        <v>124</v>
      </c>
      <c r="C8" s="253"/>
      <c r="D8" s="254"/>
      <c r="E8" s="269" t="s">
        <v>125</v>
      </c>
      <c r="F8" s="270"/>
      <c r="G8" s="270"/>
      <c r="H8" s="270"/>
      <c r="I8" s="270"/>
      <c r="J8" s="270"/>
      <c r="K8" s="270"/>
      <c r="L8" s="270"/>
      <c r="M8" s="270"/>
      <c r="N8" s="270"/>
      <c r="O8" s="271"/>
      <c r="P8" s="56" t="s">
        <v>197</v>
      </c>
    </row>
    <row r="9" spans="1:16" ht="28.35" customHeight="1">
      <c r="A9" s="44" t="s">
        <v>36</v>
      </c>
      <c r="B9" s="252" t="s">
        <v>24</v>
      </c>
      <c r="C9" s="253"/>
      <c r="D9" s="254"/>
      <c r="E9" s="281" t="s">
        <v>25</v>
      </c>
      <c r="F9" s="282"/>
      <c r="G9" s="282"/>
      <c r="H9" s="282"/>
      <c r="I9" s="282"/>
      <c r="J9" s="282"/>
      <c r="K9" s="282"/>
      <c r="L9" s="282"/>
      <c r="M9" s="282"/>
      <c r="N9" s="282"/>
      <c r="O9" s="283"/>
      <c r="P9" s="56" t="s">
        <v>197</v>
      </c>
    </row>
    <row r="10" spans="1:16" ht="28.35" customHeight="1">
      <c r="A10" s="44" t="s">
        <v>35</v>
      </c>
      <c r="B10" s="252" t="s">
        <v>26</v>
      </c>
      <c r="C10" s="253"/>
      <c r="D10" s="254"/>
      <c r="E10" s="269" t="s">
        <v>27</v>
      </c>
      <c r="F10" s="270"/>
      <c r="G10" s="270"/>
      <c r="H10" s="270"/>
      <c r="I10" s="270"/>
      <c r="J10" s="270"/>
      <c r="K10" s="270"/>
      <c r="L10" s="270"/>
      <c r="M10" s="270"/>
      <c r="N10" s="270"/>
      <c r="O10" s="271"/>
      <c r="P10" s="56" t="s">
        <v>197</v>
      </c>
    </row>
    <row r="11" spans="1:16" ht="28.35" customHeight="1">
      <c r="A11" s="44" t="s">
        <v>57</v>
      </c>
      <c r="B11" s="246" t="s">
        <v>126</v>
      </c>
      <c r="C11" s="247"/>
      <c r="D11" s="248"/>
      <c r="E11" s="255" t="s">
        <v>127</v>
      </c>
      <c r="F11" s="256"/>
      <c r="G11" s="256"/>
      <c r="H11" s="256"/>
      <c r="I11" s="256"/>
      <c r="J11" s="256"/>
      <c r="K11" s="256"/>
      <c r="L11" s="256"/>
      <c r="M11" s="256"/>
      <c r="N11" s="256"/>
      <c r="O11" s="257"/>
      <c r="P11" s="56" t="s">
        <v>197</v>
      </c>
    </row>
    <row r="12" spans="1:16" ht="28.35" customHeight="1">
      <c r="A12" s="44" t="s">
        <v>58</v>
      </c>
      <c r="B12" s="246" t="s">
        <v>128</v>
      </c>
      <c r="C12" s="247"/>
      <c r="D12" s="248"/>
      <c r="E12" s="249" t="s">
        <v>129</v>
      </c>
      <c r="F12" s="250"/>
      <c r="G12" s="250"/>
      <c r="H12" s="250"/>
      <c r="I12" s="250"/>
      <c r="J12" s="250"/>
      <c r="K12" s="250"/>
      <c r="L12" s="250"/>
      <c r="M12" s="250"/>
      <c r="N12" s="250"/>
      <c r="O12" s="251"/>
      <c r="P12" s="56" t="s">
        <v>197</v>
      </c>
    </row>
    <row r="13" spans="1:16" ht="28.35" customHeight="1">
      <c r="A13" s="44" t="s">
        <v>59</v>
      </c>
      <c r="B13" s="246" t="s">
        <v>131</v>
      </c>
      <c r="C13" s="247"/>
      <c r="D13" s="248"/>
      <c r="E13" s="249" t="s">
        <v>130</v>
      </c>
      <c r="F13" s="250"/>
      <c r="G13" s="250"/>
      <c r="H13" s="250"/>
      <c r="I13" s="250"/>
      <c r="J13" s="250"/>
      <c r="K13" s="250"/>
      <c r="L13" s="250"/>
      <c r="M13" s="250"/>
      <c r="N13" s="250"/>
      <c r="O13" s="251"/>
      <c r="P13" s="56" t="s">
        <v>197</v>
      </c>
    </row>
    <row r="14" spans="1:16" ht="28.35" customHeight="1">
      <c r="A14" s="44" t="s">
        <v>60</v>
      </c>
      <c r="B14" s="246" t="s">
        <v>28</v>
      </c>
      <c r="C14" s="247"/>
      <c r="D14" s="248"/>
      <c r="E14" s="249" t="s">
        <v>32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1"/>
      <c r="P14" s="56" t="s">
        <v>197</v>
      </c>
    </row>
    <row r="15" spans="1:16" ht="28.35" customHeight="1">
      <c r="A15" s="63" t="s">
        <v>65</v>
      </c>
      <c r="B15" s="246" t="s">
        <v>132</v>
      </c>
      <c r="C15" s="247"/>
      <c r="D15" s="248"/>
      <c r="E15" s="249" t="s">
        <v>133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1"/>
      <c r="P15" s="56" t="s">
        <v>197</v>
      </c>
    </row>
    <row r="16" spans="1:16" ht="28.35" customHeight="1">
      <c r="A16" s="37" t="s">
        <v>68</v>
      </c>
      <c r="B16" s="246" t="s">
        <v>132</v>
      </c>
      <c r="C16" s="247"/>
      <c r="D16" s="248"/>
      <c r="E16" s="249" t="s">
        <v>222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1"/>
      <c r="P16" s="56" t="s">
        <v>197</v>
      </c>
    </row>
    <row r="17" spans="1:16" ht="28.35" customHeight="1">
      <c r="A17" s="44" t="s">
        <v>134</v>
      </c>
      <c r="B17" s="246" t="s">
        <v>66</v>
      </c>
      <c r="C17" s="247"/>
      <c r="D17" s="248"/>
      <c r="E17" s="249" t="s">
        <v>67</v>
      </c>
      <c r="F17" s="250"/>
      <c r="G17" s="250"/>
      <c r="H17" s="250"/>
      <c r="I17" s="250"/>
      <c r="J17" s="250"/>
      <c r="K17" s="250"/>
      <c r="L17" s="250"/>
      <c r="M17" s="250"/>
      <c r="N17" s="250"/>
      <c r="O17" s="251"/>
      <c r="P17" s="56" t="s">
        <v>197</v>
      </c>
    </row>
    <row r="18" spans="1:16" ht="28.35" customHeight="1">
      <c r="A18" s="44" t="s">
        <v>135</v>
      </c>
      <c r="B18" s="246" t="s">
        <v>69</v>
      </c>
      <c r="C18" s="247"/>
      <c r="D18" s="248"/>
      <c r="E18" s="249" t="s">
        <v>70</v>
      </c>
      <c r="F18" s="250"/>
      <c r="G18" s="250"/>
      <c r="H18" s="250"/>
      <c r="I18" s="250"/>
      <c r="J18" s="250"/>
      <c r="K18" s="250"/>
      <c r="L18" s="250"/>
      <c r="M18" s="250"/>
      <c r="N18" s="250"/>
      <c r="O18" s="251"/>
      <c r="P18" s="56" t="s">
        <v>197</v>
      </c>
    </row>
    <row r="19" spans="1:16" ht="28.35" customHeight="1">
      <c r="A19" s="44" t="s">
        <v>136</v>
      </c>
      <c r="B19" s="252" t="s">
        <v>22</v>
      </c>
      <c r="C19" s="253"/>
      <c r="D19" s="254"/>
      <c r="E19" s="269" t="s">
        <v>23</v>
      </c>
      <c r="F19" s="270"/>
      <c r="G19" s="270"/>
      <c r="H19" s="270"/>
      <c r="I19" s="270"/>
      <c r="J19" s="270"/>
      <c r="K19" s="270"/>
      <c r="L19" s="270"/>
      <c r="M19" s="270"/>
      <c r="N19" s="270"/>
      <c r="O19" s="271"/>
      <c r="P19" s="56" t="s">
        <v>197</v>
      </c>
    </row>
    <row r="20" spans="1:16" ht="28.35" customHeight="1">
      <c r="A20" s="44" t="s">
        <v>137</v>
      </c>
      <c r="B20" s="252" t="s">
        <v>66</v>
      </c>
      <c r="C20" s="253"/>
      <c r="D20" s="254"/>
      <c r="E20" s="269" t="s">
        <v>67</v>
      </c>
      <c r="F20" s="270"/>
      <c r="G20" s="270"/>
      <c r="H20" s="270"/>
      <c r="I20" s="270"/>
      <c r="J20" s="270"/>
      <c r="K20" s="270"/>
      <c r="L20" s="270"/>
      <c r="M20" s="270"/>
      <c r="N20" s="270"/>
      <c r="O20" s="271"/>
      <c r="P20" s="56" t="s">
        <v>197</v>
      </c>
    </row>
    <row r="21" spans="1:16" ht="28.35" customHeight="1">
      <c r="A21" s="44" t="s">
        <v>138</v>
      </c>
      <c r="B21" s="252" t="s">
        <v>69</v>
      </c>
      <c r="C21" s="253"/>
      <c r="D21" s="254"/>
      <c r="E21" s="269" t="s">
        <v>70</v>
      </c>
      <c r="F21" s="270"/>
      <c r="G21" s="270"/>
      <c r="H21" s="270"/>
      <c r="I21" s="270"/>
      <c r="J21" s="270"/>
      <c r="K21" s="270"/>
      <c r="L21" s="270"/>
      <c r="M21" s="270"/>
      <c r="N21" s="270"/>
      <c r="O21" s="271"/>
      <c r="P21" s="56" t="s">
        <v>197</v>
      </c>
    </row>
    <row r="22" spans="1:16" ht="28.35" customHeight="1">
      <c r="A22" s="44" t="s">
        <v>139</v>
      </c>
      <c r="B22" s="246" t="s">
        <v>141</v>
      </c>
      <c r="C22" s="247"/>
      <c r="D22" s="248"/>
      <c r="E22" s="249" t="s">
        <v>193</v>
      </c>
      <c r="F22" s="250"/>
      <c r="G22" s="250"/>
      <c r="H22" s="250"/>
      <c r="I22" s="250"/>
      <c r="J22" s="250"/>
      <c r="K22" s="250"/>
      <c r="L22" s="250"/>
      <c r="M22" s="250"/>
      <c r="N22" s="250"/>
      <c r="O22" s="251"/>
      <c r="P22" s="56" t="s">
        <v>194</v>
      </c>
    </row>
    <row r="23" spans="1:16" ht="28.35" customHeight="1">
      <c r="A23" s="44" t="s">
        <v>140</v>
      </c>
      <c r="B23" s="246" t="s">
        <v>150</v>
      </c>
      <c r="C23" s="247"/>
      <c r="D23" s="248"/>
      <c r="E23" s="249" t="s">
        <v>283</v>
      </c>
      <c r="F23" s="250"/>
      <c r="G23" s="250"/>
      <c r="H23" s="250"/>
      <c r="I23" s="250"/>
      <c r="J23" s="250"/>
      <c r="K23" s="250"/>
      <c r="L23" s="250"/>
      <c r="M23" s="250"/>
      <c r="N23" s="250"/>
      <c r="O23" s="251"/>
      <c r="P23" s="56" t="s">
        <v>192</v>
      </c>
    </row>
    <row r="24" spans="1:16" ht="28.35" customHeight="1">
      <c r="A24" s="44" t="s">
        <v>147</v>
      </c>
      <c r="B24" s="246" t="s">
        <v>152</v>
      </c>
      <c r="C24" s="247"/>
      <c r="D24" s="248"/>
      <c r="E24" s="249" t="s">
        <v>282</v>
      </c>
      <c r="F24" s="250"/>
      <c r="G24" s="250"/>
      <c r="H24" s="250"/>
      <c r="I24" s="250"/>
      <c r="J24" s="250"/>
      <c r="K24" s="250"/>
      <c r="L24" s="250"/>
      <c r="M24" s="250"/>
      <c r="N24" s="250"/>
      <c r="O24" s="251"/>
      <c r="P24" s="56" t="s">
        <v>192</v>
      </c>
    </row>
    <row r="25" spans="1:16" ht="28.35" customHeight="1">
      <c r="A25" s="70" t="s">
        <v>151</v>
      </c>
      <c r="B25" s="246" t="s">
        <v>152</v>
      </c>
      <c r="C25" s="247"/>
      <c r="D25" s="248"/>
      <c r="E25" s="249" t="s">
        <v>153</v>
      </c>
      <c r="F25" s="250"/>
      <c r="G25" s="250"/>
      <c r="H25" s="250"/>
      <c r="I25" s="250"/>
      <c r="J25" s="250"/>
      <c r="K25" s="250"/>
      <c r="L25" s="250"/>
      <c r="M25" s="250"/>
      <c r="N25" s="250"/>
      <c r="O25" s="251"/>
      <c r="P25" s="56" t="s">
        <v>286</v>
      </c>
    </row>
    <row r="26" spans="1:16" ht="28.35" customHeight="1" thickBot="1">
      <c r="A26" s="41"/>
      <c r="B26" s="272"/>
      <c r="C26" s="273"/>
      <c r="D26" s="274"/>
      <c r="E26" s="275"/>
      <c r="F26" s="276"/>
      <c r="G26" s="276"/>
      <c r="H26" s="276"/>
      <c r="I26" s="276"/>
      <c r="J26" s="276"/>
      <c r="K26" s="276"/>
      <c r="L26" s="276"/>
      <c r="M26" s="276"/>
      <c r="N26" s="276"/>
      <c r="O26" s="277"/>
      <c r="P26" s="116"/>
    </row>
    <row r="27" spans="1:16" ht="47.85" customHeight="1" thickTop="1" thickBot="1">
      <c r="A27" s="264" t="s">
        <v>8</v>
      </c>
      <c r="B27" s="265"/>
      <c r="C27" s="266" t="s">
        <v>149</v>
      </c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8"/>
    </row>
  </sheetData>
  <protectedRanges>
    <protectedRange sqref="A6:P26" name="범위1"/>
  </protectedRanges>
  <mergeCells count="70">
    <mergeCell ref="E19:O19"/>
    <mergeCell ref="E20:O20"/>
    <mergeCell ref="E6:O6"/>
    <mergeCell ref="E7:O7"/>
    <mergeCell ref="E8:O8"/>
    <mergeCell ref="E9:O9"/>
    <mergeCell ref="E10:O10"/>
    <mergeCell ref="A27:B27"/>
    <mergeCell ref="C27:P27"/>
    <mergeCell ref="B17:D17"/>
    <mergeCell ref="E15:O15"/>
    <mergeCell ref="B12:D12"/>
    <mergeCell ref="B13:D13"/>
    <mergeCell ref="B18:D18"/>
    <mergeCell ref="E21:O21"/>
    <mergeCell ref="E12:O12"/>
    <mergeCell ref="E13:O13"/>
    <mergeCell ref="E14:O14"/>
    <mergeCell ref="B25:D25"/>
    <mergeCell ref="E25:O25"/>
    <mergeCell ref="B26:D26"/>
    <mergeCell ref="E24:O24"/>
    <mergeCell ref="E26:O26"/>
    <mergeCell ref="B6:D6"/>
    <mergeCell ref="B7:D7"/>
    <mergeCell ref="B8:D8"/>
    <mergeCell ref="B9:D9"/>
    <mergeCell ref="B10:D10"/>
    <mergeCell ref="B11:D11"/>
    <mergeCell ref="B23:D23"/>
    <mergeCell ref="B24:D24"/>
    <mergeCell ref="E23:O23"/>
    <mergeCell ref="B20:D20"/>
    <mergeCell ref="B21:D21"/>
    <mergeCell ref="B22:D22"/>
    <mergeCell ref="E22:O22"/>
    <mergeCell ref="B19:D19"/>
    <mergeCell ref="B14:D14"/>
    <mergeCell ref="B15:D15"/>
    <mergeCell ref="B16:D16"/>
    <mergeCell ref="E11:O11"/>
    <mergeCell ref="E16:O16"/>
    <mergeCell ref="E17:O17"/>
    <mergeCell ref="E18:O18"/>
    <mergeCell ref="M5:N5"/>
    <mergeCell ref="O5:P5"/>
    <mergeCell ref="A4:B4"/>
    <mergeCell ref="C4:J4"/>
    <mergeCell ref="K4:L4"/>
    <mergeCell ref="M4:P4"/>
    <mergeCell ref="A5:B5"/>
    <mergeCell ref="C5:D5"/>
    <mergeCell ref="E5:F5"/>
    <mergeCell ref="G5:H5"/>
    <mergeCell ref="I5:J5"/>
    <mergeCell ref="K5:L5"/>
    <mergeCell ref="N3:P3"/>
    <mergeCell ref="A1:B1"/>
    <mergeCell ref="C1:J1"/>
    <mergeCell ref="K1:L1"/>
    <mergeCell ref="M1:P1"/>
    <mergeCell ref="A2:B2"/>
    <mergeCell ref="A3:B3"/>
    <mergeCell ref="C3:E3"/>
    <mergeCell ref="F3:G3"/>
    <mergeCell ref="H3:J3"/>
    <mergeCell ref="K3:M3"/>
    <mergeCell ref="K2:P2"/>
    <mergeCell ref="H2:J2"/>
    <mergeCell ref="C2:G2"/>
  </mergeCells>
  <phoneticPr fontId="1" type="noConversion"/>
  <conditionalFormatting sqref="P28:P1048576 P3:P4 P6:P26">
    <cfRule type="containsText" dxfId="6" priority="7" operator="containsText" text="FAIL">
      <formula>NOT(ISERROR(SEARCH("FAIL",P3)))</formula>
    </cfRule>
  </conditionalFormatting>
  <conditionalFormatting sqref="P7:P26">
    <cfRule type="containsText" dxfId="5" priority="6" operator="containsText" text="FAIL">
      <formula>NOT(ISERROR(SEARCH("FAIL",P7)))</formula>
    </cfRule>
  </conditionalFormatting>
  <dataValidations count="1">
    <dataValidation type="list" allowBlank="1" showInputMessage="1" showErrorMessage="1" sqref="P7:P21">
      <formula1>"PASS,NA"</formula1>
    </dataValidation>
  </dataValidations>
  <printOptions horizontalCentered="1" verticalCentered="1"/>
  <pageMargins left="0.23622047244094488" right="0.23622047244094488" top="0.78740157480314965" bottom="0.78740157480314965" header="0.23622047244094488" footer="0.23622047244094488"/>
  <pageSetup paperSize="9" orientation="portrait" horizontalDpi="4294967293" verticalDpi="4294967293" r:id="rId1"/>
  <headerFooter>
    <oddHeader>&amp;L&amp;G</oddHeader>
    <oddFooter>&amp;L&amp;10PSTEK CO.,LTD.
DOCUMENT FORM NO : QP-품질-004-001&amp;C&amp;10&amp;PPAGE&amp;R&amp;10Quality Assurance Department</oddFooter>
  </headerFooter>
  <ignoredErrors>
    <ignoredError sqref="A7:A24" numberStoredAsText="1"/>
  </ignoredErrors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1"/>
  <sheetViews>
    <sheetView tabSelected="1" showWhiteSpace="0" view="pageLayout" workbookViewId="0">
      <selection activeCell="L15" sqref="L15"/>
    </sheetView>
  </sheetViews>
  <sheetFormatPr defaultColWidth="8.75" defaultRowHeight="16.5"/>
  <cols>
    <col min="1" max="13" width="5.625" style="31" customWidth="1"/>
    <col min="14" max="14" width="5.625" style="31" hidden="1" customWidth="1"/>
    <col min="15" max="16" width="5.625" style="31" customWidth="1"/>
    <col min="17" max="16384" width="8.75" style="31"/>
  </cols>
  <sheetData>
    <row r="1" spans="1:16">
      <c r="A1" s="218" t="s">
        <v>0</v>
      </c>
      <c r="B1" s="219"/>
      <c r="C1" s="220" t="s">
        <v>72</v>
      </c>
      <c r="D1" s="221"/>
      <c r="E1" s="221"/>
      <c r="F1" s="221"/>
      <c r="G1" s="221"/>
      <c r="H1" s="221"/>
      <c r="I1" s="221"/>
      <c r="J1" s="222"/>
      <c r="K1" s="219" t="s">
        <v>73</v>
      </c>
      <c r="L1" s="219"/>
      <c r="M1" s="223"/>
      <c r="N1" s="223"/>
      <c r="O1" s="224"/>
      <c r="P1" s="225"/>
    </row>
    <row r="2" spans="1:16" ht="16.5" customHeight="1">
      <c r="A2" s="226" t="s">
        <v>9</v>
      </c>
      <c r="B2" s="227"/>
      <c r="C2" s="236" t="str">
        <f>표지!$G$13</f>
        <v>마이크로원</v>
      </c>
      <c r="D2" s="237"/>
      <c r="E2" s="237"/>
      <c r="F2" s="237"/>
      <c r="G2" s="238"/>
      <c r="H2" s="233" t="s">
        <v>10</v>
      </c>
      <c r="I2" s="234"/>
      <c r="J2" s="235"/>
      <c r="K2" s="230" t="str">
        <f>표지!$G$14</f>
        <v>스위칭모드전원장치_72kW_80kV_900mA_마이크로원</v>
      </c>
      <c r="L2" s="231"/>
      <c r="M2" s="231"/>
      <c r="N2" s="231"/>
      <c r="O2" s="231"/>
      <c r="P2" s="232"/>
    </row>
    <row r="3" spans="1:16" ht="16.5" customHeight="1">
      <c r="A3" s="226" t="s">
        <v>145</v>
      </c>
      <c r="B3" s="227"/>
      <c r="C3" s="228" t="str">
        <f>표지!$G$16</f>
        <v>PSEP-8585KDE</v>
      </c>
      <c r="D3" s="229"/>
      <c r="E3" s="229"/>
      <c r="F3" s="227" t="str">
        <f>표지!$D$17</f>
        <v>SERIAL NO</v>
      </c>
      <c r="G3" s="227"/>
      <c r="H3" s="229" t="str">
        <f>표지!$G$17</f>
        <v>EP20-8585KDE-002</v>
      </c>
      <c r="I3" s="229"/>
      <c r="J3" s="229"/>
      <c r="K3" s="227" t="s">
        <v>11</v>
      </c>
      <c r="L3" s="227"/>
      <c r="M3" s="227"/>
      <c r="N3" s="215">
        <f>표지!$G$21</f>
        <v>44084</v>
      </c>
      <c r="O3" s="216"/>
      <c r="P3" s="217"/>
    </row>
    <row r="4" spans="1:16">
      <c r="A4" s="226" t="s">
        <v>74</v>
      </c>
      <c r="B4" s="227"/>
      <c r="C4" s="236" t="str">
        <f>표지!$G$18</f>
        <v>스위칭모드전원장치</v>
      </c>
      <c r="D4" s="237"/>
      <c r="E4" s="237"/>
      <c r="F4" s="237"/>
      <c r="G4" s="237"/>
      <c r="H4" s="237"/>
      <c r="I4" s="237"/>
      <c r="J4" s="238"/>
      <c r="K4" s="227" t="s">
        <v>12</v>
      </c>
      <c r="L4" s="227"/>
      <c r="M4" s="242">
        <f>표지!$G$19</f>
        <v>1</v>
      </c>
      <c r="N4" s="242"/>
      <c r="O4" s="236"/>
      <c r="P4" s="243"/>
    </row>
    <row r="5" spans="1:16" ht="17.25" thickBot="1">
      <c r="A5" s="244" t="s">
        <v>75</v>
      </c>
      <c r="B5" s="239"/>
      <c r="C5" s="245" t="str">
        <f>표지!$G$22</f>
        <v>윤준여</v>
      </c>
      <c r="D5" s="245"/>
      <c r="E5" s="239" t="s">
        <v>44</v>
      </c>
      <c r="F5" s="239"/>
      <c r="G5" s="245" t="str">
        <f>표지!$G$23</f>
        <v>-</v>
      </c>
      <c r="H5" s="245"/>
      <c r="I5" s="239" t="s">
        <v>44</v>
      </c>
      <c r="J5" s="239"/>
      <c r="K5" s="245" t="str">
        <f>표지!$G$24</f>
        <v>조수범</v>
      </c>
      <c r="L5" s="245"/>
      <c r="M5" s="239" t="s">
        <v>13</v>
      </c>
      <c r="N5" s="239"/>
      <c r="O5" s="240" t="str">
        <f>표지!$G$25</f>
        <v>조광원</v>
      </c>
      <c r="P5" s="241"/>
    </row>
    <row r="6" spans="1:16" ht="24" customHeight="1" thickBot="1">
      <c r="A6" s="32" t="s">
        <v>14</v>
      </c>
      <c r="B6" s="315" t="s">
        <v>15</v>
      </c>
      <c r="C6" s="315"/>
      <c r="D6" s="315"/>
      <c r="E6" s="315" t="s">
        <v>76</v>
      </c>
      <c r="F6" s="315"/>
      <c r="G6" s="315"/>
      <c r="H6" s="315"/>
      <c r="I6" s="315"/>
      <c r="J6" s="72" t="s">
        <v>77</v>
      </c>
      <c r="K6" s="72" t="s">
        <v>78</v>
      </c>
      <c r="L6" s="72" t="s">
        <v>79</v>
      </c>
      <c r="M6" s="72" t="s">
        <v>80</v>
      </c>
      <c r="N6" s="72" t="s">
        <v>81</v>
      </c>
      <c r="O6" s="71" t="s">
        <v>19</v>
      </c>
      <c r="P6" s="30" t="s">
        <v>82</v>
      </c>
    </row>
    <row r="7" spans="1:16" ht="24" customHeight="1" thickTop="1">
      <c r="A7" s="35" t="s">
        <v>83</v>
      </c>
      <c r="B7" s="316" t="s">
        <v>84</v>
      </c>
      <c r="C7" s="316"/>
      <c r="D7" s="316"/>
      <c r="E7" s="317" t="s">
        <v>85</v>
      </c>
      <c r="F7" s="317"/>
      <c r="G7" s="317"/>
      <c r="H7" s="317"/>
      <c r="I7" s="317"/>
      <c r="J7" s="73" t="s">
        <v>86</v>
      </c>
      <c r="K7" s="74">
        <v>1300</v>
      </c>
      <c r="L7" s="75">
        <f>IF(K7="NA","NA",IF(K7&gt;=16000,14,IF(K7&gt;=12000,12,IF(K7&gt;=8000,10,IF(K7&gt;=4000,8,IF(K7&gt;=2000,6,IF(K7&gt;=1000,4,IF(K7&gt;=400,3,IF(K7&gt;=30,2,IF(K7&lt;=30,1,""))))))))))</f>
        <v>4</v>
      </c>
      <c r="M7" s="76">
        <v>1300</v>
      </c>
      <c r="N7" s="77">
        <f>IF(M7="","",M7-K7)</f>
        <v>0</v>
      </c>
      <c r="O7" s="78" t="s">
        <v>87</v>
      </c>
      <c r="P7" s="79" t="str">
        <f>IFERROR((IF(K7="NA","NA",IF(AND(K7+L7&gt;=M7,K7-L7&lt;=M7),"PASS","FAIL"))),"")</f>
        <v>PASS</v>
      </c>
    </row>
    <row r="8" spans="1:16" ht="24" customHeight="1">
      <c r="A8" s="70" t="s">
        <v>88</v>
      </c>
      <c r="B8" s="314" t="s">
        <v>84</v>
      </c>
      <c r="C8" s="314"/>
      <c r="D8" s="314"/>
      <c r="E8" s="310" t="s">
        <v>89</v>
      </c>
      <c r="F8" s="310"/>
      <c r="G8" s="310"/>
      <c r="H8" s="310"/>
      <c r="I8" s="310"/>
      <c r="J8" s="80" t="s">
        <v>90</v>
      </c>
      <c r="K8" s="81">
        <v>1700</v>
      </c>
      <c r="L8" s="82">
        <f t="shared" ref="L8:L9" si="0">IF(K8="NA","NA",IF(K8&gt;=16000,14,IF(K8&gt;=12000,12,IF(K8&gt;=8000,10,IF(K8&gt;=4000,8,IF(K8&gt;=2000,6,IF(K8&gt;=1000,4,IF(K8&gt;=400,3,IF(K8&gt;=30,2,IF(K8&lt;=30,1,""))))))))))</f>
        <v>4</v>
      </c>
      <c r="M8" s="83">
        <v>1700</v>
      </c>
      <c r="N8" s="84">
        <f>IF(M8="","",M8-K8)</f>
        <v>0</v>
      </c>
      <c r="O8" s="58" t="s">
        <v>87</v>
      </c>
      <c r="P8" s="85" t="str">
        <f t="shared" ref="P8:P9" si="1">IFERROR((IF(K8="NA","NA",IF(AND(K8+L8&gt;=M8,K8-L8&lt;=M8),"PASS","FAIL"))),"")</f>
        <v>PASS</v>
      </c>
    </row>
    <row r="9" spans="1:16" ht="24" customHeight="1">
      <c r="A9" s="70" t="s">
        <v>91</v>
      </c>
      <c r="B9" s="314" t="s">
        <v>92</v>
      </c>
      <c r="C9" s="314"/>
      <c r="D9" s="314"/>
      <c r="E9" s="310" t="s">
        <v>89</v>
      </c>
      <c r="F9" s="310"/>
      <c r="G9" s="310"/>
      <c r="H9" s="310"/>
      <c r="I9" s="310"/>
      <c r="J9" s="80" t="s">
        <v>93</v>
      </c>
      <c r="K9" s="81">
        <v>1630</v>
      </c>
      <c r="L9" s="82">
        <f t="shared" si="0"/>
        <v>4</v>
      </c>
      <c r="M9" s="83">
        <v>1632</v>
      </c>
      <c r="N9" s="84">
        <f t="shared" ref="N9" si="2">IF(M9="","",M9-K9)</f>
        <v>2</v>
      </c>
      <c r="O9" s="58" t="s">
        <v>87</v>
      </c>
      <c r="P9" s="85" t="str">
        <f t="shared" si="1"/>
        <v>PASS</v>
      </c>
    </row>
    <row r="10" spans="1:16" ht="24" customHeight="1">
      <c r="A10" s="70" t="s">
        <v>146</v>
      </c>
      <c r="B10" s="314" t="s">
        <v>92</v>
      </c>
      <c r="C10" s="314"/>
      <c r="D10" s="314"/>
      <c r="E10" s="310" t="s">
        <v>89</v>
      </c>
      <c r="F10" s="310"/>
      <c r="G10" s="310"/>
      <c r="H10" s="310"/>
      <c r="I10" s="310"/>
      <c r="J10" s="80" t="s">
        <v>142</v>
      </c>
      <c r="K10" s="81">
        <v>800</v>
      </c>
      <c r="L10" s="82">
        <f t="shared" ref="L10:L11" si="3">IF(K10="NA","NA",IF(K10&gt;=16000,14,IF(K10&gt;=12000,12,IF(K10&gt;=8000,10,IF(K10&gt;=4000,8,IF(K10&gt;=2000,6,IF(K10&gt;=1000,4,IF(K10&gt;=400,3,IF(K10&gt;=30,2,IF(K10&lt;=30,1,""))))))))))</f>
        <v>3</v>
      </c>
      <c r="M10" s="83">
        <v>801</v>
      </c>
      <c r="N10" s="84">
        <f t="shared" ref="N10:N11" si="4">IF(M10="","",M10-K10)</f>
        <v>1</v>
      </c>
      <c r="O10" s="58" t="s">
        <v>94</v>
      </c>
      <c r="P10" s="85" t="str">
        <f t="shared" ref="P10:P11" si="5">IFERROR((IF(K10="NA","NA",IF(AND(K10+L10&gt;=M10,K10-L10&lt;=M10),"PASS","FAIL"))),"")</f>
        <v>PASS</v>
      </c>
    </row>
    <row r="11" spans="1:16" ht="24" customHeight="1">
      <c r="A11" s="70" t="s">
        <v>57</v>
      </c>
      <c r="B11" s="314" t="s">
        <v>92</v>
      </c>
      <c r="C11" s="314"/>
      <c r="D11" s="314"/>
      <c r="E11" s="310" t="s">
        <v>89</v>
      </c>
      <c r="F11" s="310"/>
      <c r="G11" s="310"/>
      <c r="H11" s="310"/>
      <c r="I11" s="310"/>
      <c r="J11" s="80" t="s">
        <v>143</v>
      </c>
      <c r="K11" s="81">
        <v>947</v>
      </c>
      <c r="L11" s="82">
        <f t="shared" si="3"/>
        <v>3</v>
      </c>
      <c r="M11" s="83">
        <v>946</v>
      </c>
      <c r="N11" s="84">
        <f t="shared" si="4"/>
        <v>-1</v>
      </c>
      <c r="O11" s="58" t="s">
        <v>94</v>
      </c>
      <c r="P11" s="85" t="str">
        <f t="shared" si="5"/>
        <v>PASS</v>
      </c>
    </row>
    <row r="12" spans="1:16" ht="24" customHeight="1">
      <c r="A12" s="70" t="s">
        <v>58</v>
      </c>
      <c r="B12" s="314" t="s">
        <v>84</v>
      </c>
      <c r="C12" s="314"/>
      <c r="D12" s="314"/>
      <c r="E12" s="310" t="s">
        <v>85</v>
      </c>
      <c r="F12" s="310"/>
      <c r="G12" s="310"/>
      <c r="H12" s="310"/>
      <c r="I12" s="310"/>
      <c r="J12" s="80" t="s">
        <v>144</v>
      </c>
      <c r="K12" s="81">
        <v>855</v>
      </c>
      <c r="L12" s="82">
        <f t="shared" ref="L12" si="6">IF(K12="NA","NA",IF(K12&gt;=16000,14,IF(K12&gt;=12000,12,IF(K12&gt;=8000,10,IF(K12&gt;=4000,8,IF(K12&gt;=2000,6,IF(K12&gt;=1000,4,IF(K12&gt;=400,3,IF(K12&gt;=30,2,IF(K12&lt;=30,1,""))))))))))</f>
        <v>3</v>
      </c>
      <c r="M12" s="83">
        <v>856</v>
      </c>
      <c r="N12" s="84">
        <f t="shared" ref="N12" si="7">IF(M12="","",M12-K12)</f>
        <v>1</v>
      </c>
      <c r="O12" s="58" t="s">
        <v>87</v>
      </c>
      <c r="P12" s="85" t="str">
        <f t="shared" ref="P12" si="8">IFERROR((IF(K12="NA","NA",IF(AND(K12+L12&gt;=M12,K12-L12&lt;=M12),"PASS","FAIL"))),"")</f>
        <v>PASS</v>
      </c>
    </row>
    <row r="13" spans="1:16" ht="24" customHeight="1">
      <c r="A13" s="70" t="s">
        <v>59</v>
      </c>
      <c r="B13" s="314" t="s">
        <v>84</v>
      </c>
      <c r="C13" s="314"/>
      <c r="D13" s="314"/>
      <c r="E13" s="310" t="s">
        <v>85</v>
      </c>
      <c r="F13" s="310"/>
      <c r="G13" s="310"/>
      <c r="H13" s="310"/>
      <c r="I13" s="310"/>
      <c r="J13" s="80" t="s">
        <v>289</v>
      </c>
      <c r="K13" s="81">
        <v>556</v>
      </c>
      <c r="L13" s="82">
        <f t="shared" ref="L13" si="9">IF(K13="NA","NA",IF(K13&gt;=16000,14,IF(K13&gt;=12000,12,IF(K13&gt;=8000,10,IF(K13&gt;=4000,8,IF(K13&gt;=2000,6,IF(K13&gt;=1000,4,IF(K13&gt;=400,3,IF(K13&gt;=30,2,IF(K13&lt;=30,1,""))))))))))</f>
        <v>3</v>
      </c>
      <c r="M13" s="83">
        <v>555</v>
      </c>
      <c r="N13" s="84">
        <f t="shared" ref="N13" si="10">IF(M13="","",M13-K13)</f>
        <v>-1</v>
      </c>
      <c r="O13" s="58" t="s">
        <v>87</v>
      </c>
      <c r="P13" s="85" t="str">
        <f t="shared" ref="P13" si="11">IFERROR((IF(K13="NA","NA",IF(AND(K13+L13&gt;=M13,K13-L13&lt;=M13),"PASS","FAIL"))),"")</f>
        <v>PASS</v>
      </c>
    </row>
    <row r="14" spans="1:16" ht="24" customHeight="1">
      <c r="A14" s="70"/>
      <c r="B14" s="311"/>
      <c r="C14" s="312"/>
      <c r="D14" s="313"/>
      <c r="E14" s="249"/>
      <c r="F14" s="250"/>
      <c r="G14" s="250"/>
      <c r="H14" s="250"/>
      <c r="I14" s="251"/>
      <c r="J14" s="80"/>
      <c r="K14" s="104"/>
      <c r="L14" s="105"/>
      <c r="M14" s="106"/>
      <c r="N14" s="84"/>
      <c r="O14" s="58"/>
      <c r="P14" s="85"/>
    </row>
    <row r="15" spans="1:16" ht="24" customHeight="1">
      <c r="A15" s="70"/>
      <c r="B15" s="314"/>
      <c r="C15" s="314"/>
      <c r="D15" s="314"/>
      <c r="E15" s="310"/>
      <c r="F15" s="310"/>
      <c r="G15" s="310"/>
      <c r="H15" s="310"/>
      <c r="I15" s="310"/>
      <c r="J15" s="80"/>
      <c r="K15" s="104"/>
      <c r="L15" s="105"/>
      <c r="M15" s="106"/>
      <c r="N15" s="84"/>
      <c r="O15" s="58"/>
      <c r="P15" s="85"/>
    </row>
    <row r="16" spans="1:16" ht="24" customHeight="1" thickBot="1">
      <c r="A16" s="64"/>
      <c r="B16" s="302"/>
      <c r="C16" s="302"/>
      <c r="D16" s="302"/>
      <c r="E16" s="303"/>
      <c r="F16" s="303"/>
      <c r="G16" s="303"/>
      <c r="H16" s="303"/>
      <c r="I16" s="303"/>
      <c r="J16" s="107"/>
      <c r="K16" s="108"/>
      <c r="L16" s="109"/>
      <c r="M16" s="110"/>
      <c r="N16" s="111"/>
      <c r="O16" s="94"/>
      <c r="P16" s="112"/>
    </row>
    <row r="17" spans="1:16" ht="27.75" customHeight="1" thickTop="1">
      <c r="A17" s="304"/>
      <c r="B17" s="305"/>
      <c r="C17" s="305"/>
      <c r="D17" s="305"/>
      <c r="E17" s="305"/>
      <c r="F17" s="305"/>
      <c r="G17" s="305"/>
      <c r="H17" s="305"/>
      <c r="I17" s="305"/>
      <c r="J17" s="305"/>
      <c r="K17" s="305"/>
      <c r="L17" s="305"/>
      <c r="M17" s="305"/>
      <c r="N17" s="305"/>
      <c r="O17" s="305"/>
      <c r="P17" s="306"/>
    </row>
    <row r="18" spans="1:16" ht="27.75" customHeight="1">
      <c r="A18" s="304"/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  <c r="O18" s="305"/>
      <c r="P18" s="306"/>
    </row>
    <row r="19" spans="1:16" ht="27.75" customHeight="1">
      <c r="A19" s="304"/>
      <c r="B19" s="305"/>
      <c r="C19" s="305"/>
      <c r="D19" s="305"/>
      <c r="E19" s="305"/>
      <c r="F19" s="305"/>
      <c r="G19" s="305"/>
      <c r="H19" s="305"/>
      <c r="I19" s="305"/>
      <c r="J19" s="305"/>
      <c r="K19" s="305"/>
      <c r="L19" s="305"/>
      <c r="M19" s="305"/>
      <c r="N19" s="305"/>
      <c r="O19" s="305"/>
      <c r="P19" s="306"/>
    </row>
    <row r="20" spans="1:16" ht="27.75" customHeight="1">
      <c r="A20" s="304"/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6"/>
    </row>
    <row r="21" spans="1:16" ht="27.75" customHeight="1">
      <c r="A21" s="304"/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6"/>
    </row>
    <row r="22" spans="1:16" ht="27.75" customHeight="1">
      <c r="A22" s="304"/>
      <c r="B22" s="305"/>
      <c r="C22" s="305"/>
      <c r="D22" s="305"/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6"/>
    </row>
    <row r="23" spans="1:16" ht="27.75" customHeight="1">
      <c r="A23" s="304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05"/>
      <c r="P23" s="306"/>
    </row>
    <row r="24" spans="1:16" ht="27.75" customHeight="1">
      <c r="A24" s="304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6"/>
    </row>
    <row r="25" spans="1:16" ht="27.75" customHeight="1" thickBot="1">
      <c r="A25" s="307"/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9"/>
    </row>
    <row r="26" spans="1:16" ht="22.35" customHeight="1" thickTop="1">
      <c r="A26" s="284" t="s">
        <v>95</v>
      </c>
      <c r="B26" s="285"/>
      <c r="C26" s="286"/>
      <c r="D26" s="290" t="s">
        <v>96</v>
      </c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2"/>
    </row>
    <row r="27" spans="1:16" ht="22.35" customHeight="1">
      <c r="A27" s="284"/>
      <c r="B27" s="285"/>
      <c r="C27" s="286"/>
      <c r="D27" s="293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5"/>
    </row>
    <row r="28" spans="1:16" ht="22.35" customHeight="1">
      <c r="A28" s="284"/>
      <c r="B28" s="285"/>
      <c r="C28" s="286"/>
      <c r="D28" s="86" t="s">
        <v>97</v>
      </c>
      <c r="E28" s="87" t="s">
        <v>98</v>
      </c>
      <c r="F28" s="88" t="s">
        <v>99</v>
      </c>
      <c r="G28" s="89" t="s">
        <v>100</v>
      </c>
      <c r="H28" s="89" t="s">
        <v>101</v>
      </c>
      <c r="I28" s="89" t="s">
        <v>102</v>
      </c>
      <c r="J28" s="89" t="s">
        <v>103</v>
      </c>
      <c r="K28" s="89" t="s">
        <v>104</v>
      </c>
      <c r="L28" s="89" t="s">
        <v>105</v>
      </c>
      <c r="M28" s="89" t="s">
        <v>106</v>
      </c>
      <c r="N28" s="89" t="s">
        <v>107</v>
      </c>
      <c r="O28" s="88" t="s">
        <v>108</v>
      </c>
      <c r="P28" s="90" t="s">
        <v>109</v>
      </c>
    </row>
    <row r="29" spans="1:16" ht="22.35" customHeight="1">
      <c r="A29" s="284"/>
      <c r="B29" s="285"/>
      <c r="C29" s="286"/>
      <c r="D29" s="91" t="s">
        <v>110</v>
      </c>
      <c r="E29" s="92" t="s">
        <v>111</v>
      </c>
      <c r="F29" s="92" t="s">
        <v>112</v>
      </c>
      <c r="G29" s="92" t="s">
        <v>113</v>
      </c>
      <c r="H29" s="92" t="s">
        <v>114</v>
      </c>
      <c r="I29" s="92" t="s">
        <v>115</v>
      </c>
      <c r="J29" s="92" t="s">
        <v>116</v>
      </c>
      <c r="K29" s="92" t="s">
        <v>117</v>
      </c>
      <c r="L29" s="92" t="s">
        <v>118</v>
      </c>
      <c r="M29" s="92" t="s">
        <v>119</v>
      </c>
      <c r="N29" s="92" t="s">
        <v>120</v>
      </c>
      <c r="O29" s="92" t="s">
        <v>121</v>
      </c>
      <c r="P29" s="93" t="s">
        <v>94</v>
      </c>
    </row>
    <row r="30" spans="1:16" ht="17.25" customHeight="1">
      <c r="A30" s="284"/>
      <c r="B30" s="285"/>
      <c r="C30" s="286"/>
      <c r="D30" s="296" t="s">
        <v>148</v>
      </c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8"/>
    </row>
    <row r="31" spans="1:16" ht="17.25" thickBot="1">
      <c r="A31" s="287"/>
      <c r="B31" s="288"/>
      <c r="C31" s="289"/>
      <c r="D31" s="299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1"/>
    </row>
  </sheetData>
  <mergeCells count="52">
    <mergeCell ref="B15:D15"/>
    <mergeCell ref="E15:I15"/>
    <mergeCell ref="N3:P3"/>
    <mergeCell ref="A1:B1"/>
    <mergeCell ref="C1:J1"/>
    <mergeCell ref="K1:L1"/>
    <mergeCell ref="M1:P1"/>
    <mergeCell ref="A2:B2"/>
    <mergeCell ref="C2:G2"/>
    <mergeCell ref="H2:J2"/>
    <mergeCell ref="K2:P2"/>
    <mergeCell ref="A3:B3"/>
    <mergeCell ref="C3:E3"/>
    <mergeCell ref="F3:G3"/>
    <mergeCell ref="H3:J3"/>
    <mergeCell ref="K3:M3"/>
    <mergeCell ref="A4:B4"/>
    <mergeCell ref="C4:J4"/>
    <mergeCell ref="K4:L4"/>
    <mergeCell ref="M4:P4"/>
    <mergeCell ref="A5:B5"/>
    <mergeCell ref="C5:D5"/>
    <mergeCell ref="E5:F5"/>
    <mergeCell ref="G5:H5"/>
    <mergeCell ref="I5:J5"/>
    <mergeCell ref="K5:L5"/>
    <mergeCell ref="M5:N5"/>
    <mergeCell ref="O5:P5"/>
    <mergeCell ref="B9:D9"/>
    <mergeCell ref="E9:I9"/>
    <mergeCell ref="B10:D10"/>
    <mergeCell ref="E10:I10"/>
    <mergeCell ref="B11:D11"/>
    <mergeCell ref="E11:I11"/>
    <mergeCell ref="B6:D6"/>
    <mergeCell ref="E6:I6"/>
    <mergeCell ref="B7:D7"/>
    <mergeCell ref="E7:I7"/>
    <mergeCell ref="B8:D8"/>
    <mergeCell ref="E8:I8"/>
    <mergeCell ref="E12:I12"/>
    <mergeCell ref="B14:D14"/>
    <mergeCell ref="E14:I14"/>
    <mergeCell ref="B13:D13"/>
    <mergeCell ref="E13:I13"/>
    <mergeCell ref="B12:D12"/>
    <mergeCell ref="A26:C31"/>
    <mergeCell ref="D26:P27"/>
    <mergeCell ref="D30:P31"/>
    <mergeCell ref="B16:D16"/>
    <mergeCell ref="E16:I16"/>
    <mergeCell ref="A17:P25"/>
  </mergeCells>
  <phoneticPr fontId="1" type="noConversion"/>
  <conditionalFormatting sqref="P7:P16">
    <cfRule type="containsText" dxfId="4" priority="18" operator="containsText" text="FAIL">
      <formula>NOT(ISERROR(SEARCH("FAIL",P7)))</formula>
    </cfRule>
  </conditionalFormatting>
  <conditionalFormatting sqref="P3:P4 P6:P16">
    <cfRule type="containsText" dxfId="3" priority="17" operator="containsText" text="FAIL">
      <formula>NOT(ISERROR(SEARCH("FAIL",P3)))</formula>
    </cfRule>
  </conditionalFormatting>
  <printOptions horizontalCentered="1" verticalCentered="1"/>
  <pageMargins left="0.23622047244094488" right="0.23622047244094488" top="0.78740157480314965" bottom="0.78740157480314965" header="0.23622047244094488" footer="0.23622047244094488"/>
  <pageSetup paperSize="9" orientation="portrait" horizontalDpi="4294967293" verticalDpi="4294967293" r:id="rId1"/>
  <headerFooter>
    <oddHeader>&amp;L&amp;G</oddHeader>
    <oddFooter>&amp;L&amp;10PSTEK CO.,LTD.
DOCUMENT FORM NO : QP-품질-004-001&amp;C&amp;10&amp;PPAGE&amp;R&amp;10Quality Assurance Department</oddFooter>
  </headerFooter>
  <ignoredErrors>
    <ignoredError sqref="A7:A11" numberStoredAsText="1"/>
  </ignoredError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4"/>
  <sheetViews>
    <sheetView showWhiteSpace="0" view="pageLayout" topLeftCell="A19" workbookViewId="0">
      <selection activeCell="R44" sqref="R44"/>
    </sheetView>
  </sheetViews>
  <sheetFormatPr defaultColWidth="8.75" defaultRowHeight="16.5"/>
  <cols>
    <col min="1" max="16" width="5.625" style="31" customWidth="1"/>
    <col min="17" max="16384" width="8.75" style="31"/>
  </cols>
  <sheetData>
    <row r="1" spans="1:16">
      <c r="A1" s="218" t="s">
        <v>41</v>
      </c>
      <c r="B1" s="219"/>
      <c r="C1" s="220" t="s">
        <v>51</v>
      </c>
      <c r="D1" s="221"/>
      <c r="E1" s="221"/>
      <c r="F1" s="221"/>
      <c r="G1" s="221"/>
      <c r="H1" s="221"/>
      <c r="I1" s="221"/>
      <c r="J1" s="222"/>
      <c r="K1" s="219" t="s">
        <v>42</v>
      </c>
      <c r="L1" s="219"/>
      <c r="M1" s="223"/>
      <c r="N1" s="223"/>
      <c r="O1" s="224"/>
      <c r="P1" s="225"/>
    </row>
    <row r="2" spans="1:16">
      <c r="A2" s="226" t="s">
        <v>53</v>
      </c>
      <c r="B2" s="227"/>
      <c r="C2" s="236" t="str">
        <f>표지!$G$13</f>
        <v>마이크로원</v>
      </c>
      <c r="D2" s="237"/>
      <c r="E2" s="237"/>
      <c r="F2" s="237"/>
      <c r="G2" s="238"/>
      <c r="H2" s="233" t="s">
        <v>10</v>
      </c>
      <c r="I2" s="234"/>
      <c r="J2" s="235"/>
      <c r="K2" s="230" t="str">
        <f>표지!$G$14</f>
        <v>스위칭모드전원장치_72kW_80kV_900mA_마이크로원</v>
      </c>
      <c r="L2" s="231"/>
      <c r="M2" s="231"/>
      <c r="N2" s="231"/>
      <c r="O2" s="231"/>
      <c r="P2" s="232"/>
    </row>
    <row r="3" spans="1:16" ht="16.5" customHeight="1">
      <c r="A3" s="226" t="str">
        <f>표지!$D$16</f>
        <v>MODEL NO</v>
      </c>
      <c r="B3" s="227"/>
      <c r="C3" s="228" t="str">
        <f>표지!$G$16</f>
        <v>PSEP-8585KDE</v>
      </c>
      <c r="D3" s="229"/>
      <c r="E3" s="229"/>
      <c r="F3" s="227" t="str">
        <f>표지!$D$17</f>
        <v>SERIAL NO</v>
      </c>
      <c r="G3" s="227"/>
      <c r="H3" s="229" t="str">
        <f>표지!$G$17</f>
        <v>EP20-8585KDE-002</v>
      </c>
      <c r="I3" s="229"/>
      <c r="J3" s="229"/>
      <c r="K3" s="227" t="s">
        <v>11</v>
      </c>
      <c r="L3" s="227"/>
      <c r="M3" s="227"/>
      <c r="N3" s="215">
        <f>표지!$G$21</f>
        <v>44084</v>
      </c>
      <c r="O3" s="216"/>
      <c r="P3" s="217"/>
    </row>
    <row r="4" spans="1:16">
      <c r="A4" s="226" t="s">
        <v>56</v>
      </c>
      <c r="B4" s="227"/>
      <c r="C4" s="236" t="str">
        <f>표지!$G$18</f>
        <v>스위칭모드전원장치</v>
      </c>
      <c r="D4" s="237"/>
      <c r="E4" s="237"/>
      <c r="F4" s="237"/>
      <c r="G4" s="237"/>
      <c r="H4" s="237"/>
      <c r="I4" s="237"/>
      <c r="J4" s="238"/>
      <c r="K4" s="227" t="s">
        <v>12</v>
      </c>
      <c r="L4" s="227"/>
      <c r="M4" s="242">
        <f>표지!$G$19</f>
        <v>1</v>
      </c>
      <c r="N4" s="242"/>
      <c r="O4" s="236"/>
      <c r="P4" s="243"/>
    </row>
    <row r="5" spans="1:16" ht="17.25" thickBot="1">
      <c r="A5" s="244" t="s">
        <v>43</v>
      </c>
      <c r="B5" s="239"/>
      <c r="C5" s="245" t="str">
        <f>표지!$G$22</f>
        <v>윤준여</v>
      </c>
      <c r="D5" s="245"/>
      <c r="E5" s="239" t="s">
        <v>44</v>
      </c>
      <c r="F5" s="239"/>
      <c r="G5" s="245" t="str">
        <f>표지!$G$23</f>
        <v>-</v>
      </c>
      <c r="H5" s="245"/>
      <c r="I5" s="239" t="s">
        <v>44</v>
      </c>
      <c r="J5" s="239"/>
      <c r="K5" s="245" t="str">
        <f>표지!$G$24</f>
        <v>조수범</v>
      </c>
      <c r="L5" s="245"/>
      <c r="M5" s="239" t="s">
        <v>13</v>
      </c>
      <c r="N5" s="239"/>
      <c r="O5" s="240" t="str">
        <f>표지!$G$25</f>
        <v>조광원</v>
      </c>
      <c r="P5" s="241"/>
    </row>
    <row r="6" spans="1:16" ht="23.25" thickBot="1">
      <c r="A6" s="32" t="s">
        <v>14</v>
      </c>
      <c r="B6" s="258" t="s">
        <v>223</v>
      </c>
      <c r="C6" s="259"/>
      <c r="D6" s="260"/>
      <c r="E6" s="258" t="s">
        <v>37</v>
      </c>
      <c r="F6" s="259"/>
      <c r="G6" s="259"/>
      <c r="H6" s="260"/>
      <c r="I6" s="42" t="s">
        <v>17</v>
      </c>
      <c r="J6" s="42" t="s">
        <v>18</v>
      </c>
      <c r="K6" s="42" t="s">
        <v>21</v>
      </c>
      <c r="L6" s="42" t="s">
        <v>30</v>
      </c>
      <c r="M6" s="45" t="s">
        <v>55</v>
      </c>
      <c r="N6" s="42" t="s">
        <v>31</v>
      </c>
      <c r="O6" s="40" t="s">
        <v>19</v>
      </c>
      <c r="P6" s="30" t="s">
        <v>64</v>
      </c>
    </row>
    <row r="7" spans="1:16" ht="28.35" customHeight="1" thickTop="1">
      <c r="A7" s="43" t="s">
        <v>33</v>
      </c>
      <c r="B7" s="311" t="s">
        <v>63</v>
      </c>
      <c r="C7" s="312"/>
      <c r="D7" s="313"/>
      <c r="E7" s="249" t="s">
        <v>195</v>
      </c>
      <c r="F7" s="250"/>
      <c r="G7" s="250"/>
      <c r="H7" s="251"/>
      <c r="I7" s="62">
        <v>0.5</v>
      </c>
      <c r="J7" s="62" t="s">
        <v>20</v>
      </c>
      <c r="K7" s="49"/>
      <c r="L7" s="49"/>
      <c r="M7" s="52" t="s">
        <v>243</v>
      </c>
      <c r="N7" s="38"/>
      <c r="O7" s="59" t="s">
        <v>188</v>
      </c>
      <c r="P7" s="60" t="str">
        <f t="shared" ref="P7:P9" si="0">IF(M7=0,"",IF(M7&gt;=I7,"PASS","FAIL"))</f>
        <v>PASS</v>
      </c>
    </row>
    <row r="8" spans="1:16" ht="28.35" customHeight="1">
      <c r="A8" s="44" t="s">
        <v>34</v>
      </c>
      <c r="B8" s="374" t="s">
        <v>63</v>
      </c>
      <c r="C8" s="375"/>
      <c r="D8" s="376"/>
      <c r="E8" s="249" t="s">
        <v>189</v>
      </c>
      <c r="F8" s="250"/>
      <c r="G8" s="250"/>
      <c r="H8" s="251"/>
      <c r="I8" s="62">
        <v>0.5</v>
      </c>
      <c r="J8" s="62" t="s">
        <v>20</v>
      </c>
      <c r="K8" s="49"/>
      <c r="L8" s="49"/>
      <c r="M8" s="48" t="s">
        <v>243</v>
      </c>
      <c r="N8" s="38"/>
      <c r="O8" s="59" t="s">
        <v>188</v>
      </c>
      <c r="P8" s="60" t="str">
        <f t="shared" si="0"/>
        <v>PASS</v>
      </c>
    </row>
    <row r="9" spans="1:16" ht="28.35" customHeight="1">
      <c r="A9" s="37" t="s">
        <v>36</v>
      </c>
      <c r="B9" s="374" t="s">
        <v>63</v>
      </c>
      <c r="C9" s="375"/>
      <c r="D9" s="376"/>
      <c r="E9" s="249" t="s">
        <v>190</v>
      </c>
      <c r="F9" s="250"/>
      <c r="G9" s="250"/>
      <c r="H9" s="251"/>
      <c r="I9" s="62">
        <v>0.5</v>
      </c>
      <c r="J9" s="62" t="s">
        <v>20</v>
      </c>
      <c r="K9" s="49"/>
      <c r="L9" s="49"/>
      <c r="M9" s="48" t="s">
        <v>243</v>
      </c>
      <c r="N9" s="38"/>
      <c r="O9" s="59" t="s">
        <v>188</v>
      </c>
      <c r="P9" s="60" t="str">
        <f t="shared" si="0"/>
        <v>PASS</v>
      </c>
    </row>
    <row r="10" spans="1:16" ht="28.35" customHeight="1">
      <c r="A10" s="70" t="s">
        <v>245</v>
      </c>
      <c r="B10" s="311" t="s">
        <v>244</v>
      </c>
      <c r="C10" s="312"/>
      <c r="D10" s="313"/>
      <c r="E10" s="249" t="s">
        <v>251</v>
      </c>
      <c r="F10" s="250"/>
      <c r="G10" s="250"/>
      <c r="H10" s="251"/>
      <c r="I10" s="62"/>
      <c r="J10" s="62"/>
      <c r="K10" s="62"/>
      <c r="L10" s="52" t="s">
        <v>71</v>
      </c>
      <c r="M10" s="54"/>
      <c r="N10" s="38"/>
      <c r="O10" s="36"/>
      <c r="P10" s="57" t="str">
        <f t="shared" ref="P10" si="1">IF(L10=0,"",IF(L10="NA","NA",IF(L10="Active","PASS","FAIL")))</f>
        <v>PASS</v>
      </c>
    </row>
    <row r="11" spans="1:16" ht="28.35" customHeight="1">
      <c r="A11" s="155" t="s">
        <v>246</v>
      </c>
      <c r="B11" s="377" t="s">
        <v>247</v>
      </c>
      <c r="C11" s="378"/>
      <c r="D11" s="379"/>
      <c r="E11" s="249" t="s">
        <v>252</v>
      </c>
      <c r="F11" s="250"/>
      <c r="G11" s="250"/>
      <c r="H11" s="251"/>
      <c r="I11" s="62"/>
      <c r="J11" s="62"/>
      <c r="K11" s="62"/>
      <c r="L11" s="52" t="s">
        <v>71</v>
      </c>
      <c r="M11" s="62"/>
      <c r="N11" s="36"/>
      <c r="O11" s="59"/>
      <c r="P11" s="57" t="str">
        <f>IF(L11=0,"",IF(L11="NA","NA",IF(L11="Active","PASS","FAIL")))</f>
        <v>PASS</v>
      </c>
    </row>
    <row r="12" spans="1:16" ht="28.35" customHeight="1">
      <c r="A12" s="157" t="s">
        <v>248</v>
      </c>
      <c r="B12" s="393" t="s">
        <v>249</v>
      </c>
      <c r="C12" s="394"/>
      <c r="D12" s="395"/>
      <c r="E12" s="350" t="s">
        <v>250</v>
      </c>
      <c r="F12" s="351"/>
      <c r="G12" s="351"/>
      <c r="H12" s="352"/>
      <c r="I12" s="62"/>
      <c r="J12" s="62"/>
      <c r="K12" s="62"/>
      <c r="L12" s="52" t="s">
        <v>71</v>
      </c>
      <c r="M12" s="54"/>
      <c r="N12" s="38"/>
      <c r="O12" s="36"/>
      <c r="P12" s="57" t="str">
        <f t="shared" ref="P12" si="2">IF(L12=0,"",IF(L12="NA","NA",IF(L12="Active","PASS","FAIL")))</f>
        <v>PASS</v>
      </c>
    </row>
    <row r="13" spans="1:16" ht="28.35" customHeight="1">
      <c r="A13" s="155" t="s">
        <v>256</v>
      </c>
      <c r="B13" s="377" t="s">
        <v>253</v>
      </c>
      <c r="C13" s="378"/>
      <c r="D13" s="379"/>
      <c r="E13" s="249" t="s">
        <v>254</v>
      </c>
      <c r="F13" s="250"/>
      <c r="G13" s="250"/>
      <c r="H13" s="251"/>
      <c r="I13" s="62"/>
      <c r="J13" s="62"/>
      <c r="K13" s="62"/>
      <c r="L13" s="52" t="s">
        <v>71</v>
      </c>
      <c r="M13" s="62"/>
      <c r="N13" s="36"/>
      <c r="O13" s="59"/>
      <c r="P13" s="57" t="str">
        <f>IF(L11=0,"",IF(L11="NA","NA",IF(L11="Active","PASS","FAIL")))</f>
        <v>PASS</v>
      </c>
    </row>
    <row r="14" spans="1:16" ht="28.35" customHeight="1">
      <c r="A14" s="157" t="s">
        <v>257</v>
      </c>
      <c r="B14" s="390" t="s">
        <v>255</v>
      </c>
      <c r="C14" s="391"/>
      <c r="D14" s="392"/>
      <c r="E14" s="350" t="s">
        <v>251</v>
      </c>
      <c r="F14" s="351"/>
      <c r="G14" s="351"/>
      <c r="H14" s="352"/>
      <c r="I14" s="62"/>
      <c r="J14" s="62"/>
      <c r="K14" s="62"/>
      <c r="L14" s="52" t="s">
        <v>71</v>
      </c>
      <c r="M14" s="54"/>
      <c r="N14" s="38"/>
      <c r="O14" s="36"/>
      <c r="P14" s="57" t="str">
        <f>IF(L13=0,"",IF(L13="NA","NA",IF(L13="Active","PASS","FAIL")))</f>
        <v>PASS</v>
      </c>
    </row>
    <row r="15" spans="1:16" ht="28.35" customHeight="1">
      <c r="A15" s="323" t="s">
        <v>65</v>
      </c>
      <c r="B15" s="325" t="s">
        <v>278</v>
      </c>
      <c r="C15" s="326"/>
      <c r="D15" s="327"/>
      <c r="E15" s="163" t="s">
        <v>275</v>
      </c>
      <c r="F15" s="161">
        <v>0</v>
      </c>
      <c r="G15" s="161">
        <v>500</v>
      </c>
      <c r="H15" s="161">
        <v>1000</v>
      </c>
      <c r="I15" s="62"/>
      <c r="J15" s="62"/>
      <c r="K15" s="165"/>
      <c r="L15" s="348" t="s">
        <v>71</v>
      </c>
      <c r="M15" s="54"/>
      <c r="N15" s="38"/>
      <c r="O15" s="59" t="s">
        <v>178</v>
      </c>
      <c r="P15" s="388" t="str">
        <f t="shared" ref="P15:P17" si="3">IF(L15=0,"",IF(L15="NA","NA",IF(L15="Active","PASS","FAIL")))</f>
        <v>PASS</v>
      </c>
    </row>
    <row r="16" spans="1:16" s="160" customFormat="1" ht="28.35" customHeight="1">
      <c r="A16" s="324"/>
      <c r="B16" s="328"/>
      <c r="C16" s="329"/>
      <c r="D16" s="330"/>
      <c r="E16" s="162" t="s">
        <v>276</v>
      </c>
      <c r="F16" s="59">
        <v>4</v>
      </c>
      <c r="G16" s="59">
        <v>12</v>
      </c>
      <c r="H16" s="59">
        <v>20</v>
      </c>
      <c r="I16" s="62"/>
      <c r="J16" s="62"/>
      <c r="K16" s="49"/>
      <c r="L16" s="349"/>
      <c r="M16" s="54"/>
      <c r="N16" s="38"/>
      <c r="O16" s="59" t="s">
        <v>179</v>
      </c>
      <c r="P16" s="389"/>
    </row>
    <row r="17" spans="1:16" ht="28.35" customHeight="1">
      <c r="A17" s="386" t="s">
        <v>258</v>
      </c>
      <c r="B17" s="380" t="s">
        <v>279</v>
      </c>
      <c r="C17" s="381"/>
      <c r="D17" s="382"/>
      <c r="E17" s="163" t="s">
        <v>275</v>
      </c>
      <c r="F17" s="161">
        <v>0</v>
      </c>
      <c r="G17" s="161">
        <v>40</v>
      </c>
      <c r="H17" s="161">
        <v>85</v>
      </c>
      <c r="I17" s="62"/>
      <c r="J17" s="62"/>
      <c r="K17" s="166"/>
      <c r="L17" s="348" t="s">
        <v>71</v>
      </c>
      <c r="M17" s="62"/>
      <c r="N17" s="36"/>
      <c r="O17" s="36" t="s">
        <v>179</v>
      </c>
      <c r="P17" s="388" t="str">
        <f t="shared" si="3"/>
        <v>PASS</v>
      </c>
    </row>
    <row r="18" spans="1:16" s="160" customFormat="1" ht="28.35" customHeight="1">
      <c r="A18" s="387"/>
      <c r="B18" s="383"/>
      <c r="C18" s="384"/>
      <c r="D18" s="385"/>
      <c r="E18" s="162" t="s">
        <v>277</v>
      </c>
      <c r="F18" s="59">
        <v>4</v>
      </c>
      <c r="G18" s="59">
        <v>11.53</v>
      </c>
      <c r="H18" s="59">
        <v>20</v>
      </c>
      <c r="I18" s="62"/>
      <c r="J18" s="62"/>
      <c r="K18" s="62"/>
      <c r="L18" s="349"/>
      <c r="M18" s="62"/>
      <c r="N18" s="36"/>
      <c r="O18" s="36" t="s">
        <v>179</v>
      </c>
      <c r="P18" s="389"/>
    </row>
    <row r="19" spans="1:16" ht="28.35" customHeight="1">
      <c r="A19" s="37" t="s">
        <v>196</v>
      </c>
      <c r="B19" s="311" t="s">
        <v>155</v>
      </c>
      <c r="C19" s="312"/>
      <c r="D19" s="313"/>
      <c r="E19" s="249" t="s">
        <v>154</v>
      </c>
      <c r="F19" s="250"/>
      <c r="G19" s="250"/>
      <c r="H19" s="251"/>
      <c r="I19" s="50"/>
      <c r="J19" s="50"/>
      <c r="K19" s="50"/>
      <c r="L19" s="52" t="s">
        <v>71</v>
      </c>
      <c r="M19" s="54"/>
      <c r="N19" s="95"/>
      <c r="O19" s="95"/>
      <c r="P19" s="57" t="str">
        <f t="shared" ref="P19" si="4">IF(L19=0,"",IF(L19="NA","NA",IF(L19="Active","PASS","FAIL")))</f>
        <v>PASS</v>
      </c>
    </row>
    <row r="20" spans="1:16" ht="28.35" customHeight="1">
      <c r="A20" s="323" t="s">
        <v>225</v>
      </c>
      <c r="B20" s="325" t="s">
        <v>156</v>
      </c>
      <c r="C20" s="326"/>
      <c r="D20" s="327"/>
      <c r="E20" s="331" t="s">
        <v>241</v>
      </c>
      <c r="F20" s="332"/>
      <c r="G20" s="332"/>
      <c r="H20" s="333"/>
      <c r="I20" s="337">
        <f>IF(M20="NA","NA",L20/1.05)</f>
        <v>76.19047619047619</v>
      </c>
      <c r="J20" s="337">
        <f>IF(M20="NA","NA",L20*1.05)</f>
        <v>84</v>
      </c>
      <c r="K20" s="124" t="s">
        <v>290</v>
      </c>
      <c r="L20" s="339">
        <v>80</v>
      </c>
      <c r="M20" s="341">
        <v>79.959999999999994</v>
      </c>
      <c r="N20" s="343">
        <f>IF(M20="NA","NA",M20-L20)</f>
        <v>-4.0000000000006253E-2</v>
      </c>
      <c r="O20" s="337" t="s">
        <v>178</v>
      </c>
      <c r="P20" s="321" t="str">
        <f>IF(M20=0,"",IF(M20="NA","NA",IF(AND(M20&gt;=I20,M20&lt;=J20),"PASS","FAIL")))</f>
        <v>PASS</v>
      </c>
    </row>
    <row r="21" spans="1:16" ht="28.35" customHeight="1">
      <c r="A21" s="324"/>
      <c r="B21" s="328"/>
      <c r="C21" s="329"/>
      <c r="D21" s="330"/>
      <c r="E21" s="334"/>
      <c r="F21" s="335"/>
      <c r="G21" s="335"/>
      <c r="H21" s="336"/>
      <c r="I21" s="338"/>
      <c r="J21" s="338"/>
      <c r="K21" s="96" t="s">
        <v>224</v>
      </c>
      <c r="L21" s="340"/>
      <c r="M21" s="342"/>
      <c r="N21" s="344"/>
      <c r="O21" s="338"/>
      <c r="P21" s="322"/>
    </row>
    <row r="22" spans="1:16" ht="28.35" customHeight="1">
      <c r="A22" s="323" t="s">
        <v>226</v>
      </c>
      <c r="B22" s="325" t="s">
        <v>157</v>
      </c>
      <c r="C22" s="326"/>
      <c r="D22" s="327"/>
      <c r="E22" s="331" t="s">
        <v>242</v>
      </c>
      <c r="F22" s="332"/>
      <c r="G22" s="332"/>
      <c r="H22" s="333"/>
      <c r="I22" s="337">
        <f>IF(M22="NA","NA",L22/1.05)</f>
        <v>857.14285714285711</v>
      </c>
      <c r="J22" s="337">
        <f>IF(M22="NA","NA",L22*1.05)</f>
        <v>945</v>
      </c>
      <c r="K22" s="124" t="s">
        <v>291</v>
      </c>
      <c r="L22" s="339">
        <v>900</v>
      </c>
      <c r="M22" s="339">
        <v>898.8</v>
      </c>
      <c r="N22" s="337">
        <f>IF(M22="NA","NA",M22-L22)</f>
        <v>-1.2000000000000455</v>
      </c>
      <c r="O22" s="337" t="s">
        <v>179</v>
      </c>
      <c r="P22" s="321" t="str">
        <f>IF(M22=0,"",IF(M22="NA","NA",IF(AND(M22&gt;=I22,M22&lt;=J22),"PASS","FAIL")))</f>
        <v>PASS</v>
      </c>
    </row>
    <row r="23" spans="1:16" ht="28.35" customHeight="1">
      <c r="A23" s="324"/>
      <c r="B23" s="328"/>
      <c r="C23" s="329"/>
      <c r="D23" s="330"/>
      <c r="E23" s="334"/>
      <c r="F23" s="335"/>
      <c r="G23" s="335"/>
      <c r="H23" s="336"/>
      <c r="I23" s="338"/>
      <c r="J23" s="338"/>
      <c r="K23" s="96" t="s">
        <v>224</v>
      </c>
      <c r="L23" s="340"/>
      <c r="M23" s="340"/>
      <c r="N23" s="338"/>
      <c r="O23" s="338"/>
      <c r="P23" s="322"/>
    </row>
    <row r="24" spans="1:16" ht="28.35" customHeight="1">
      <c r="A24" s="70" t="s">
        <v>227</v>
      </c>
      <c r="B24" s="311" t="s">
        <v>158</v>
      </c>
      <c r="C24" s="312"/>
      <c r="D24" s="313"/>
      <c r="E24" s="269" t="s">
        <v>185</v>
      </c>
      <c r="F24" s="270"/>
      <c r="G24" s="270"/>
      <c r="H24" s="271"/>
      <c r="I24" s="65">
        <f>IF(M24="NA","NA",K24/1.02)</f>
        <v>78.431372549019613</v>
      </c>
      <c r="J24" s="65">
        <f>IF(M24="NA","NA",K24*1.02)</f>
        <v>81.599999999999994</v>
      </c>
      <c r="K24" s="68">
        <v>80</v>
      </c>
      <c r="L24" s="158">
        <v>79.989999999999995</v>
      </c>
      <c r="M24" s="67"/>
      <c r="N24" s="159">
        <f>IF(L24="NA","NA",K24-L24)</f>
        <v>1.0000000000005116E-2</v>
      </c>
      <c r="O24" s="69" t="s">
        <v>187</v>
      </c>
      <c r="P24" s="66" t="str">
        <f>IF(L24=0,"",IF(K24="NA","NA",IF(AND(L24&gt;=I24,L24&lt;=J24),"PASS","FAIL")))</f>
        <v>PASS</v>
      </c>
    </row>
    <row r="25" spans="1:16" ht="28.35" customHeight="1">
      <c r="A25" s="154" t="s">
        <v>228</v>
      </c>
      <c r="B25" s="311" t="s">
        <v>159</v>
      </c>
      <c r="C25" s="312"/>
      <c r="D25" s="313"/>
      <c r="E25" s="269" t="s">
        <v>186</v>
      </c>
      <c r="F25" s="270"/>
      <c r="G25" s="270"/>
      <c r="H25" s="271"/>
      <c r="I25" s="65">
        <f>IF(M25="NA","NA",K25/1.02)</f>
        <v>882.35294117647061</v>
      </c>
      <c r="J25" s="65">
        <f>IF(M25="NA","NA",K25*1.02)</f>
        <v>918</v>
      </c>
      <c r="K25" s="68">
        <v>900</v>
      </c>
      <c r="L25" s="68">
        <v>899.9</v>
      </c>
      <c r="M25" s="67"/>
      <c r="N25" s="67">
        <f>IF(L25="NA","NA",K25-L25)</f>
        <v>0.10000000000002274</v>
      </c>
      <c r="O25" s="69" t="s">
        <v>179</v>
      </c>
      <c r="P25" s="66" t="str">
        <f>IF(L25=0,"",IF(K25="NA","NA",IF(AND(L25&gt;=I25,L25&lt;=J25),"PASS","FAIL")))</f>
        <v>PASS</v>
      </c>
    </row>
    <row r="26" spans="1:16" ht="28.35" customHeight="1">
      <c r="A26" s="70" t="s">
        <v>229</v>
      </c>
      <c r="B26" s="246" t="s">
        <v>160</v>
      </c>
      <c r="C26" s="247"/>
      <c r="D26" s="248"/>
      <c r="E26" s="249" t="s">
        <v>162</v>
      </c>
      <c r="F26" s="250"/>
      <c r="G26" s="250"/>
      <c r="H26" s="251"/>
      <c r="I26" s="62"/>
      <c r="J26" s="62"/>
      <c r="K26" s="49"/>
      <c r="L26" s="48" t="s">
        <v>71</v>
      </c>
      <c r="M26" s="54"/>
      <c r="N26" s="38"/>
      <c r="O26" s="58"/>
      <c r="P26" s="57" t="str">
        <f>IF(L26=0,"",IF(L26="NA","NA",IF(L26="Active","PASS","FAIL")))</f>
        <v>PASS</v>
      </c>
    </row>
    <row r="27" spans="1:16" ht="37.5" customHeight="1" thickBot="1">
      <c r="A27" s="264" t="s">
        <v>8</v>
      </c>
      <c r="B27" s="265"/>
      <c r="C27" s="266" t="s">
        <v>149</v>
      </c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8"/>
    </row>
    <row r="28" spans="1:16">
      <c r="A28" s="218" t="s">
        <v>41</v>
      </c>
      <c r="B28" s="219"/>
      <c r="C28" s="220" t="s">
        <v>51</v>
      </c>
      <c r="D28" s="221"/>
      <c r="E28" s="221"/>
      <c r="F28" s="221"/>
      <c r="G28" s="221"/>
      <c r="H28" s="221"/>
      <c r="I28" s="221"/>
      <c r="J28" s="222"/>
      <c r="K28" s="219" t="s">
        <v>42</v>
      </c>
      <c r="L28" s="219"/>
      <c r="M28" s="223"/>
      <c r="N28" s="223"/>
      <c r="O28" s="224"/>
      <c r="P28" s="225"/>
    </row>
    <row r="29" spans="1:16">
      <c r="A29" s="226" t="s">
        <v>53</v>
      </c>
      <c r="B29" s="227"/>
      <c r="C29" s="236" t="str">
        <f>표지!$G$13</f>
        <v>마이크로원</v>
      </c>
      <c r="D29" s="237"/>
      <c r="E29" s="237"/>
      <c r="F29" s="237"/>
      <c r="G29" s="238"/>
      <c r="H29" s="233" t="s">
        <v>10</v>
      </c>
      <c r="I29" s="234"/>
      <c r="J29" s="235"/>
      <c r="K29" s="230" t="str">
        <f>표지!$G$14</f>
        <v>스위칭모드전원장치_72kW_80kV_900mA_마이크로원</v>
      </c>
      <c r="L29" s="231"/>
      <c r="M29" s="231"/>
      <c r="N29" s="231"/>
      <c r="O29" s="231"/>
      <c r="P29" s="232"/>
    </row>
    <row r="30" spans="1:16" ht="16.5" customHeight="1">
      <c r="A30" s="226" t="str">
        <f>표지!$D$16</f>
        <v>MODEL NO</v>
      </c>
      <c r="B30" s="227"/>
      <c r="C30" s="228" t="str">
        <f>표지!$G$16</f>
        <v>PSEP-8585KDE</v>
      </c>
      <c r="D30" s="229"/>
      <c r="E30" s="229"/>
      <c r="F30" s="227" t="str">
        <f>표지!$D$17</f>
        <v>SERIAL NO</v>
      </c>
      <c r="G30" s="227"/>
      <c r="H30" s="229" t="str">
        <f>표지!$G$17</f>
        <v>EP20-8585KDE-002</v>
      </c>
      <c r="I30" s="229"/>
      <c r="J30" s="229"/>
      <c r="K30" s="227" t="s">
        <v>11</v>
      </c>
      <c r="L30" s="227"/>
      <c r="M30" s="227"/>
      <c r="N30" s="215">
        <f>표지!$G$21</f>
        <v>44084</v>
      </c>
      <c r="O30" s="216"/>
      <c r="P30" s="217"/>
    </row>
    <row r="31" spans="1:16">
      <c r="A31" s="226" t="s">
        <v>56</v>
      </c>
      <c r="B31" s="227"/>
      <c r="C31" s="236" t="str">
        <f>표지!$G$18</f>
        <v>스위칭모드전원장치</v>
      </c>
      <c r="D31" s="237"/>
      <c r="E31" s="237"/>
      <c r="F31" s="237"/>
      <c r="G31" s="237"/>
      <c r="H31" s="237"/>
      <c r="I31" s="237"/>
      <c r="J31" s="238"/>
      <c r="K31" s="227" t="s">
        <v>12</v>
      </c>
      <c r="L31" s="227"/>
      <c r="M31" s="242">
        <f>표지!$G$19</f>
        <v>1</v>
      </c>
      <c r="N31" s="242"/>
      <c r="O31" s="236"/>
      <c r="P31" s="243"/>
    </row>
    <row r="32" spans="1:16" ht="17.25" thickBot="1">
      <c r="A32" s="244" t="s">
        <v>43</v>
      </c>
      <c r="B32" s="239"/>
      <c r="C32" s="245" t="str">
        <f>표지!$G$22</f>
        <v>윤준여</v>
      </c>
      <c r="D32" s="245"/>
      <c r="E32" s="239" t="s">
        <v>44</v>
      </c>
      <c r="F32" s="239"/>
      <c r="G32" s="245" t="str">
        <f>표지!$G$23</f>
        <v>-</v>
      </c>
      <c r="H32" s="245"/>
      <c r="I32" s="239" t="s">
        <v>44</v>
      </c>
      <c r="J32" s="239"/>
      <c r="K32" s="245" t="str">
        <f>표지!$G$24</f>
        <v>조수범</v>
      </c>
      <c r="L32" s="245"/>
      <c r="M32" s="239" t="s">
        <v>13</v>
      </c>
      <c r="N32" s="239"/>
      <c r="O32" s="240" t="str">
        <f>표지!$G$25</f>
        <v>조광원</v>
      </c>
      <c r="P32" s="241"/>
    </row>
    <row r="33" spans="1:16" ht="23.1" customHeight="1" thickBot="1">
      <c r="A33" s="32" t="s">
        <v>52</v>
      </c>
      <c r="B33" s="258" t="s">
        <v>54</v>
      </c>
      <c r="C33" s="259"/>
      <c r="D33" s="260"/>
      <c r="E33" s="258" t="s">
        <v>16</v>
      </c>
      <c r="F33" s="259"/>
      <c r="G33" s="259"/>
      <c r="H33" s="260"/>
      <c r="I33" s="72" t="s">
        <v>17</v>
      </c>
      <c r="J33" s="72" t="s">
        <v>18</v>
      </c>
      <c r="K33" s="72" t="s">
        <v>21</v>
      </c>
      <c r="L33" s="72" t="s">
        <v>30</v>
      </c>
      <c r="M33" s="72" t="s">
        <v>55</v>
      </c>
      <c r="N33" s="72" t="s">
        <v>31</v>
      </c>
      <c r="O33" s="115" t="s">
        <v>19</v>
      </c>
      <c r="P33" s="30" t="s">
        <v>64</v>
      </c>
    </row>
    <row r="34" spans="1:16" ht="28.35" customHeight="1" thickTop="1">
      <c r="A34" s="154" t="s">
        <v>230</v>
      </c>
      <c r="B34" s="318" t="s">
        <v>161</v>
      </c>
      <c r="C34" s="319"/>
      <c r="D34" s="320"/>
      <c r="E34" s="345" t="s">
        <v>162</v>
      </c>
      <c r="F34" s="346"/>
      <c r="G34" s="346"/>
      <c r="H34" s="347"/>
      <c r="I34" s="53"/>
      <c r="J34" s="53"/>
      <c r="K34" s="51"/>
      <c r="L34" s="52" t="s">
        <v>71</v>
      </c>
      <c r="M34" s="97"/>
      <c r="N34" s="33"/>
      <c r="O34" s="59"/>
      <c r="P34" s="61" t="str">
        <f>IF(L34=0,"",IF(L34="NA","NA",IF(L34="Active","PASS","FAIL")))</f>
        <v>PASS</v>
      </c>
    </row>
    <row r="35" spans="1:16" ht="28.35" customHeight="1">
      <c r="A35" s="70" t="s">
        <v>231</v>
      </c>
      <c r="B35" s="246" t="s">
        <v>163</v>
      </c>
      <c r="C35" s="247"/>
      <c r="D35" s="248"/>
      <c r="E35" s="249" t="s">
        <v>162</v>
      </c>
      <c r="F35" s="250"/>
      <c r="G35" s="250"/>
      <c r="H35" s="251"/>
      <c r="I35" s="53"/>
      <c r="J35" s="53"/>
      <c r="K35" s="51"/>
      <c r="L35" s="52" t="s">
        <v>71</v>
      </c>
      <c r="M35" s="97"/>
      <c r="N35" s="33"/>
      <c r="O35" s="59"/>
      <c r="P35" s="61" t="str">
        <f>IF(L35=0,"",IF(L35="NA","NA",IF(L35="Active","PASS","FAIL")))</f>
        <v>PASS</v>
      </c>
    </row>
    <row r="36" spans="1:16" ht="28.35" customHeight="1">
      <c r="A36" s="70" t="s">
        <v>151</v>
      </c>
      <c r="B36" s="246" t="s">
        <v>164</v>
      </c>
      <c r="C36" s="247"/>
      <c r="D36" s="248"/>
      <c r="E36" s="249" t="s">
        <v>162</v>
      </c>
      <c r="F36" s="250"/>
      <c r="G36" s="250"/>
      <c r="H36" s="251"/>
      <c r="I36" s="62"/>
      <c r="J36" s="62"/>
      <c r="K36" s="49"/>
      <c r="L36" s="48" t="s">
        <v>71</v>
      </c>
      <c r="M36" s="54"/>
      <c r="N36" s="38"/>
      <c r="O36" s="58"/>
      <c r="P36" s="57" t="str">
        <f>IF(L36=0,"",IF(L36="NA","NA",IF(L36="Active","PASS","FAIL")))</f>
        <v>PASS</v>
      </c>
    </row>
    <row r="37" spans="1:16" ht="28.35" customHeight="1">
      <c r="A37" s="157" t="s">
        <v>232</v>
      </c>
      <c r="B37" s="318" t="s">
        <v>182</v>
      </c>
      <c r="C37" s="319"/>
      <c r="D37" s="320"/>
      <c r="E37" s="345" t="s">
        <v>183</v>
      </c>
      <c r="F37" s="346"/>
      <c r="G37" s="346"/>
      <c r="H37" s="347"/>
      <c r="I37" s="53"/>
      <c r="J37" s="53"/>
      <c r="K37" s="53"/>
      <c r="L37" s="52" t="s">
        <v>71</v>
      </c>
      <c r="M37" s="97"/>
      <c r="N37" s="33"/>
      <c r="O37" s="59"/>
      <c r="P37" s="61" t="str">
        <f>IF(L37=0,"",IF(L37="NA","NA",IF(L37="Active","PASS","FAIL")))</f>
        <v>PASS</v>
      </c>
    </row>
    <row r="38" spans="1:16" ht="28.35" customHeight="1">
      <c r="A38" s="157" t="s">
        <v>233</v>
      </c>
      <c r="B38" s="246" t="s">
        <v>165</v>
      </c>
      <c r="C38" s="247"/>
      <c r="D38" s="248"/>
      <c r="E38" s="249" t="s">
        <v>184</v>
      </c>
      <c r="F38" s="250"/>
      <c r="G38" s="250"/>
      <c r="H38" s="251"/>
      <c r="I38" s="62"/>
      <c r="J38" s="62"/>
      <c r="K38" s="62"/>
      <c r="L38" s="52" t="s">
        <v>71</v>
      </c>
      <c r="M38" s="97"/>
      <c r="N38" s="33"/>
      <c r="O38" s="59"/>
      <c r="P38" s="61" t="str">
        <f>IF(L38=0,"",IF(L38="NA","NA",IF(L38="Active","PASS","FAIL")))</f>
        <v>PASS</v>
      </c>
    </row>
    <row r="39" spans="1:16" ht="28.35" customHeight="1">
      <c r="A39" s="70" t="s">
        <v>234</v>
      </c>
      <c r="B39" s="365" t="s">
        <v>166</v>
      </c>
      <c r="C39" s="369"/>
      <c r="D39" s="370"/>
      <c r="E39" s="350" t="s">
        <v>169</v>
      </c>
      <c r="F39" s="351"/>
      <c r="G39" s="351"/>
      <c r="H39" s="352"/>
      <c r="I39" s="62">
        <v>90</v>
      </c>
      <c r="J39" s="62"/>
      <c r="K39" s="62"/>
      <c r="L39" s="164">
        <v>92.6</v>
      </c>
      <c r="M39" s="97"/>
      <c r="N39" s="33"/>
      <c r="O39" s="59"/>
      <c r="P39" s="61" t="str">
        <f>IF(L39=0,"",IF(L39="NA","NA",IF(L39&gt;=I39,"PASS","FAIL")))</f>
        <v>PASS</v>
      </c>
    </row>
    <row r="40" spans="1:16" ht="28.35" customHeight="1">
      <c r="A40" s="157" t="s">
        <v>235</v>
      </c>
      <c r="B40" s="365" t="s">
        <v>167</v>
      </c>
      <c r="C40" s="351"/>
      <c r="D40" s="352"/>
      <c r="E40" s="350" t="s">
        <v>170</v>
      </c>
      <c r="F40" s="351"/>
      <c r="G40" s="351"/>
      <c r="H40" s="352"/>
      <c r="I40" s="114">
        <v>0.9</v>
      </c>
      <c r="J40" s="62"/>
      <c r="K40" s="62"/>
      <c r="L40" s="113">
        <v>0.95199999999999996</v>
      </c>
      <c r="M40" s="97"/>
      <c r="N40" s="33"/>
      <c r="O40" s="59"/>
      <c r="P40" s="61" t="str">
        <f>IF(L40=0,"",IF(L40="NA","NA",IF(L40&gt;=I40,"PASS","FAIL")))</f>
        <v>PASS</v>
      </c>
    </row>
    <row r="41" spans="1:16" ht="28.35" customHeight="1">
      <c r="A41" s="70" t="s">
        <v>236</v>
      </c>
      <c r="B41" s="365" t="s">
        <v>168</v>
      </c>
      <c r="C41" s="351"/>
      <c r="D41" s="352"/>
      <c r="E41" s="350" t="s">
        <v>199</v>
      </c>
      <c r="F41" s="351"/>
      <c r="G41" s="351"/>
      <c r="H41" s="352"/>
      <c r="I41" s="62"/>
      <c r="J41" s="62"/>
      <c r="K41" s="62"/>
      <c r="L41" s="52" t="s">
        <v>71</v>
      </c>
      <c r="M41" s="97"/>
      <c r="N41" s="33"/>
      <c r="O41" s="59"/>
      <c r="P41" s="61" t="str">
        <f>IF(L41=0,"",IF(L41="NA","NA",IF(L41="Active","PASS","FAIL")))</f>
        <v>PASS</v>
      </c>
    </row>
    <row r="42" spans="1:16" ht="28.35" customHeight="1">
      <c r="A42" s="157" t="s">
        <v>237</v>
      </c>
      <c r="B42" s="365" t="s">
        <v>172</v>
      </c>
      <c r="C42" s="351"/>
      <c r="D42" s="352"/>
      <c r="E42" s="366" t="s">
        <v>173</v>
      </c>
      <c r="F42" s="367"/>
      <c r="G42" s="367"/>
      <c r="H42" s="368"/>
      <c r="I42" s="46"/>
      <c r="J42" s="46"/>
      <c r="K42" s="46"/>
      <c r="L42" s="97"/>
      <c r="M42" s="95"/>
      <c r="N42" s="47"/>
      <c r="O42" s="46"/>
      <c r="P42" s="56">
        <v>2.5</v>
      </c>
    </row>
    <row r="43" spans="1:16" s="160" customFormat="1" ht="28.35" customHeight="1">
      <c r="A43" s="70" t="s">
        <v>238</v>
      </c>
      <c r="B43" s="365" t="s">
        <v>174</v>
      </c>
      <c r="C43" s="351"/>
      <c r="D43" s="352"/>
      <c r="E43" s="371" t="s">
        <v>176</v>
      </c>
      <c r="F43" s="372"/>
      <c r="G43" s="372"/>
      <c r="H43" s="373"/>
      <c r="I43" s="98"/>
      <c r="J43" s="98"/>
      <c r="K43" s="98"/>
      <c r="L43" s="99"/>
      <c r="M43" s="100"/>
      <c r="N43" s="101"/>
      <c r="O43" s="102"/>
      <c r="P43" s="103">
        <v>0.9</v>
      </c>
    </row>
    <row r="44" spans="1:16" ht="28.35" customHeight="1">
      <c r="A44" s="123">
        <v>27</v>
      </c>
      <c r="B44" s="365" t="s">
        <v>175</v>
      </c>
      <c r="C44" s="351"/>
      <c r="D44" s="352"/>
      <c r="E44" s="350" t="s">
        <v>177</v>
      </c>
      <c r="F44" s="351"/>
      <c r="G44" s="351"/>
      <c r="H44" s="352"/>
      <c r="I44" s="117"/>
      <c r="J44" s="117"/>
      <c r="K44" s="117"/>
      <c r="L44" s="118"/>
      <c r="M44" s="119"/>
      <c r="N44" s="120"/>
      <c r="O44" s="121"/>
      <c r="P44" s="122">
        <v>0.16</v>
      </c>
    </row>
    <row r="45" spans="1:16" ht="28.35" customHeight="1">
      <c r="A45" s="353" t="s">
        <v>180</v>
      </c>
      <c r="B45" s="354"/>
      <c r="C45" s="354"/>
      <c r="D45" s="354"/>
      <c r="E45" s="354"/>
      <c r="F45" s="354"/>
      <c r="G45" s="354"/>
      <c r="H45" s="354"/>
      <c r="I45" s="355" t="s">
        <v>181</v>
      </c>
      <c r="J45" s="355"/>
      <c r="K45" s="355"/>
      <c r="L45" s="355"/>
      <c r="M45" s="355"/>
      <c r="N45" s="355"/>
      <c r="O45" s="355"/>
      <c r="P45" s="356"/>
    </row>
    <row r="46" spans="1:16" ht="28.35" customHeight="1">
      <c r="A46" s="357"/>
      <c r="B46" s="358"/>
      <c r="C46" s="358"/>
      <c r="D46" s="358"/>
      <c r="E46" s="358"/>
      <c r="F46" s="358"/>
      <c r="G46" s="358"/>
      <c r="H46" s="358"/>
      <c r="I46" s="361"/>
      <c r="J46" s="361"/>
      <c r="K46" s="361"/>
      <c r="L46" s="361"/>
      <c r="M46" s="361"/>
      <c r="N46" s="361"/>
      <c r="O46" s="361"/>
      <c r="P46" s="362"/>
    </row>
    <row r="47" spans="1:16" ht="28.35" customHeight="1">
      <c r="A47" s="357"/>
      <c r="B47" s="358"/>
      <c r="C47" s="358"/>
      <c r="D47" s="358"/>
      <c r="E47" s="358"/>
      <c r="F47" s="358"/>
      <c r="G47" s="358"/>
      <c r="H47" s="358"/>
      <c r="I47" s="361"/>
      <c r="J47" s="361"/>
      <c r="K47" s="361"/>
      <c r="L47" s="361"/>
      <c r="M47" s="361"/>
      <c r="N47" s="361"/>
      <c r="O47" s="361"/>
      <c r="P47" s="362"/>
    </row>
    <row r="48" spans="1:16" ht="28.35" customHeight="1">
      <c r="A48" s="357"/>
      <c r="B48" s="358"/>
      <c r="C48" s="358"/>
      <c r="D48" s="358"/>
      <c r="E48" s="358"/>
      <c r="F48" s="358"/>
      <c r="G48" s="358"/>
      <c r="H48" s="358"/>
      <c r="I48" s="361"/>
      <c r="J48" s="361"/>
      <c r="K48" s="361"/>
      <c r="L48" s="361"/>
      <c r="M48" s="361"/>
      <c r="N48" s="361"/>
      <c r="O48" s="361"/>
      <c r="P48" s="362"/>
    </row>
    <row r="49" spans="1:16" ht="28.35" customHeight="1">
      <c r="A49" s="357"/>
      <c r="B49" s="358"/>
      <c r="C49" s="358"/>
      <c r="D49" s="358"/>
      <c r="E49" s="358"/>
      <c r="F49" s="358"/>
      <c r="G49" s="358"/>
      <c r="H49" s="358"/>
      <c r="I49" s="361"/>
      <c r="J49" s="361"/>
      <c r="K49" s="361"/>
      <c r="L49" s="361"/>
      <c r="M49" s="361"/>
      <c r="N49" s="361"/>
      <c r="O49" s="361"/>
      <c r="P49" s="362"/>
    </row>
    <row r="50" spans="1:16" ht="28.35" customHeight="1">
      <c r="A50" s="357"/>
      <c r="B50" s="358"/>
      <c r="C50" s="358"/>
      <c r="D50" s="358"/>
      <c r="E50" s="358"/>
      <c r="F50" s="358"/>
      <c r="G50" s="358"/>
      <c r="H50" s="358"/>
      <c r="I50" s="361"/>
      <c r="J50" s="361"/>
      <c r="K50" s="361"/>
      <c r="L50" s="361"/>
      <c r="M50" s="361"/>
      <c r="N50" s="361"/>
      <c r="O50" s="361"/>
      <c r="P50" s="362"/>
    </row>
    <row r="51" spans="1:16" ht="28.35" customHeight="1">
      <c r="A51" s="357"/>
      <c r="B51" s="358"/>
      <c r="C51" s="358"/>
      <c r="D51" s="358"/>
      <c r="E51" s="358"/>
      <c r="F51" s="358"/>
      <c r="G51" s="358"/>
      <c r="H51" s="358"/>
      <c r="I51" s="361"/>
      <c r="J51" s="361"/>
      <c r="K51" s="361"/>
      <c r="L51" s="361"/>
      <c r="M51" s="361"/>
      <c r="N51" s="361"/>
      <c r="O51" s="361"/>
      <c r="P51" s="362"/>
    </row>
    <row r="52" spans="1:16" ht="28.35" customHeight="1">
      <c r="A52" s="357"/>
      <c r="B52" s="358"/>
      <c r="C52" s="358"/>
      <c r="D52" s="358"/>
      <c r="E52" s="358"/>
      <c r="F52" s="358"/>
      <c r="G52" s="358"/>
      <c r="H52" s="358"/>
      <c r="I52" s="361"/>
      <c r="J52" s="361"/>
      <c r="K52" s="361"/>
      <c r="L52" s="361"/>
      <c r="M52" s="361"/>
      <c r="N52" s="361"/>
      <c r="O52" s="361"/>
      <c r="P52" s="362"/>
    </row>
    <row r="53" spans="1:16" ht="28.35" customHeight="1" thickBot="1">
      <c r="A53" s="359"/>
      <c r="B53" s="360"/>
      <c r="C53" s="360"/>
      <c r="D53" s="360"/>
      <c r="E53" s="360"/>
      <c r="F53" s="360"/>
      <c r="G53" s="360"/>
      <c r="H53" s="360"/>
      <c r="I53" s="363"/>
      <c r="J53" s="363"/>
      <c r="K53" s="363"/>
      <c r="L53" s="363"/>
      <c r="M53" s="363"/>
      <c r="N53" s="363"/>
      <c r="O53" s="363"/>
      <c r="P53" s="364"/>
    </row>
    <row r="54" spans="1:16" ht="39.75" customHeight="1" thickTop="1" thickBot="1">
      <c r="A54" s="264" t="s">
        <v>8</v>
      </c>
      <c r="B54" s="265"/>
      <c r="C54" s="266" t="s">
        <v>171</v>
      </c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8"/>
    </row>
  </sheetData>
  <protectedRanges>
    <protectedRange sqref="A1:P8 A26 A20:A21 A24 A27:P33 B9:P9 A10:P10 A17:A18 A11 A13 B34:P34 A45:P54 B36:P37 B11:P26" name="범위1"/>
  </protectedRanges>
  <mergeCells count="138">
    <mergeCell ref="O32:P32"/>
    <mergeCell ref="K31:L31"/>
    <mergeCell ref="K32:L32"/>
    <mergeCell ref="H30:J30"/>
    <mergeCell ref="M32:N32"/>
    <mergeCell ref="M28:P28"/>
    <mergeCell ref="K28:L28"/>
    <mergeCell ref="A29:B29"/>
    <mergeCell ref="M31:P31"/>
    <mergeCell ref="C32:D32"/>
    <mergeCell ref="E32:F32"/>
    <mergeCell ref="G32:H32"/>
    <mergeCell ref="A32:B32"/>
    <mergeCell ref="A30:B30"/>
    <mergeCell ref="C30:E30"/>
    <mergeCell ref="F30:G30"/>
    <mergeCell ref="E9:H9"/>
    <mergeCell ref="A5:B5"/>
    <mergeCell ref="B11:D11"/>
    <mergeCell ref="B14:D14"/>
    <mergeCell ref="B36:D36"/>
    <mergeCell ref="E36:H36"/>
    <mergeCell ref="B10:D10"/>
    <mergeCell ref="E10:H10"/>
    <mergeCell ref="B12:D12"/>
    <mergeCell ref="E12:H12"/>
    <mergeCell ref="C27:P27"/>
    <mergeCell ref="A27:B27"/>
    <mergeCell ref="E8:H8"/>
    <mergeCell ref="M1:P1"/>
    <mergeCell ref="N3:P3"/>
    <mergeCell ref="M4:P4"/>
    <mergeCell ref="C5:D5"/>
    <mergeCell ref="E5:F5"/>
    <mergeCell ref="G5:H5"/>
    <mergeCell ref="I5:J5"/>
    <mergeCell ref="B6:D6"/>
    <mergeCell ref="M5:N5"/>
    <mergeCell ref="B7:D7"/>
    <mergeCell ref="B8:D8"/>
    <mergeCell ref="K5:L5"/>
    <mergeCell ref="A1:B1"/>
    <mergeCell ref="C1:J1"/>
    <mergeCell ref="K1:L1"/>
    <mergeCell ref="A2:B2"/>
    <mergeCell ref="A4:B4"/>
    <mergeCell ref="E37:H37"/>
    <mergeCell ref="B37:D37"/>
    <mergeCell ref="B33:D33"/>
    <mergeCell ref="B9:D9"/>
    <mergeCell ref="E11:H11"/>
    <mergeCell ref="E14:H14"/>
    <mergeCell ref="B19:D19"/>
    <mergeCell ref="B13:D13"/>
    <mergeCell ref="E13:H13"/>
    <mergeCell ref="E19:H19"/>
    <mergeCell ref="A28:B28"/>
    <mergeCell ref="C28:J28"/>
    <mergeCell ref="B35:D35"/>
    <mergeCell ref="E35:H35"/>
    <mergeCell ref="A15:A16"/>
    <mergeCell ref="B15:D16"/>
    <mergeCell ref="B17:D18"/>
    <mergeCell ref="A17:A18"/>
    <mergeCell ref="C29:G29"/>
    <mergeCell ref="H29:J29"/>
    <mergeCell ref="A31:B31"/>
    <mergeCell ref="C31:J31"/>
    <mergeCell ref="I32:J32"/>
    <mergeCell ref="E33:H33"/>
    <mergeCell ref="C54:P54"/>
    <mergeCell ref="E44:H44"/>
    <mergeCell ref="A45:H45"/>
    <mergeCell ref="I45:P45"/>
    <mergeCell ref="A46:H53"/>
    <mergeCell ref="I46:P53"/>
    <mergeCell ref="B38:D38"/>
    <mergeCell ref="A54:B54"/>
    <mergeCell ref="E38:H38"/>
    <mergeCell ref="B44:D44"/>
    <mergeCell ref="B41:D41"/>
    <mergeCell ref="E41:H41"/>
    <mergeCell ref="E42:H42"/>
    <mergeCell ref="B42:D42"/>
    <mergeCell ref="B39:D39"/>
    <mergeCell ref="E39:H39"/>
    <mergeCell ref="B40:D40"/>
    <mergeCell ref="E40:H40"/>
    <mergeCell ref="B43:D43"/>
    <mergeCell ref="E43:H43"/>
    <mergeCell ref="O20:O21"/>
    <mergeCell ref="N30:P30"/>
    <mergeCell ref="K30:M30"/>
    <mergeCell ref="A20:A21"/>
    <mergeCell ref="C2:G2"/>
    <mergeCell ref="H2:J2"/>
    <mergeCell ref="K2:P2"/>
    <mergeCell ref="A3:B3"/>
    <mergeCell ref="C3:E3"/>
    <mergeCell ref="F3:G3"/>
    <mergeCell ref="H3:J3"/>
    <mergeCell ref="K3:M3"/>
    <mergeCell ref="E24:H24"/>
    <mergeCell ref="B24:D24"/>
    <mergeCell ref="C4:J4"/>
    <mergeCell ref="O5:P5"/>
    <mergeCell ref="E6:H6"/>
    <mergeCell ref="K4:L4"/>
    <mergeCell ref="K29:P29"/>
    <mergeCell ref="E7:H7"/>
    <mergeCell ref="L15:L16"/>
    <mergeCell ref="L17:L18"/>
    <mergeCell ref="P17:P18"/>
    <mergeCell ref="P15:P16"/>
    <mergeCell ref="B34:D34"/>
    <mergeCell ref="P20:P21"/>
    <mergeCell ref="A22:A23"/>
    <mergeCell ref="B22:D23"/>
    <mergeCell ref="E22:H23"/>
    <mergeCell ref="I22:I23"/>
    <mergeCell ref="J22:J23"/>
    <mergeCell ref="L22:L23"/>
    <mergeCell ref="M22:M23"/>
    <mergeCell ref="N22:N23"/>
    <mergeCell ref="O22:O23"/>
    <mergeCell ref="P22:P23"/>
    <mergeCell ref="B20:D21"/>
    <mergeCell ref="E20:H21"/>
    <mergeCell ref="I20:I21"/>
    <mergeCell ref="J20:J21"/>
    <mergeCell ref="L20:L21"/>
    <mergeCell ref="M20:M21"/>
    <mergeCell ref="N20:N21"/>
    <mergeCell ref="E25:H25"/>
    <mergeCell ref="E34:H34"/>
    <mergeCell ref="B25:D25"/>
    <mergeCell ref="B26:D26"/>
    <mergeCell ref="E26:H26"/>
  </mergeCells>
  <phoneticPr fontId="1" type="noConversion"/>
  <conditionalFormatting sqref="O55:O1048576 P30:P31 O30:O32 P33:P44 O3:O5 P3:P4 P6:P26">
    <cfRule type="containsText" dxfId="2" priority="29" operator="containsText" text="FAIL">
      <formula>NOT(ISERROR(SEARCH("FAIL",O3)))</formula>
    </cfRule>
  </conditionalFormatting>
  <dataValidations disablePrompts="1" count="1">
    <dataValidation type="list" allowBlank="1" showInputMessage="1" showErrorMessage="1" sqref="L41:L42 L34:L38 M43:M44 L10:L19 L26">
      <formula1>",Active,NA"</formula1>
    </dataValidation>
  </dataValidations>
  <printOptions horizontalCentered="1" verticalCentered="1"/>
  <pageMargins left="0.23622047244094488" right="0.23622047244094488" top="0.78740157480314965" bottom="0.78740157480314965" header="0.23622047244094488" footer="0.23622047244094488"/>
  <pageSetup paperSize="9" orientation="portrait" horizontalDpi="4294967293" verticalDpi="4294967293" r:id="rId1"/>
  <headerFooter>
    <oddHeader>&amp;L&amp;G</oddHeader>
    <oddFooter>&amp;L&amp;10PSTEK CO.,LTD.
DOCUMENT FORM NO : QP-품질-004-001&amp;C&amp;10&amp;PPAGE&amp;R&amp;10Quality Assurance Department</oddFooter>
  </headerFooter>
  <ignoredErrors>
    <ignoredError sqref="A7:A8 A9" numberStoredAsText="1"/>
  </ignoredErrors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2"/>
  <sheetViews>
    <sheetView showWhiteSpace="0" view="pageLayout" zoomScale="115" zoomScaleNormal="100" zoomScaleSheetLayoutView="100" zoomScalePageLayoutView="115" workbookViewId="0">
      <selection activeCell="G9" sqref="G9"/>
    </sheetView>
  </sheetViews>
  <sheetFormatPr defaultColWidth="8.875" defaultRowHeight="16.5"/>
  <cols>
    <col min="1" max="16" width="5.625" style="31" customWidth="1"/>
    <col min="17" max="17" width="8.875" style="31"/>
    <col min="18" max="27" width="5.625" style="31" customWidth="1"/>
    <col min="28" max="16384" width="8.875" style="31"/>
  </cols>
  <sheetData>
    <row r="1" spans="1:16">
      <c r="A1" s="218" t="s">
        <v>0</v>
      </c>
      <c r="B1" s="219"/>
      <c r="C1" s="220" t="s">
        <v>200</v>
      </c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406"/>
    </row>
    <row r="2" spans="1:16" ht="16.5" customHeight="1">
      <c r="A2" s="226" t="s">
        <v>1</v>
      </c>
      <c r="B2" s="227"/>
      <c r="C2" s="236" t="str">
        <f>표지!G13</f>
        <v>마이크로원</v>
      </c>
      <c r="D2" s="237"/>
      <c r="E2" s="237"/>
      <c r="F2" s="237"/>
      <c r="G2" s="238"/>
      <c r="H2" s="233" t="s">
        <v>10</v>
      </c>
      <c r="I2" s="234"/>
      <c r="J2" s="235"/>
      <c r="K2" s="230" t="str">
        <f>표지!G14</f>
        <v>스위칭모드전원장치_72kW_80kV_900mA_마이크로원</v>
      </c>
      <c r="L2" s="231"/>
      <c r="M2" s="231"/>
      <c r="N2" s="231"/>
      <c r="O2" s="231"/>
      <c r="P2" s="232"/>
    </row>
    <row r="3" spans="1:16" ht="16.5" customHeight="1">
      <c r="A3" s="226" t="s">
        <v>61</v>
      </c>
      <c r="B3" s="227"/>
      <c r="C3" s="228" t="str">
        <f>표지!G16</f>
        <v>PSEP-8585KDE</v>
      </c>
      <c r="D3" s="229"/>
      <c r="E3" s="229"/>
      <c r="F3" s="227" t="s">
        <v>62</v>
      </c>
      <c r="G3" s="227"/>
      <c r="H3" s="407" t="str">
        <f>표지!G17</f>
        <v>EP20-8585KDE-002</v>
      </c>
      <c r="I3" s="408"/>
      <c r="J3" s="409"/>
      <c r="K3" s="227" t="s">
        <v>11</v>
      </c>
      <c r="L3" s="227"/>
      <c r="M3" s="227"/>
      <c r="N3" s="215">
        <f>표지!G21</f>
        <v>44084</v>
      </c>
      <c r="O3" s="216"/>
      <c r="P3" s="217"/>
    </row>
    <row r="4" spans="1:16">
      <c r="A4" s="226" t="s">
        <v>56</v>
      </c>
      <c r="B4" s="227"/>
      <c r="C4" s="236" t="str">
        <f>표지!G18</f>
        <v>스위칭모드전원장치</v>
      </c>
      <c r="D4" s="237"/>
      <c r="E4" s="237"/>
      <c r="F4" s="237"/>
      <c r="G4" s="237"/>
      <c r="H4" s="237"/>
      <c r="I4" s="237"/>
      <c r="J4" s="238"/>
      <c r="K4" s="227" t="s">
        <v>12</v>
      </c>
      <c r="L4" s="227"/>
      <c r="M4" s="242">
        <f>표지!G19</f>
        <v>1</v>
      </c>
      <c r="N4" s="242"/>
      <c r="O4" s="236"/>
      <c r="P4" s="243"/>
    </row>
    <row r="5" spans="1:16" ht="17.25" thickBot="1">
      <c r="A5" s="244" t="s">
        <v>201</v>
      </c>
      <c r="B5" s="239"/>
      <c r="C5" s="245" t="str">
        <f>표지!G22</f>
        <v>윤준여</v>
      </c>
      <c r="D5" s="245"/>
      <c r="E5" s="239" t="s">
        <v>202</v>
      </c>
      <c r="F5" s="239"/>
      <c r="G5" s="245" t="str">
        <f>표지!G23</f>
        <v>-</v>
      </c>
      <c r="H5" s="245"/>
      <c r="I5" s="239" t="s">
        <v>202</v>
      </c>
      <c r="J5" s="239"/>
      <c r="K5" s="245" t="str">
        <f>표지!G24</f>
        <v>조수범</v>
      </c>
      <c r="L5" s="245"/>
      <c r="M5" s="239" t="s">
        <v>13</v>
      </c>
      <c r="N5" s="239"/>
      <c r="O5" s="240" t="str">
        <f>표지!G25</f>
        <v>조광원</v>
      </c>
      <c r="P5" s="241"/>
    </row>
    <row r="6" spans="1:16" ht="12.75" customHeight="1">
      <c r="A6" s="125"/>
      <c r="B6" s="27"/>
      <c r="C6" s="27"/>
      <c r="D6" s="27"/>
      <c r="E6" s="27"/>
      <c r="F6" s="27"/>
      <c r="G6" s="27"/>
      <c r="H6" s="7"/>
      <c r="I6" s="7"/>
      <c r="J6" s="27"/>
      <c r="K6" s="27"/>
      <c r="L6" s="27"/>
      <c r="M6" s="27"/>
      <c r="N6" s="27"/>
      <c r="O6" s="126"/>
      <c r="P6" s="29"/>
    </row>
    <row r="7" spans="1:16" ht="14.1" customHeight="1">
      <c r="A7" s="396" t="s">
        <v>203</v>
      </c>
      <c r="B7" s="397"/>
      <c r="C7" s="127"/>
      <c r="D7" s="128"/>
      <c r="E7" s="128"/>
      <c r="F7" s="128"/>
      <c r="G7" s="128"/>
      <c r="H7" s="128"/>
      <c r="I7" s="128"/>
      <c r="J7" s="27"/>
      <c r="K7" s="27"/>
      <c r="L7" s="27"/>
      <c r="M7" s="27"/>
      <c r="N7" s="27"/>
      <c r="O7" s="27"/>
      <c r="P7" s="29"/>
    </row>
    <row r="8" spans="1:16" ht="14.1" customHeight="1">
      <c r="A8" s="129" t="s">
        <v>204</v>
      </c>
      <c r="B8" s="130" t="s">
        <v>205</v>
      </c>
      <c r="C8" s="131" t="s">
        <v>206</v>
      </c>
      <c r="D8" s="131" t="s">
        <v>207</v>
      </c>
      <c r="E8" s="131" t="s">
        <v>208</v>
      </c>
      <c r="F8" s="132"/>
      <c r="G8" s="133"/>
      <c r="H8" s="133"/>
      <c r="I8" s="133"/>
      <c r="J8" s="27"/>
      <c r="K8" s="27"/>
      <c r="L8" s="27"/>
      <c r="M8" s="27"/>
      <c r="N8" s="27"/>
      <c r="O8" s="27"/>
      <c r="P8" s="29"/>
    </row>
    <row r="9" spans="1:16" ht="14.1" customHeight="1">
      <c r="A9" s="134" t="s">
        <v>209</v>
      </c>
      <c r="B9" s="135">
        <v>0.91666666666666663</v>
      </c>
      <c r="C9" s="404">
        <v>72</v>
      </c>
      <c r="D9" s="404">
        <v>900</v>
      </c>
      <c r="E9" s="404">
        <v>80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9"/>
    </row>
    <row r="10" spans="1:16" ht="14.1" customHeight="1">
      <c r="A10" s="134" t="s">
        <v>210</v>
      </c>
      <c r="B10" s="135">
        <v>0.1875</v>
      </c>
      <c r="C10" s="405"/>
      <c r="D10" s="405"/>
      <c r="E10" s="405"/>
      <c r="F10" s="136"/>
      <c r="G10" s="136"/>
      <c r="H10" s="136"/>
      <c r="I10" s="137"/>
      <c r="J10" s="27"/>
      <c r="K10" s="27"/>
      <c r="L10" s="27"/>
      <c r="M10" s="27"/>
      <c r="N10" s="27"/>
      <c r="O10" s="27"/>
      <c r="P10" s="29"/>
    </row>
    <row r="11" spans="1:16" ht="12.75" customHeight="1">
      <c r="A11" s="138"/>
      <c r="B11" s="139"/>
      <c r="C11" s="140"/>
      <c r="D11" s="140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9"/>
    </row>
    <row r="12" spans="1:16" ht="14.1" customHeight="1">
      <c r="A12" s="396" t="s">
        <v>211</v>
      </c>
      <c r="B12" s="397"/>
      <c r="C12" s="141"/>
      <c r="D12" s="128"/>
      <c r="E12" s="128"/>
      <c r="F12" s="128"/>
      <c r="G12" s="128"/>
      <c r="H12" s="128"/>
      <c r="I12" s="128"/>
      <c r="J12" s="27"/>
      <c r="K12" s="27"/>
      <c r="L12" s="27"/>
      <c r="M12" s="27"/>
      <c r="N12" s="27"/>
      <c r="O12" s="27"/>
      <c r="P12" s="29"/>
    </row>
    <row r="13" spans="1:16" ht="24" customHeight="1">
      <c r="A13" s="142" t="s">
        <v>212</v>
      </c>
      <c r="B13" s="143" t="s">
        <v>213</v>
      </c>
      <c r="C13" s="143" t="s">
        <v>214</v>
      </c>
      <c r="D13" s="143" t="s">
        <v>215</v>
      </c>
      <c r="E13" s="143" t="s">
        <v>280</v>
      </c>
      <c r="F13" s="398"/>
      <c r="G13" s="398"/>
      <c r="H13" s="398"/>
      <c r="I13" s="398"/>
      <c r="J13" s="398"/>
      <c r="K13" s="398"/>
      <c r="L13" s="398"/>
      <c r="M13" s="398"/>
      <c r="N13" s="398"/>
      <c r="O13" s="398"/>
      <c r="P13" s="399"/>
    </row>
    <row r="14" spans="1:16" ht="14.1" customHeight="1">
      <c r="A14" s="144" t="s">
        <v>216</v>
      </c>
      <c r="B14" s="167">
        <v>26.5</v>
      </c>
      <c r="C14" s="167">
        <v>24.9</v>
      </c>
      <c r="D14" s="146">
        <f>ABS(C14-B14)</f>
        <v>1.6000000000000014</v>
      </c>
      <c r="E14" s="147" t="s">
        <v>217</v>
      </c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1"/>
    </row>
    <row r="15" spans="1:16" ht="14.1" customHeight="1">
      <c r="A15" s="144" t="s">
        <v>259</v>
      </c>
      <c r="B15" s="167">
        <v>26.1</v>
      </c>
      <c r="C15" s="167">
        <v>29</v>
      </c>
      <c r="D15" s="146">
        <f t="shared" ref="D15:D32" si="0">ABS(C15-B15)</f>
        <v>2.8999999999999986</v>
      </c>
      <c r="E15" s="147" t="s">
        <v>217</v>
      </c>
      <c r="F15" s="400"/>
      <c r="G15" s="400"/>
      <c r="H15" s="400"/>
      <c r="I15" s="400"/>
      <c r="J15" s="400"/>
      <c r="K15" s="400"/>
      <c r="L15" s="400"/>
      <c r="M15" s="400"/>
      <c r="N15" s="400"/>
      <c r="O15" s="400"/>
      <c r="P15" s="401"/>
    </row>
    <row r="16" spans="1:16" ht="14.1" customHeight="1">
      <c r="A16" s="144" t="s">
        <v>260</v>
      </c>
      <c r="B16" s="167">
        <v>25.4</v>
      </c>
      <c r="C16" s="167">
        <v>32.6</v>
      </c>
      <c r="D16" s="146">
        <f t="shared" si="0"/>
        <v>7.2000000000000028</v>
      </c>
      <c r="E16" s="147" t="s">
        <v>217</v>
      </c>
      <c r="F16" s="400"/>
      <c r="G16" s="400"/>
      <c r="H16" s="400"/>
      <c r="I16" s="400"/>
      <c r="J16" s="400"/>
      <c r="K16" s="400"/>
      <c r="L16" s="400"/>
      <c r="M16" s="400"/>
      <c r="N16" s="400"/>
      <c r="O16" s="400"/>
      <c r="P16" s="401"/>
    </row>
    <row r="17" spans="1:16" ht="14.1" customHeight="1">
      <c r="A17" s="144" t="s">
        <v>261</v>
      </c>
      <c r="B17" s="167">
        <v>25.4</v>
      </c>
      <c r="C17" s="167">
        <v>36.6</v>
      </c>
      <c r="D17" s="146">
        <f t="shared" si="0"/>
        <v>11.200000000000003</v>
      </c>
      <c r="E17" s="148">
        <f>D17-D14</f>
        <v>9.6000000000000014</v>
      </c>
      <c r="F17" s="400"/>
      <c r="G17" s="400"/>
      <c r="H17" s="400"/>
      <c r="I17" s="400"/>
      <c r="J17" s="400"/>
      <c r="K17" s="400"/>
      <c r="L17" s="400"/>
      <c r="M17" s="400"/>
      <c r="N17" s="400"/>
      <c r="O17" s="400"/>
      <c r="P17" s="401"/>
    </row>
    <row r="18" spans="1:16" ht="14.1" customHeight="1">
      <c r="A18" s="144" t="s">
        <v>218</v>
      </c>
      <c r="B18" s="167">
        <v>25.5</v>
      </c>
      <c r="C18" s="167">
        <v>39.200000000000003</v>
      </c>
      <c r="D18" s="146">
        <f t="shared" si="0"/>
        <v>13.700000000000003</v>
      </c>
      <c r="E18" s="148">
        <f>D18-D15</f>
        <v>10.800000000000004</v>
      </c>
      <c r="F18" s="400"/>
      <c r="G18" s="400"/>
      <c r="H18" s="400"/>
      <c r="I18" s="400"/>
      <c r="J18" s="400"/>
      <c r="K18" s="400"/>
      <c r="L18" s="400"/>
      <c r="M18" s="400"/>
      <c r="N18" s="400"/>
      <c r="O18" s="400"/>
      <c r="P18" s="401"/>
    </row>
    <row r="19" spans="1:16" ht="14.1" customHeight="1">
      <c r="A19" s="144" t="s">
        <v>219</v>
      </c>
      <c r="B19" s="167">
        <v>25.7</v>
      </c>
      <c r="C19" s="167">
        <v>42.1</v>
      </c>
      <c r="D19" s="146">
        <f t="shared" si="0"/>
        <v>16.400000000000002</v>
      </c>
      <c r="E19" s="148">
        <f t="shared" ref="E19:E33" si="1">D19-D16</f>
        <v>9.1999999999999993</v>
      </c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1"/>
    </row>
    <row r="20" spans="1:16" ht="14.1" customHeight="1">
      <c r="A20" s="144" t="s">
        <v>220</v>
      </c>
      <c r="B20" s="167">
        <v>25.8</v>
      </c>
      <c r="C20" s="167">
        <v>44.1</v>
      </c>
      <c r="D20" s="146">
        <f t="shared" si="0"/>
        <v>18.3</v>
      </c>
      <c r="E20" s="148">
        <f t="shared" si="1"/>
        <v>7.0999999999999979</v>
      </c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1"/>
    </row>
    <row r="21" spans="1:16" ht="14.1" customHeight="1">
      <c r="A21" s="144" t="s">
        <v>262</v>
      </c>
      <c r="B21" s="167">
        <v>25.6</v>
      </c>
      <c r="C21" s="167">
        <v>45.8</v>
      </c>
      <c r="D21" s="146">
        <f t="shared" si="0"/>
        <v>20.199999999999996</v>
      </c>
      <c r="E21" s="148">
        <f t="shared" si="1"/>
        <v>6.4999999999999929</v>
      </c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1"/>
    </row>
    <row r="22" spans="1:16" ht="14.1" customHeight="1">
      <c r="A22" s="144" t="s">
        <v>263</v>
      </c>
      <c r="B22" s="167">
        <v>25.5</v>
      </c>
      <c r="C22" s="167">
        <v>46.8</v>
      </c>
      <c r="D22" s="146">
        <f t="shared" si="0"/>
        <v>21.299999999999997</v>
      </c>
      <c r="E22" s="148">
        <f t="shared" si="1"/>
        <v>4.899999999999995</v>
      </c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1"/>
    </row>
    <row r="23" spans="1:16" ht="14.1" customHeight="1">
      <c r="A23" s="144" t="s">
        <v>264</v>
      </c>
      <c r="B23" s="167">
        <v>25.8</v>
      </c>
      <c r="C23" s="167">
        <v>47.7</v>
      </c>
      <c r="D23" s="146">
        <f t="shared" si="0"/>
        <v>21.900000000000002</v>
      </c>
      <c r="E23" s="148">
        <f t="shared" si="1"/>
        <v>3.6000000000000014</v>
      </c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1"/>
    </row>
    <row r="24" spans="1:16" ht="14.1" customHeight="1">
      <c r="A24" s="144" t="s">
        <v>265</v>
      </c>
      <c r="B24" s="167">
        <v>26.1</v>
      </c>
      <c r="C24" s="167">
        <v>48.7</v>
      </c>
      <c r="D24" s="146">
        <f t="shared" si="0"/>
        <v>22.6</v>
      </c>
      <c r="E24" s="148">
        <f t="shared" si="1"/>
        <v>2.4000000000000057</v>
      </c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1"/>
    </row>
    <row r="25" spans="1:16" ht="14.1" customHeight="1">
      <c r="A25" s="144" t="s">
        <v>266</v>
      </c>
      <c r="B25" s="167">
        <v>26</v>
      </c>
      <c r="C25" s="167">
        <v>49.2</v>
      </c>
      <c r="D25" s="146">
        <f t="shared" si="0"/>
        <v>23.200000000000003</v>
      </c>
      <c r="E25" s="148">
        <f t="shared" si="1"/>
        <v>1.9000000000000057</v>
      </c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1"/>
    </row>
    <row r="26" spans="1:16" ht="14.1" customHeight="1">
      <c r="A26" s="144" t="s">
        <v>267</v>
      </c>
      <c r="B26" s="167">
        <v>26.3</v>
      </c>
      <c r="C26" s="167">
        <v>49.8</v>
      </c>
      <c r="D26" s="146">
        <f t="shared" si="0"/>
        <v>23.499999999999996</v>
      </c>
      <c r="E26" s="148">
        <f t="shared" si="1"/>
        <v>1.5999999999999943</v>
      </c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1"/>
    </row>
    <row r="27" spans="1:16" ht="14.1" customHeight="1">
      <c r="A27" s="144" t="s">
        <v>268</v>
      </c>
      <c r="B27" s="167">
        <v>26.4</v>
      </c>
      <c r="C27" s="167">
        <v>50.1</v>
      </c>
      <c r="D27" s="146">
        <f t="shared" si="0"/>
        <v>23.700000000000003</v>
      </c>
      <c r="E27" s="148">
        <f t="shared" si="1"/>
        <v>1.1000000000000014</v>
      </c>
      <c r="F27" s="400"/>
      <c r="G27" s="400"/>
      <c r="H27" s="400"/>
      <c r="I27" s="400"/>
      <c r="J27" s="400"/>
      <c r="K27" s="400"/>
      <c r="L27" s="400"/>
      <c r="M27" s="400"/>
      <c r="N27" s="400"/>
      <c r="O27" s="400"/>
      <c r="P27" s="401"/>
    </row>
    <row r="28" spans="1:16" ht="14.1" customHeight="1">
      <c r="A28" s="144" t="s">
        <v>269</v>
      </c>
      <c r="B28" s="167">
        <v>26.2</v>
      </c>
      <c r="C28" s="167">
        <v>50.6</v>
      </c>
      <c r="D28" s="146">
        <f t="shared" si="0"/>
        <v>24.400000000000002</v>
      </c>
      <c r="E28" s="148">
        <f t="shared" si="1"/>
        <v>1.1999999999999993</v>
      </c>
      <c r="F28" s="400"/>
      <c r="G28" s="400"/>
      <c r="H28" s="400"/>
      <c r="I28" s="400"/>
      <c r="J28" s="400"/>
      <c r="K28" s="400"/>
      <c r="L28" s="400"/>
      <c r="M28" s="400"/>
      <c r="N28" s="400"/>
      <c r="O28" s="400"/>
      <c r="P28" s="401"/>
    </row>
    <row r="29" spans="1:16" ht="14.1" customHeight="1">
      <c r="A29" s="144" t="s">
        <v>270</v>
      </c>
      <c r="B29" s="167">
        <v>26.6</v>
      </c>
      <c r="C29" s="167">
        <v>51</v>
      </c>
      <c r="D29" s="146">
        <f t="shared" si="0"/>
        <v>24.4</v>
      </c>
      <c r="E29" s="148">
        <f t="shared" si="1"/>
        <v>0.90000000000000213</v>
      </c>
      <c r="F29" s="400"/>
      <c r="G29" s="400"/>
      <c r="H29" s="400"/>
      <c r="I29" s="400"/>
      <c r="J29" s="400"/>
      <c r="K29" s="400"/>
      <c r="L29" s="400"/>
      <c r="M29" s="400"/>
      <c r="N29" s="400"/>
      <c r="O29" s="400"/>
      <c r="P29" s="401"/>
    </row>
    <row r="30" spans="1:16" ht="14.1" customHeight="1">
      <c r="A30" s="144" t="s">
        <v>271</v>
      </c>
      <c r="B30" s="167">
        <v>26.8</v>
      </c>
      <c r="C30" s="167">
        <v>51.5</v>
      </c>
      <c r="D30" s="146">
        <f t="shared" si="0"/>
        <v>24.7</v>
      </c>
      <c r="E30" s="148">
        <f t="shared" si="1"/>
        <v>0.99999999999999645</v>
      </c>
      <c r="F30" s="400"/>
      <c r="G30" s="400"/>
      <c r="H30" s="400"/>
      <c r="I30" s="400"/>
      <c r="J30" s="400"/>
      <c r="K30" s="400"/>
      <c r="L30" s="400"/>
      <c r="M30" s="400"/>
      <c r="N30" s="400"/>
      <c r="O30" s="400"/>
      <c r="P30" s="401"/>
    </row>
    <row r="31" spans="1:16" ht="14.1" customHeight="1">
      <c r="A31" s="144" t="s">
        <v>272</v>
      </c>
      <c r="B31" s="167">
        <v>26.4</v>
      </c>
      <c r="C31" s="167">
        <v>51.9</v>
      </c>
      <c r="D31" s="146">
        <f t="shared" si="0"/>
        <v>25.5</v>
      </c>
      <c r="E31" s="148">
        <f t="shared" si="1"/>
        <v>1.0999999999999979</v>
      </c>
      <c r="F31" s="400"/>
      <c r="G31" s="400"/>
      <c r="H31" s="400"/>
      <c r="I31" s="400"/>
      <c r="J31" s="400"/>
      <c r="K31" s="400"/>
      <c r="L31" s="400"/>
      <c r="M31" s="400"/>
      <c r="N31" s="400"/>
      <c r="O31" s="400"/>
      <c r="P31" s="401"/>
    </row>
    <row r="32" spans="1:16" ht="14.1" customHeight="1">
      <c r="A32" s="144" t="s">
        <v>273</v>
      </c>
      <c r="B32" s="167">
        <v>26.6</v>
      </c>
      <c r="C32" s="167">
        <v>52.1</v>
      </c>
      <c r="D32" s="146">
        <f t="shared" si="0"/>
        <v>25.5</v>
      </c>
      <c r="E32" s="148">
        <f t="shared" si="1"/>
        <v>1.1000000000000014</v>
      </c>
      <c r="F32" s="400"/>
      <c r="G32" s="400"/>
      <c r="H32" s="400"/>
      <c r="I32" s="400"/>
      <c r="J32" s="400"/>
      <c r="K32" s="400"/>
      <c r="L32" s="400"/>
      <c r="M32" s="400"/>
      <c r="N32" s="400"/>
      <c r="O32" s="400"/>
      <c r="P32" s="401"/>
    </row>
    <row r="33" spans="1:16" ht="14.1" customHeight="1">
      <c r="A33" s="144" t="s">
        <v>274</v>
      </c>
      <c r="B33" s="167">
        <v>26.7</v>
      </c>
      <c r="C33" s="167">
        <v>52.3</v>
      </c>
      <c r="D33" s="146">
        <f>ABS(C33-B33)</f>
        <v>25.599999999999998</v>
      </c>
      <c r="E33" s="148">
        <f t="shared" si="1"/>
        <v>0.89999999999999858</v>
      </c>
      <c r="F33" s="400"/>
      <c r="G33" s="400"/>
      <c r="H33" s="400"/>
      <c r="I33" s="400"/>
      <c r="J33" s="400"/>
      <c r="K33" s="400"/>
      <c r="L33" s="400"/>
      <c r="M33" s="400"/>
      <c r="N33" s="400"/>
      <c r="O33" s="400"/>
      <c r="P33" s="401"/>
    </row>
    <row r="34" spans="1:16" ht="14.1" customHeight="1">
      <c r="A34" s="144"/>
      <c r="B34" s="156"/>
      <c r="C34" s="156"/>
      <c r="D34" s="146"/>
      <c r="E34" s="148"/>
      <c r="F34" s="400"/>
      <c r="G34" s="400"/>
      <c r="H34" s="400"/>
      <c r="I34" s="400"/>
      <c r="J34" s="400"/>
      <c r="K34" s="400"/>
      <c r="L34" s="400"/>
      <c r="M34" s="400"/>
      <c r="N34" s="400"/>
      <c r="O34" s="400"/>
      <c r="P34" s="401"/>
    </row>
    <row r="35" spans="1:16" ht="14.1" customHeight="1">
      <c r="A35" s="144"/>
      <c r="B35" s="145"/>
      <c r="C35" s="146"/>
      <c r="D35" s="146"/>
      <c r="E35" s="148"/>
      <c r="F35" s="400"/>
      <c r="G35" s="400"/>
      <c r="H35" s="400"/>
      <c r="I35" s="400"/>
      <c r="J35" s="400"/>
      <c r="K35" s="400"/>
      <c r="L35" s="400"/>
      <c r="M35" s="400"/>
      <c r="N35" s="400"/>
      <c r="O35" s="400"/>
      <c r="P35" s="401"/>
    </row>
    <row r="36" spans="1:16" ht="14.1" customHeight="1">
      <c r="A36" s="144"/>
      <c r="B36" s="145"/>
      <c r="C36" s="146"/>
      <c r="D36" s="146"/>
      <c r="E36" s="148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1"/>
    </row>
    <row r="37" spans="1:16" ht="14.1" customHeight="1">
      <c r="A37" s="144"/>
      <c r="B37" s="145"/>
      <c r="C37" s="146"/>
      <c r="D37" s="146"/>
      <c r="E37" s="148"/>
      <c r="F37" s="400"/>
      <c r="G37" s="400"/>
      <c r="H37" s="400"/>
      <c r="I37" s="400"/>
      <c r="J37" s="400"/>
      <c r="K37" s="400"/>
      <c r="L37" s="400"/>
      <c r="M37" s="400"/>
      <c r="N37" s="400"/>
      <c r="O37" s="400"/>
      <c r="P37" s="401"/>
    </row>
    <row r="38" spans="1:16" ht="14.1" customHeight="1">
      <c r="A38" s="144"/>
      <c r="B38" s="145"/>
      <c r="C38" s="146"/>
      <c r="D38" s="146"/>
      <c r="E38" s="148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1"/>
    </row>
    <row r="39" spans="1:16" ht="14.1" customHeight="1">
      <c r="A39" s="144"/>
      <c r="B39" s="145"/>
      <c r="C39" s="146"/>
      <c r="D39" s="146"/>
      <c r="E39" s="148"/>
      <c r="F39" s="400"/>
      <c r="G39" s="400"/>
      <c r="H39" s="400"/>
      <c r="I39" s="400"/>
      <c r="J39" s="400"/>
      <c r="K39" s="400"/>
      <c r="L39" s="400"/>
      <c r="M39" s="400"/>
      <c r="N39" s="400"/>
      <c r="O39" s="400"/>
      <c r="P39" s="401"/>
    </row>
    <row r="40" spans="1:16" ht="14.1" customHeight="1">
      <c r="A40" s="144"/>
      <c r="B40" s="145"/>
      <c r="C40" s="146"/>
      <c r="D40" s="146"/>
      <c r="E40" s="148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1"/>
    </row>
    <row r="41" spans="1:16" ht="14.1" customHeight="1">
      <c r="A41" s="144"/>
      <c r="B41" s="145"/>
      <c r="C41" s="146"/>
      <c r="D41" s="146"/>
      <c r="E41" s="148"/>
      <c r="F41" s="400"/>
      <c r="G41" s="400"/>
      <c r="H41" s="400"/>
      <c r="I41" s="400"/>
      <c r="J41" s="400"/>
      <c r="K41" s="400"/>
      <c r="L41" s="400"/>
      <c r="M41" s="400"/>
      <c r="N41" s="400"/>
      <c r="O41" s="400"/>
      <c r="P41" s="401"/>
    </row>
    <row r="42" spans="1:16" ht="12" customHeight="1">
      <c r="A42" s="144"/>
      <c r="B42" s="145"/>
      <c r="C42" s="146"/>
      <c r="D42" s="146"/>
      <c r="E42" s="148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1"/>
    </row>
    <row r="43" spans="1:16" ht="14.1" customHeight="1">
      <c r="A43" s="144"/>
      <c r="B43" s="145"/>
      <c r="C43" s="146"/>
      <c r="D43" s="146"/>
      <c r="E43" s="148"/>
      <c r="F43" s="400"/>
      <c r="G43" s="400"/>
      <c r="H43" s="400"/>
      <c r="I43" s="400"/>
      <c r="J43" s="400"/>
      <c r="K43" s="400"/>
      <c r="L43" s="400"/>
      <c r="M43" s="400"/>
      <c r="N43" s="400"/>
      <c r="O43" s="400"/>
      <c r="P43" s="401"/>
    </row>
    <row r="44" spans="1:16" ht="14.1" customHeight="1">
      <c r="A44" s="144"/>
      <c r="B44" s="145"/>
      <c r="C44" s="146"/>
      <c r="D44" s="146"/>
      <c r="E44" s="148"/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1"/>
    </row>
    <row r="45" spans="1:16" ht="14.1" customHeight="1">
      <c r="A45" s="144"/>
      <c r="B45" s="145"/>
      <c r="C45" s="146"/>
      <c r="D45" s="146"/>
      <c r="E45" s="148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1"/>
    </row>
    <row r="46" spans="1:16" ht="14.1" customHeight="1">
      <c r="A46" s="144"/>
      <c r="B46" s="149"/>
      <c r="C46" s="149"/>
      <c r="D46" s="146"/>
      <c r="E46" s="148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1"/>
    </row>
    <row r="47" spans="1:16" ht="14.1" customHeight="1">
      <c r="A47" s="144"/>
      <c r="B47" s="149"/>
      <c r="C47" s="149"/>
      <c r="D47" s="146"/>
      <c r="E47" s="148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1"/>
    </row>
    <row r="48" spans="1:16" ht="14.1" customHeight="1">
      <c r="A48" s="144"/>
      <c r="B48" s="149"/>
      <c r="C48" s="149"/>
      <c r="D48" s="146"/>
      <c r="E48" s="148"/>
      <c r="F48" s="400"/>
      <c r="G48" s="400"/>
      <c r="H48" s="400"/>
      <c r="I48" s="400"/>
      <c r="J48" s="400"/>
      <c r="K48" s="400"/>
      <c r="L48" s="400"/>
      <c r="M48" s="400"/>
      <c r="N48" s="400"/>
      <c r="O48" s="400"/>
      <c r="P48" s="401"/>
    </row>
    <row r="49" spans="1:16" ht="14.1" customHeight="1">
      <c r="A49" s="144"/>
      <c r="B49" s="149"/>
      <c r="C49" s="149"/>
      <c r="D49" s="146"/>
      <c r="E49" s="148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1"/>
    </row>
    <row r="50" spans="1:16" ht="14.1" customHeight="1">
      <c r="A50" s="144"/>
      <c r="B50" s="149"/>
      <c r="C50" s="149"/>
      <c r="D50" s="146"/>
      <c r="E50" s="148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1"/>
    </row>
    <row r="51" spans="1:16" ht="14.1" customHeight="1">
      <c r="A51" s="144"/>
      <c r="B51" s="149"/>
      <c r="C51" s="149"/>
      <c r="D51" s="146"/>
      <c r="E51" s="148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1"/>
    </row>
    <row r="52" spans="1:16" ht="14.1" customHeight="1" thickBot="1">
      <c r="A52" s="150"/>
      <c r="B52" s="151"/>
      <c r="C52" s="151"/>
      <c r="D52" s="152"/>
      <c r="E52" s="153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3"/>
    </row>
  </sheetData>
  <protectedRanges>
    <protectedRange sqref="A2:P5" name="범위1"/>
  </protectedRanges>
  <mergeCells count="30">
    <mergeCell ref="E9:E10"/>
    <mergeCell ref="N3:P3"/>
    <mergeCell ref="A1:B1"/>
    <mergeCell ref="C1:P1"/>
    <mergeCell ref="A2:B2"/>
    <mergeCell ref="C2:G2"/>
    <mergeCell ref="H2:J2"/>
    <mergeCell ref="K2:P2"/>
    <mergeCell ref="A3:B3"/>
    <mergeCell ref="C3:E3"/>
    <mergeCell ref="F3:G3"/>
    <mergeCell ref="H3:J3"/>
    <mergeCell ref="K3:M3"/>
    <mergeCell ref="A7:B7"/>
    <mergeCell ref="A12:B12"/>
    <mergeCell ref="F13:P52"/>
    <mergeCell ref="A4:B4"/>
    <mergeCell ref="C4:J4"/>
    <mergeCell ref="K4:L4"/>
    <mergeCell ref="M4:P4"/>
    <mergeCell ref="A5:B5"/>
    <mergeCell ref="C5:D5"/>
    <mergeCell ref="E5:F5"/>
    <mergeCell ref="G5:H5"/>
    <mergeCell ref="I5:J5"/>
    <mergeCell ref="K5:L5"/>
    <mergeCell ref="M5:N5"/>
    <mergeCell ref="O5:P5"/>
    <mergeCell ref="C9:C10"/>
    <mergeCell ref="D9:D10"/>
  </mergeCells>
  <phoneticPr fontId="1" type="noConversion"/>
  <conditionalFormatting sqref="K11 G6">
    <cfRule type="containsText" dxfId="1" priority="2" operator="containsText" text="FAIL">
      <formula>NOT(ISERROR(SEARCH("FAIL",G6)))</formula>
    </cfRule>
  </conditionalFormatting>
  <conditionalFormatting sqref="O3:O5 P3:P4">
    <cfRule type="containsText" dxfId="0" priority="1" operator="containsText" text="FAIL">
      <formula>NOT(ISERROR(SEARCH("FAIL",O3)))</formula>
    </cfRule>
  </conditionalFormatting>
  <printOptions horizontalCentered="1" verticalCentered="1"/>
  <pageMargins left="0.23622047244094491" right="0.23622047244094491" top="0.78740157480314965" bottom="0.74803149606299213" header="0.31496062992125984" footer="0.31496062992125984"/>
  <pageSetup paperSize="9" scale="95" orientation="portrait" horizontalDpi="4294967293" verticalDpi="4294967293" r:id="rId1"/>
  <headerFooter>
    <oddHeader>&amp;L&amp;G</oddHeader>
    <oddFooter>&amp;L&amp;10PSTEK CO.,LTD.
DOCUMENT FORM NO : PG-007-004&amp;C&amp;10&amp;PPAGE&amp;R&amp;10Quality Assurance Department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VISUAL REPORT</vt:lpstr>
      <vt:lpstr>DIMENSION REPORT</vt:lpstr>
      <vt:lpstr>FUNCTION REPORT</vt:lpstr>
      <vt:lpstr>AGING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kimdj</dc:creator>
  <cp:lastModifiedBy>Windows User</cp:lastModifiedBy>
  <cp:lastPrinted>2020-09-13T23:11:59Z</cp:lastPrinted>
  <dcterms:created xsi:type="dcterms:W3CDTF">2016-07-20T00:12:11Z</dcterms:created>
  <dcterms:modified xsi:type="dcterms:W3CDTF">2020-09-13T23:19:20Z</dcterms:modified>
</cp:coreProperties>
</file>