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AA0</t>
        </is>
      </c>
      <c r="B1" s="1" t="inlineStr">
        <is>
          <t>AA1</t>
        </is>
      </c>
      <c r="C1" s="1" t="inlineStr">
        <is>
          <t>AA2</t>
        </is>
      </c>
      <c r="D1" s="1" t="inlineStr">
        <is>
          <t>AA3</t>
        </is>
      </c>
      <c r="E1" s="1" t="inlineStr">
        <is>
          <t>AA4</t>
        </is>
      </c>
      <c r="F1" s="1" t="inlineStr">
        <is>
          <t>AA5</t>
        </is>
      </c>
      <c r="G1" s="1" t="inlineStr">
        <is>
          <t>AA6</t>
        </is>
      </c>
      <c r="H1" s="1" t="inlineStr">
        <is>
          <t>AA7</t>
        </is>
      </c>
      <c r="I1" s="1" t="inlineStr">
        <is>
          <t>AA8</t>
        </is>
      </c>
      <c r="J1" s="1" t="inlineStr">
        <is>
          <t>AA9</t>
        </is>
      </c>
      <c r="K1" s="1" t="inlineStr">
        <is>
          <t>AA10</t>
        </is>
      </c>
      <c r="L1" s="1" t="inlineStr">
        <is>
          <t>AA11</t>
        </is>
      </c>
      <c r="M1" s="1" t="inlineStr">
        <is>
          <t>AA12</t>
        </is>
      </c>
      <c r="N1" s="1" t="inlineStr">
        <is>
          <t>AA13</t>
        </is>
      </c>
      <c r="O1" s="1" t="inlineStr">
        <is>
          <t>AA14</t>
        </is>
      </c>
    </row>
    <row r="2">
      <c r="A2" t="inlineStr"/>
      <c r="B2" t="inlineStr"/>
      <c r="C2" t="inlineStr">
        <is>
          <t>Current &amp; Saving Account Statement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t="inlineStr">
        <is>
          <t>SARATHI  RAPTAN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</row>
    <row r="4">
      <c r="A4" t="inlineStr">
        <is>
          <t>PIALI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</row>
    <row r="5">
      <c r="A5" t="inlineStr">
        <is>
          <t>KOLAREA</t>
        </is>
      </c>
      <c r="B5" t="inlineStr">
        <is>
          <t xml:space="preserve"> CANNING - I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</row>
    <row r="6">
      <c r="A6" t="inlineStr">
        <is>
          <t>KOLAREA</t>
        </is>
      </c>
      <c r="B6" t="inlineStr">
        <is>
          <t xml:space="preserve"> WEST BENGAL</t>
        </is>
      </c>
      <c r="C6" t="inlineStr">
        <is>
          <t xml:space="preserve"> INDIA - 743363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>
        <f>""</f>
        <v/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/>
      <c r="B8" t="inlineStr"/>
      <c r="C8" t="inlineStr">
        <is>
          <t>Account Statement as of,14-01-2025 23:46:26 +0530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  <row r="9">
      <c r="A9" t="inlineStr">
        <is>
          <t>Account Holders Name</t>
        </is>
      </c>
      <c r="B9" t="inlineStr">
        <is>
          <t>SARATHI  RAPTAN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>
        <is>
          <t xml:space="preserve">Customer Id </t>
        </is>
      </c>
      <c r="B10">
        <f>"328712442"</f>
        <v/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t="inlineStr">
        <is>
          <t>Branch Name</t>
        </is>
      </c>
      <c r="B11" t="inlineStr">
        <is>
          <t>CANNING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</row>
    <row r="12">
      <c r="A12" t="inlineStr">
        <is>
          <t>MICR Code</t>
        </is>
      </c>
      <c r="B12">
        <f>"743015006"</f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</row>
    <row r="13">
      <c r="A13" t="inlineStr">
        <is>
          <t>IFSC Code</t>
        </is>
      </c>
      <c r="B13" t="inlineStr">
        <is>
          <t>CNRB0007734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</row>
    <row r="14">
      <c r="A14" t="inlineStr">
        <is>
          <t>Searched By</t>
        </is>
      </c>
      <c r="B14" t="inlineStr">
        <is>
          <t>From 14 Jan 2025 To 14 Jan 2025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</row>
    <row r="15">
      <c r="A15" t="inlineStr">
        <is>
          <t>Account Number</t>
        </is>
      </c>
      <c r="B15">
        <f>"110214689572    "</f>
        <v/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</row>
    <row r="16">
      <c r="A16" t="inlineStr">
        <is>
          <t>Account Currency</t>
        </is>
      </c>
      <c r="B16" t="inlineStr">
        <is>
          <t>INR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</row>
    <row r="17">
      <c r="A17" t="inlineStr">
        <is>
          <t>Product Name</t>
        </is>
      </c>
      <c r="B17" t="inlineStr">
        <is>
          <t>CANARA SB GENERAL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</row>
    <row r="18">
      <c r="A18" t="inlineStr">
        <is>
          <t>Opening Balance</t>
        </is>
      </c>
      <c r="B18" t="inlineStr">
        <is>
          <t>Rs.8.00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</row>
    <row r="19">
      <c r="A19" t="inlineStr">
        <is>
          <t>Closing Balance</t>
        </is>
      </c>
      <c r="B19" t="inlineStr">
        <is>
          <t>Rs.1,69,335.04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</row>
    <row r="20">
      <c r="A20" t="inlineStr">
        <is>
          <t>Txn Date</t>
        </is>
      </c>
      <c r="B20" t="inlineStr">
        <is>
          <t>Value Date</t>
        </is>
      </c>
      <c r="C20" t="inlineStr">
        <is>
          <t>Cheque No.</t>
        </is>
      </c>
      <c r="D20" t="inlineStr">
        <is>
          <t>Description</t>
        </is>
      </c>
      <c r="E20" t="inlineStr">
        <is>
          <t>Branch Code</t>
        </is>
      </c>
      <c r="F20" t="inlineStr">
        <is>
          <t>Debit</t>
        </is>
      </c>
      <c r="G20" t="inlineStr">
        <is>
          <t>Credit</t>
        </is>
      </c>
      <c r="H20" t="inlineStr">
        <is>
          <t>Balance</t>
        </is>
      </c>
      <c r="I20" t="inlineStr"/>
      <c r="J20" t="inlineStr"/>
      <c r="K20" t="inlineStr"/>
      <c r="L20" t="inlineStr"/>
      <c r="M20" t="inlineStr"/>
      <c r="N20" t="inlineStr"/>
      <c r="O20" t="inlineStr"/>
    </row>
    <row r="21">
      <c r="A21">
        <f>"14-01-2025 18:37:36"</f>
        <v/>
      </c>
      <c r="B21">
        <f>"14 Jan 2025"</f>
        <v/>
      </c>
      <c r="C21">
        <f>"501402660593"</f>
        <v/>
      </c>
      <c r="D21" t="inlineStr">
        <is>
          <t>UPI/CR/501402660593/DEEPAK KU/ICIC/**62295@ptyes/ucvn//PTMe5026babcd0941b3b003b562b2a54c3b/14/01/2025 18:37:36</t>
        </is>
      </c>
      <c r="E21" t="inlineStr">
        <is>
          <t>33</t>
        </is>
      </c>
      <c r="F21" t="inlineStr"/>
      <c r="G21" t="inlineStr">
        <is>
          <t>1,000.00</t>
        </is>
      </c>
      <c r="H21" t="inlineStr">
        <is>
          <t>1,008.00</t>
        </is>
      </c>
      <c r="I21" t="inlineStr"/>
      <c r="J21" t="inlineStr"/>
      <c r="K21" t="inlineStr"/>
      <c r="L21" t="inlineStr"/>
      <c r="M21" t="inlineStr"/>
      <c r="N21" t="inlineStr"/>
      <c r="O21" t="inlineStr"/>
    </row>
    <row r="22">
      <c r="A22">
        <f>"14-01-2025 18:37:57"</f>
        <v/>
      </c>
      <c r="B22">
        <f>"14 Jan 2025"</f>
        <v/>
      </c>
      <c r="C22">
        <f>"501422213650"</f>
        <v/>
      </c>
      <c r="D22" t="inlineStr">
        <is>
          <t>UPI/CR/501422213650/Midde/APGB/**28351@ptsbi/vcvn//PTM9427448b9b5e412aa5d4b6b5e2a4d9bf/14/01/2025 18:37:56</t>
        </is>
      </c>
      <c r="E22" t="inlineStr">
        <is>
          <t>33</t>
        </is>
      </c>
      <c r="F22" t="inlineStr"/>
      <c r="G22">
        <f>"500.00"</f>
        <v/>
      </c>
      <c r="H22" t="inlineStr">
        <is>
          <t>1,508.00</t>
        </is>
      </c>
      <c r="I22" t="inlineStr"/>
      <c r="J22" t="inlineStr"/>
      <c r="K22" t="inlineStr"/>
      <c r="L22" t="inlineStr"/>
      <c r="M22" t="inlineStr"/>
      <c r="N22" t="inlineStr"/>
      <c r="O22" t="inlineStr"/>
    </row>
    <row r="23">
      <c r="A23">
        <f>"14-01-2025 18:38:06"</f>
        <v/>
      </c>
      <c r="B23">
        <f>"14 Jan 2025"</f>
        <v/>
      </c>
      <c r="C23">
        <f>"501404553496"</f>
        <v/>
      </c>
      <c r="D23" t="inlineStr">
        <is>
          <t>UPI/CR/501404553496/T PRADEEP/HDFC/**13535@pthdfc/8dvn//PTM5833de11a54f40598f064c568cfc8b31/14/01/2025 18:38:06</t>
        </is>
      </c>
      <c r="E23" t="inlineStr">
        <is>
          <t>33</t>
        </is>
      </c>
      <c r="F23" t="inlineStr"/>
      <c r="G23" t="inlineStr">
        <is>
          <t>3,500.00</t>
        </is>
      </c>
      <c r="H23" t="inlineStr">
        <is>
          <t>5,008.00</t>
        </is>
      </c>
      <c r="I23" t="inlineStr"/>
      <c r="J23" t="inlineStr"/>
      <c r="K23" t="inlineStr"/>
      <c r="L23" t="inlineStr"/>
      <c r="M23" t="inlineStr"/>
      <c r="N23" t="inlineStr"/>
      <c r="O23" t="inlineStr"/>
    </row>
    <row r="24">
      <c r="A24">
        <f>"14-01-2025 19:00:10"</f>
        <v/>
      </c>
      <c r="B24">
        <f>"14 Jan 2025"</f>
        <v/>
      </c>
      <c r="C24">
        <f>"099456462791"</f>
        <v/>
      </c>
      <c r="D24" t="inlineStr">
        <is>
          <t>UPI/CR/099456462791/Samad Khan/BARB/**29860@axl/60wn//AXL76af456c9be343bf86b64a574ffd1d64/14/01/2025 19:00:10</t>
        </is>
      </c>
      <c r="E24" t="inlineStr">
        <is>
          <t>33</t>
        </is>
      </c>
      <c r="F24" t="inlineStr"/>
      <c r="G24">
        <f>"300.00"</f>
        <v/>
      </c>
      <c r="H24" t="inlineStr">
        <is>
          <t>5,308.00</t>
        </is>
      </c>
      <c r="I24" t="inlineStr"/>
      <c r="J24" t="inlineStr"/>
      <c r="K24" t="inlineStr"/>
      <c r="L24" t="inlineStr"/>
      <c r="M24" t="inlineStr"/>
      <c r="N24" t="inlineStr"/>
      <c r="O24" t="inlineStr"/>
    </row>
    <row r="25">
      <c r="A25">
        <f>"14-01-2025 19:17:34"</f>
        <v/>
      </c>
      <c r="B25">
        <f>"14 Jan 2025"</f>
        <v/>
      </c>
      <c r="C25">
        <f>"501405236857"</f>
        <v/>
      </c>
      <c r="D25" t="inlineStr">
        <is>
          <t>UPI/CR/501405236857/Chandan  /SBIN/**91513@pthdfc/ulwn//PTM2ef836e7911f43c4b3e8b567e324ddb0/14/01/2025 19:17:34</t>
        </is>
      </c>
      <c r="E25" t="inlineStr">
        <is>
          <t>33</t>
        </is>
      </c>
      <c r="F25" t="inlineStr"/>
      <c r="G25">
        <f>"500.00"</f>
        <v/>
      </c>
      <c r="H25" t="inlineStr">
        <is>
          <t>5,808.00</t>
        </is>
      </c>
      <c r="I25" t="inlineStr"/>
      <c r="J25" t="inlineStr"/>
      <c r="K25" t="inlineStr"/>
      <c r="L25" t="inlineStr"/>
      <c r="M25" t="inlineStr"/>
      <c r="N25" t="inlineStr"/>
      <c r="O25" t="inlineStr"/>
    </row>
    <row r="26">
      <c r="A26">
        <f>"14-01-2025 19:18:58"</f>
        <v/>
      </c>
      <c r="B26">
        <f>"14 Jan 2025"</f>
        <v/>
      </c>
      <c r="C26">
        <f>"917569080145"</f>
        <v/>
      </c>
      <c r="D26" t="inlineStr">
        <is>
          <t>UPI/CR/917569080145/AAYUSH AN/FDRL/**07273@jupiteraxis/oown//AXIJUP41519692561248914310723281648/14/01/2025 19:18:58</t>
        </is>
      </c>
      <c r="E26" t="inlineStr">
        <is>
          <t>33</t>
        </is>
      </c>
      <c r="F26" t="inlineStr"/>
      <c r="G26" t="inlineStr">
        <is>
          <t>2,325.00</t>
        </is>
      </c>
      <c r="H26" t="inlineStr">
        <is>
          <t>8,133.00</t>
        </is>
      </c>
      <c r="I26" t="inlineStr"/>
      <c r="J26" t="inlineStr"/>
      <c r="K26" t="inlineStr"/>
      <c r="L26" t="inlineStr"/>
      <c r="M26" t="inlineStr"/>
      <c r="N26" t="inlineStr"/>
      <c r="O26" t="inlineStr"/>
    </row>
    <row r="27">
      <c r="A27">
        <f>"14-01-2025 19:19:24"</f>
        <v/>
      </c>
      <c r="B27">
        <f>"14 Jan 2025"</f>
        <v/>
      </c>
      <c r="C27">
        <f>"501435166444"</f>
        <v/>
      </c>
      <c r="D27" t="inlineStr">
        <is>
          <t>UPI/CR/501435166444/SHIVA RAJ/UTIB/**41614@ptaxis/0pwn//PTM254f7f62bc144dec8cc783b0982d5b93/14/01/2025 19:19:24</t>
        </is>
      </c>
      <c r="E27" t="inlineStr">
        <is>
          <t>33</t>
        </is>
      </c>
      <c r="F27" t="inlineStr"/>
      <c r="G27">
        <f>"200.00"</f>
        <v/>
      </c>
      <c r="H27" t="inlineStr">
        <is>
          <t>8,333.00</t>
        </is>
      </c>
      <c r="I27" t="inlineStr"/>
      <c r="J27" t="inlineStr"/>
      <c r="K27" t="inlineStr"/>
      <c r="L27" t="inlineStr"/>
      <c r="M27" t="inlineStr"/>
      <c r="N27" t="inlineStr"/>
      <c r="O27" t="inlineStr"/>
    </row>
    <row r="28">
      <c r="A28">
        <f>"14-01-2025 19:20:00"</f>
        <v/>
      </c>
      <c r="B28">
        <f>"14 Jan 2025"</f>
        <v/>
      </c>
      <c r="C28">
        <f>"501415178525"</f>
        <v/>
      </c>
      <c r="D28" t="inlineStr">
        <is>
          <t>UPI/CR/501415178525/ANAND KUM/KKBK/**13884@ptaxis/fpwn//PTM9a315c1e3c5640839b9c1404110e2dfb/14/01/2025 19:20:00</t>
        </is>
      </c>
      <c r="E28" t="inlineStr">
        <is>
          <t>33</t>
        </is>
      </c>
      <c r="F28" t="inlineStr"/>
      <c r="G28" t="inlineStr">
        <is>
          <t>2,000.00</t>
        </is>
      </c>
      <c r="H28" t="inlineStr">
        <is>
          <t>10,333.00</t>
        </is>
      </c>
      <c r="I28" t="inlineStr"/>
      <c r="J28" t="inlineStr"/>
      <c r="K28" t="inlineStr"/>
      <c r="L28" t="inlineStr"/>
      <c r="M28" t="inlineStr"/>
      <c r="N28" t="inlineStr"/>
      <c r="O28" t="inlineStr"/>
    </row>
    <row r="29">
      <c r="A29">
        <f>"14-01-2025 19:20:20"</f>
        <v/>
      </c>
      <c r="B29">
        <f>"14 Jan 2025"</f>
        <v/>
      </c>
      <c r="C29">
        <f>"279267753388"</f>
        <v/>
      </c>
      <c r="D29" t="inlineStr">
        <is>
          <t>UPI/CR/279267753388/VINOD KUM/BARB/**961-2@axl/ppwn//AXL953fdef1daf74dc2ac5c18411c3345b5/14/01/2025 19:20:20</t>
        </is>
      </c>
      <c r="E29" t="inlineStr">
        <is>
          <t>33</t>
        </is>
      </c>
      <c r="F29" t="inlineStr"/>
      <c r="G29" t="inlineStr">
        <is>
          <t>1,000.00</t>
        </is>
      </c>
      <c r="H29" t="inlineStr">
        <is>
          <t>11,333.00</t>
        </is>
      </c>
      <c r="I29" t="inlineStr"/>
      <c r="J29" t="inlineStr"/>
      <c r="K29" t="inlineStr"/>
      <c r="L29" t="inlineStr"/>
      <c r="M29" t="inlineStr"/>
      <c r="N29" t="inlineStr"/>
      <c r="O29" t="inlineStr"/>
    </row>
    <row r="30">
      <c r="A30">
        <f>"14-01-2025 19:20:28"</f>
        <v/>
      </c>
      <c r="B30">
        <f>"14 Jan 2025"</f>
        <v/>
      </c>
      <c r="C30">
        <f>"912030060022"</f>
        <v/>
      </c>
      <c r="D30" t="inlineStr">
        <is>
          <t>UPI/CR/912030060022/Mr Suruka/IDIB/**35095@ybl/9qwn//YBLf9062f1a88334d7893998d514a194e7f/14/01/2025 19:20:28</t>
        </is>
      </c>
      <c r="E30" t="inlineStr">
        <is>
          <t>33</t>
        </is>
      </c>
      <c r="F30" t="inlineStr"/>
      <c r="G30">
        <f>"700.00"</f>
        <v/>
      </c>
      <c r="H30" t="inlineStr">
        <is>
          <t>12,033.00</t>
        </is>
      </c>
      <c r="I30" t="inlineStr"/>
      <c r="J30" t="inlineStr"/>
      <c r="K30" t="inlineStr"/>
      <c r="L30" t="inlineStr"/>
      <c r="M30" t="inlineStr"/>
      <c r="N30" t="inlineStr"/>
      <c r="O30" t="inlineStr"/>
    </row>
    <row r="31">
      <c r="A31">
        <f>"14-01-2025 19:20:32"</f>
        <v/>
      </c>
      <c r="B31">
        <f>"14 Jan 2025"</f>
        <v/>
      </c>
      <c r="C31">
        <f>"585477888369"</f>
        <v/>
      </c>
      <c r="D31" t="inlineStr">
        <is>
          <t>UPI/CR/585477888369/Mr ANGSHU/BDBL/**24767@ybl/7pwn//YBLeeca30b11e6c42a381dba0ebf1da49e5/14/01/2025 19:20:32</t>
        </is>
      </c>
      <c r="E31" t="inlineStr">
        <is>
          <t>33</t>
        </is>
      </c>
      <c r="F31" t="inlineStr"/>
      <c r="G31">
        <f>"300.00"</f>
        <v/>
      </c>
      <c r="H31" t="inlineStr">
        <is>
          <t>12,333.00</t>
        </is>
      </c>
      <c r="I31" t="inlineStr"/>
      <c r="J31" t="inlineStr"/>
      <c r="K31" t="inlineStr"/>
      <c r="L31" t="inlineStr"/>
      <c r="M31" t="inlineStr"/>
      <c r="N31" t="inlineStr"/>
      <c r="O31" t="inlineStr"/>
    </row>
    <row r="32">
      <c r="A32">
        <f>"14-01-2025 19:20:51"</f>
        <v/>
      </c>
      <c r="B32">
        <f>"14 Jan 2025"</f>
        <v/>
      </c>
      <c r="C32">
        <f>"983961078907"</f>
        <v/>
      </c>
      <c r="D32" t="inlineStr">
        <is>
          <t>UPI/CR/983961078907/SUNNY SIN/HDFC/**07326@ybl/Payment //YBL83bbceabaa634db7b38a6d626defd161/14/01/2025 19:20:50</t>
        </is>
      </c>
      <c r="E32" t="inlineStr">
        <is>
          <t>33</t>
        </is>
      </c>
      <c r="F32" t="inlineStr"/>
      <c r="G32" t="inlineStr">
        <is>
          <t>1,000.00</t>
        </is>
      </c>
      <c r="H32" t="inlineStr">
        <is>
          <t>13,333.00</t>
        </is>
      </c>
      <c r="I32" t="inlineStr"/>
      <c r="J32" t="inlineStr"/>
      <c r="K32" t="inlineStr"/>
      <c r="L32" t="inlineStr"/>
      <c r="M32" t="inlineStr"/>
      <c r="N32" t="inlineStr"/>
      <c r="O32" t="inlineStr"/>
    </row>
    <row r="33">
      <c r="A33">
        <f>"14-01-2025 19:21:00"</f>
        <v/>
      </c>
      <c r="B33">
        <f>"14 Jan 2025"</f>
        <v/>
      </c>
      <c r="C33">
        <f>"501408126295"</f>
        <v/>
      </c>
      <c r="D33" t="inlineStr">
        <is>
          <t>UPI/CR/501408126295/SUNNY VIJ/CSBK/**529-1@axisb/yqwn//ACD01JHJH9RPY6XJ8J5H4XEJEQ72403DamG/14/01/2025 19:21:00</t>
        </is>
      </c>
      <c r="E33" t="inlineStr">
        <is>
          <t>33</t>
        </is>
      </c>
      <c r="F33" t="inlineStr"/>
      <c r="G33" t="inlineStr">
        <is>
          <t>1,000.00</t>
        </is>
      </c>
      <c r="H33" t="inlineStr">
        <is>
          <t>14,333.00</t>
        </is>
      </c>
      <c r="I33" t="inlineStr"/>
      <c r="J33" t="inlineStr"/>
      <c r="K33" t="inlineStr"/>
      <c r="L33" t="inlineStr"/>
      <c r="M33" t="inlineStr"/>
      <c r="N33" t="inlineStr"/>
      <c r="O33" t="inlineStr"/>
    </row>
    <row r="34">
      <c r="A34">
        <f>"14-01-2025 19:21:45"</f>
        <v/>
      </c>
      <c r="B34">
        <f>"14 Jan 2025"</f>
        <v/>
      </c>
      <c r="C34">
        <f>"501447178854"</f>
        <v/>
      </c>
      <c r="D34" t="inlineStr">
        <is>
          <t>UPI/CR/501447178854/IRFAN AH /JAKA/**402-1@okhdfcbank/UPI//HDF120019badec84ffb8f6ae65caaab0041/14/01/2025 19:21:45</t>
        </is>
      </c>
      <c r="E34" t="inlineStr">
        <is>
          <t>33</t>
        </is>
      </c>
      <c r="F34" t="inlineStr"/>
      <c r="G34" t="inlineStr">
        <is>
          <t>3,000.00</t>
        </is>
      </c>
      <c r="H34" t="inlineStr">
        <is>
          <t>17,333.00</t>
        </is>
      </c>
      <c r="I34" t="inlineStr"/>
      <c r="J34" t="inlineStr"/>
      <c r="K34" t="inlineStr"/>
      <c r="L34" t="inlineStr"/>
      <c r="M34" t="inlineStr"/>
      <c r="N34" t="inlineStr"/>
      <c r="O34" t="inlineStr"/>
    </row>
    <row r="35">
      <c r="A35">
        <f>"14-01-2025 19:21:50"</f>
        <v/>
      </c>
      <c r="B35">
        <f>"14 Jan 2025"</f>
        <v/>
      </c>
      <c r="C35">
        <f>"501405314548"</f>
        <v/>
      </c>
      <c r="D35" t="inlineStr">
        <is>
          <t>UPI/CR/501405314548/RISHI DHA/HDFC/**24461@pthdfc/tswn//PTM2dd1751d897b4f09bb72192846686909/14/01/2025 19:21:50</t>
        </is>
      </c>
      <c r="E35" t="inlineStr">
        <is>
          <t>33</t>
        </is>
      </c>
      <c r="F35" t="inlineStr"/>
      <c r="G35">
        <f>"300.00"</f>
        <v/>
      </c>
      <c r="H35" t="inlineStr">
        <is>
          <t>17,633.00</t>
        </is>
      </c>
      <c r="I35" t="inlineStr"/>
      <c r="J35" t="inlineStr"/>
      <c r="K35" t="inlineStr"/>
      <c r="L35" t="inlineStr"/>
      <c r="M35" t="inlineStr"/>
      <c r="N35" t="inlineStr"/>
      <c r="O35" t="inlineStr"/>
    </row>
    <row r="36">
      <c r="A36">
        <f>"14-01-2025 19:22:08"</f>
        <v/>
      </c>
      <c r="B36">
        <f>"14 Jan 2025"</f>
        <v/>
      </c>
      <c r="C36">
        <f>"449597948411"</f>
        <v/>
      </c>
      <c r="D36" t="inlineStr">
        <is>
          <t>UPI/CR/449597948411/GUTHIKOND/RATN/**928-2@axl/Payment //AXL387b83d2e86246a384d853a2cbf57c3e/14/01/2025 19:22:08</t>
        </is>
      </c>
      <c r="E36" t="inlineStr">
        <is>
          <t>33</t>
        </is>
      </c>
      <c r="F36" t="inlineStr"/>
      <c r="G36" t="inlineStr">
        <is>
          <t>8,000.00</t>
        </is>
      </c>
      <c r="H36" t="inlineStr">
        <is>
          <t>25,633.00</t>
        </is>
      </c>
      <c r="I36" t="inlineStr"/>
      <c r="J36" t="inlineStr"/>
      <c r="K36" t="inlineStr"/>
      <c r="L36" t="inlineStr"/>
      <c r="M36" t="inlineStr"/>
      <c r="N36" t="inlineStr"/>
      <c r="O36" t="inlineStr"/>
    </row>
    <row r="37">
      <c r="A37">
        <f>"14-01-2025 19:22:14"</f>
        <v/>
      </c>
      <c r="B37">
        <f>"14 Jan 2025"</f>
        <v/>
      </c>
      <c r="C37">
        <f>"501465178817"</f>
        <v/>
      </c>
      <c r="D37" t="inlineStr">
        <is>
          <t>UPI/CR/501465178817/Nali Hari/JIOP/**99100@ptaxis/7twn//PTM52727bc0d94e4437a73358cd23bf63aa/14/01/2025 19:22:14</t>
        </is>
      </c>
      <c r="E37" t="inlineStr">
        <is>
          <t>33</t>
        </is>
      </c>
      <c r="F37" t="inlineStr"/>
      <c r="G37">
        <f>"500.00"</f>
        <v/>
      </c>
      <c r="H37" t="inlineStr">
        <is>
          <t>26,133.00</t>
        </is>
      </c>
      <c r="I37" t="inlineStr"/>
      <c r="J37" t="inlineStr"/>
      <c r="K37" t="inlineStr"/>
      <c r="L37" t="inlineStr"/>
      <c r="M37" t="inlineStr"/>
      <c r="N37" t="inlineStr"/>
      <c r="O37" t="inlineStr"/>
    </row>
    <row r="38">
      <c r="A38">
        <f>"14-01-2025 19:22:20"</f>
        <v/>
      </c>
      <c r="B38">
        <f>"14 Jan 2025"</f>
        <v/>
      </c>
      <c r="C38">
        <f>"501423213546"</f>
        <v/>
      </c>
      <c r="D38" t="inlineStr">
        <is>
          <t>UPI/CR/501423213546/TAKESHWAR/SBIN/**73080@ptsbi/4swn//PTMebbd6fcedc554cfaa436013f151b7a09/14/01/2025 19:22:20</t>
        </is>
      </c>
      <c r="E38" t="inlineStr">
        <is>
          <t>33</t>
        </is>
      </c>
      <c r="F38" t="inlineStr"/>
      <c r="G38">
        <f>"100.00"</f>
        <v/>
      </c>
      <c r="H38" t="inlineStr">
        <is>
          <t>26,233.00</t>
        </is>
      </c>
      <c r="I38" t="inlineStr"/>
      <c r="J38" t="inlineStr"/>
      <c r="K38" t="inlineStr"/>
      <c r="L38" t="inlineStr"/>
      <c r="M38" t="inlineStr"/>
      <c r="N38" t="inlineStr"/>
      <c r="O38" t="inlineStr"/>
    </row>
    <row r="39">
      <c r="A39">
        <f>"14-01-2025 19:22:21"</f>
        <v/>
      </c>
      <c r="B39">
        <f>"14 Jan 2025"</f>
        <v/>
      </c>
      <c r="C39">
        <f>"501405320345"</f>
        <v/>
      </c>
      <c r="D39" t="inlineStr">
        <is>
          <t>UPI/CR/501405320345/RAMANJANE/SBIN/**33334@pthdfc/Sent usi//PTM90c9fe2bb1e14772925f388144517bd6/14/01/2025 19:22:21</t>
        </is>
      </c>
      <c r="E39" t="inlineStr">
        <is>
          <t>33</t>
        </is>
      </c>
      <c r="F39" t="inlineStr"/>
      <c r="G39">
        <f>"500.00"</f>
        <v/>
      </c>
      <c r="H39" t="inlineStr">
        <is>
          <t>26,733.00</t>
        </is>
      </c>
      <c r="I39" t="inlineStr"/>
      <c r="J39" t="inlineStr"/>
      <c r="K39" t="inlineStr"/>
      <c r="L39" t="inlineStr"/>
      <c r="M39" t="inlineStr"/>
      <c r="N39" t="inlineStr"/>
      <c r="O39" t="inlineStr"/>
    </row>
    <row r="40">
      <c r="A40">
        <f>"14-01-2025 19:22:43"</f>
        <v/>
      </c>
      <c r="B40">
        <f>"14 Jan 2025"</f>
        <v/>
      </c>
      <c r="C40">
        <f>"501423251609"</f>
        <v/>
      </c>
      <c r="D40" t="inlineStr">
        <is>
          <t>UPI/CR/501423251609/Ismail Bi/AIRP/**75244@ptsbi/5twn//PTM0921a38f824c43c0bc2be700644666c0/14/01/2025 19:22:43</t>
        </is>
      </c>
      <c r="E40" t="inlineStr">
        <is>
          <t>33</t>
        </is>
      </c>
      <c r="F40" t="inlineStr"/>
      <c r="G40">
        <f>"100.00"</f>
        <v/>
      </c>
      <c r="H40" t="inlineStr">
        <is>
          <t>26,833.00</t>
        </is>
      </c>
      <c r="I40" t="inlineStr"/>
      <c r="J40" t="inlineStr"/>
      <c r="K40" t="inlineStr"/>
      <c r="L40" t="inlineStr"/>
      <c r="M40" t="inlineStr"/>
      <c r="N40" t="inlineStr"/>
      <c r="O40" t="inlineStr"/>
    </row>
    <row r="41">
      <c r="A41">
        <f>"14-01-2025 19:23:20"</f>
        <v/>
      </c>
      <c r="B41">
        <f>"14 Jan 2025"</f>
        <v/>
      </c>
      <c r="C41">
        <f>"501487090269"</f>
        <v/>
      </c>
      <c r="D41" t="inlineStr">
        <is>
          <t>UPI/CR/501487090269/KOUSARA A/JAKA/**ter01@okicici/UPI//ICI838bfb369df247f584e0e3f8b1139375/14/01/2025 19:23:20</t>
        </is>
      </c>
      <c r="E41" t="inlineStr">
        <is>
          <t>33</t>
        </is>
      </c>
      <c r="F41" t="inlineStr"/>
      <c r="G41">
        <f>"500.00"</f>
        <v/>
      </c>
      <c r="H41" t="inlineStr">
        <is>
          <t>27,333.00</t>
        </is>
      </c>
      <c r="I41" t="inlineStr"/>
      <c r="J41" t="inlineStr"/>
      <c r="K41" t="inlineStr"/>
      <c r="L41" t="inlineStr"/>
      <c r="M41" t="inlineStr"/>
      <c r="N41" t="inlineStr"/>
      <c r="O41" t="inlineStr"/>
    </row>
    <row r="42">
      <c r="A42">
        <f>"14-01-2025 19:23:39"</f>
        <v/>
      </c>
      <c r="B42">
        <f>"14 Jan 2025"</f>
        <v/>
      </c>
      <c r="C42">
        <f>"501482403058"</f>
        <v/>
      </c>
      <c r="D42" t="inlineStr">
        <is>
          <t>UPI/CR/501482403058/SAGAR  BI/SBIN/**rduar@oksbi/6vwn//SBI419c32c774a34030be1665e6cb981fc2/14/01/2025 19:23:38</t>
        </is>
      </c>
      <c r="E42" t="inlineStr">
        <is>
          <t>33</t>
        </is>
      </c>
      <c r="F42" t="inlineStr"/>
      <c r="G42">
        <f>"250.00"</f>
        <v/>
      </c>
      <c r="H42" t="inlineStr">
        <is>
          <t>27,583.00</t>
        </is>
      </c>
      <c r="I42" t="inlineStr"/>
      <c r="J42" t="inlineStr"/>
      <c r="K42" t="inlineStr"/>
      <c r="L42" t="inlineStr"/>
      <c r="M42" t="inlineStr"/>
      <c r="N42" t="inlineStr"/>
      <c r="O42" t="inlineStr"/>
    </row>
    <row r="43">
      <c r="A43">
        <f>"14-01-2025 19:23:45"</f>
        <v/>
      </c>
      <c r="B43">
        <f>"14 Jan 2025"</f>
        <v/>
      </c>
      <c r="C43">
        <f>"501463829003"</f>
        <v/>
      </c>
      <c r="D43" t="inlineStr">
        <is>
          <t>UPI/CR/501463829003/HARI  DUTT/UJVN/**59832@yescred/6twn//YCD01JHJHDERXSWVVXQ9AA5KF0NRQ0jga6R/14/01/2025 19:23:45</t>
        </is>
      </c>
      <c r="E43" t="inlineStr">
        <is>
          <t>33</t>
        </is>
      </c>
      <c r="F43" t="inlineStr"/>
      <c r="G43" t="inlineStr">
        <is>
          <t>1,500.00</t>
        </is>
      </c>
      <c r="H43" t="inlineStr">
        <is>
          <t>29,083.00</t>
        </is>
      </c>
      <c r="I43" t="inlineStr"/>
      <c r="J43" t="inlineStr"/>
      <c r="K43" t="inlineStr"/>
      <c r="L43" t="inlineStr"/>
      <c r="M43" t="inlineStr"/>
      <c r="N43" t="inlineStr"/>
      <c r="O43" t="inlineStr"/>
    </row>
    <row r="44">
      <c r="A44">
        <f>"14-01-2025 19:23:49"</f>
        <v/>
      </c>
      <c r="B44">
        <f>"14 Jan 2025"</f>
        <v/>
      </c>
      <c r="C44">
        <f>"842690285891"</f>
        <v/>
      </c>
      <c r="D44" t="inlineStr">
        <is>
          <t>UPI/CR/842690285891/MEENA ANI/SBIN/**23683@ybl/Payment //YBL75bc3351c9e844b99f5ba6cdfe8b0701/14/01/2025 19:23:48</t>
        </is>
      </c>
      <c r="E44" t="inlineStr">
        <is>
          <t>33</t>
        </is>
      </c>
      <c r="F44" t="inlineStr"/>
      <c r="G44" t="inlineStr">
        <is>
          <t>2,000.00</t>
        </is>
      </c>
      <c r="H44" t="inlineStr">
        <is>
          <t>31,083.00</t>
        </is>
      </c>
      <c r="I44" t="inlineStr"/>
      <c r="J44" t="inlineStr"/>
      <c r="K44" t="inlineStr"/>
      <c r="L44" t="inlineStr"/>
      <c r="M44" t="inlineStr"/>
      <c r="N44" t="inlineStr"/>
      <c r="O44" t="inlineStr"/>
    </row>
    <row r="45">
      <c r="A45">
        <f>"14-01-2025 19:24:11"</f>
        <v/>
      </c>
      <c r="B45">
        <f>"14 Jan 2025"</f>
        <v/>
      </c>
      <c r="C45">
        <f>"501405339703"</f>
        <v/>
      </c>
      <c r="D45" t="inlineStr">
        <is>
          <t>UPI/CR/501405339703/KHUSHBOO/KKBK/**61003@pthdfc/pvwn//PTMa4904de821be47f09f7ef3811ec0c31c/14/01/2025 19:24:10</t>
        </is>
      </c>
      <c r="E45" t="inlineStr">
        <is>
          <t>33</t>
        </is>
      </c>
      <c r="F45" t="inlineStr"/>
      <c r="G45">
        <f>"700.00"</f>
        <v/>
      </c>
      <c r="H45" t="inlineStr">
        <is>
          <t>31,783.00</t>
        </is>
      </c>
      <c r="I45" t="inlineStr"/>
      <c r="J45" t="inlineStr"/>
      <c r="K45" t="inlineStr"/>
      <c r="L45" t="inlineStr"/>
      <c r="M45" t="inlineStr"/>
      <c r="N45" t="inlineStr"/>
      <c r="O45" t="inlineStr"/>
    </row>
    <row r="46">
      <c r="A46">
        <f>"14-01-2025 19:24:11"</f>
        <v/>
      </c>
      <c r="B46">
        <f>"14 Jan 2025"</f>
        <v/>
      </c>
      <c r="C46">
        <f>"501479358718"</f>
        <v/>
      </c>
      <c r="D46" t="inlineStr">
        <is>
          <t>UPI/CR/501479358718/Azaz Ahme/PPIW/**10764@fam/erwn//TOTEF7D86E361DC48739C2219E35F17F63D/14/01/2025 19:24:11</t>
        </is>
      </c>
      <c r="E46" t="inlineStr">
        <is>
          <t>33</t>
        </is>
      </c>
      <c r="F46" t="inlineStr"/>
      <c r="G46">
        <f>"100.00"</f>
        <v/>
      </c>
      <c r="H46" t="inlineStr">
        <is>
          <t>31,883.00</t>
        </is>
      </c>
      <c r="I46" t="inlineStr"/>
      <c r="J46" t="inlineStr"/>
      <c r="K46" t="inlineStr"/>
      <c r="L46" t="inlineStr"/>
      <c r="M46" t="inlineStr"/>
      <c r="N46" t="inlineStr"/>
      <c r="O46" t="inlineStr"/>
    </row>
    <row r="47">
      <c r="A47">
        <f>"14-01-2025 19:24:13"</f>
        <v/>
      </c>
      <c r="B47">
        <f>"14 Jan 2025"</f>
        <v/>
      </c>
      <c r="C47">
        <f>"501423271480"</f>
        <v/>
      </c>
      <c r="D47" t="inlineStr">
        <is>
          <t>UPI/CR/501423271480/Santhosh /SBIN/**67762@ptsbi/wvwn//PTM138ed7c256d3462e8d86aaae05de6bd4/14/01/2025 19:24:13</t>
        </is>
      </c>
      <c r="E47" t="inlineStr">
        <is>
          <t>33</t>
        </is>
      </c>
      <c r="F47" t="inlineStr"/>
      <c r="G47" t="inlineStr">
        <is>
          <t>2,679.03</t>
        </is>
      </c>
      <c r="H47" t="inlineStr">
        <is>
          <t>34,562.03</t>
        </is>
      </c>
      <c r="I47" t="inlineStr"/>
      <c r="J47" t="inlineStr"/>
      <c r="K47" t="inlineStr"/>
      <c r="L47" t="inlineStr"/>
      <c r="M47" t="inlineStr"/>
      <c r="N47" t="inlineStr"/>
      <c r="O47" t="inlineStr"/>
    </row>
    <row r="48">
      <c r="A48">
        <f>"14-01-2025 19:24:25"</f>
        <v/>
      </c>
      <c r="B48">
        <f>"14 Jan 2025"</f>
        <v/>
      </c>
      <c r="C48">
        <f>"501405371157"</f>
        <v/>
      </c>
      <c r="D48" t="inlineStr">
        <is>
          <t>UPI/CR/501405371157/Mohd  Fai/SBIN/**20539@pthdfc/2wwn//PTMccebee1c36fd45c89c5c1a5844cc8447/14/01/2025 19:24:25</t>
        </is>
      </c>
      <c r="E48" t="inlineStr">
        <is>
          <t>33</t>
        </is>
      </c>
      <c r="F48" t="inlineStr"/>
      <c r="G48">
        <f>"500.00"</f>
        <v/>
      </c>
      <c r="H48" t="inlineStr">
        <is>
          <t>35,062.03</t>
        </is>
      </c>
      <c r="I48" t="inlineStr"/>
      <c r="J48" t="inlineStr"/>
      <c r="K48" t="inlineStr"/>
      <c r="L48" t="inlineStr"/>
      <c r="M48" t="inlineStr"/>
      <c r="N48" t="inlineStr"/>
      <c r="O48" t="inlineStr"/>
    </row>
    <row r="49">
      <c r="A49">
        <f>"14-01-2025 19:24:27"</f>
        <v/>
      </c>
      <c r="B49">
        <f>"14 Jan 2025"</f>
        <v/>
      </c>
      <c r="C49">
        <f>"416248078264"</f>
        <v/>
      </c>
      <c r="D49" t="inlineStr">
        <is>
          <t>UPI/CR/416248078264/ASHOK KUM/DBSS/**18789@ibl/avwn//IBL91982ec96c9c4b109f8edb8d705b986b/14/01/2025 19:24:27</t>
        </is>
      </c>
      <c r="E49" t="inlineStr">
        <is>
          <t>33</t>
        </is>
      </c>
      <c r="F49" t="inlineStr"/>
      <c r="G49">
        <f>"500.00"</f>
        <v/>
      </c>
      <c r="H49" t="inlineStr">
        <is>
          <t>35,562.03</t>
        </is>
      </c>
      <c r="I49" t="inlineStr"/>
      <c r="J49" t="inlineStr"/>
      <c r="K49" t="inlineStr"/>
      <c r="L49" t="inlineStr"/>
      <c r="M49" t="inlineStr"/>
      <c r="N49" t="inlineStr"/>
      <c r="O49" t="inlineStr"/>
    </row>
    <row r="50">
      <c r="A50">
        <f>"14-01-2025 19:24:32"</f>
        <v/>
      </c>
      <c r="B50">
        <f>"14 Jan 2025"</f>
        <v/>
      </c>
      <c r="C50">
        <f>"835139765677"</f>
        <v/>
      </c>
      <c r="D50" t="inlineStr">
        <is>
          <t>UPI/CR/835139765677/FAREEDA/INDB/**49965@ybl/cwwn//YBL5d31fdab604e4a86b955d18c0385acc2/14/01/2025 19:24:32</t>
        </is>
      </c>
      <c r="E50" t="inlineStr">
        <is>
          <t>33</t>
        </is>
      </c>
      <c r="F50" t="inlineStr"/>
      <c r="G50">
        <f>"150.00"</f>
        <v/>
      </c>
      <c r="H50" t="inlineStr">
        <is>
          <t>35,712.03</t>
        </is>
      </c>
      <c r="I50" t="inlineStr"/>
      <c r="J50" t="inlineStr"/>
      <c r="K50" t="inlineStr"/>
      <c r="L50" t="inlineStr"/>
      <c r="M50" t="inlineStr"/>
      <c r="N50" t="inlineStr"/>
      <c r="O50" t="inlineStr"/>
    </row>
    <row r="51">
      <c r="A51">
        <f>"14-01-2025 19:25:16"</f>
        <v/>
      </c>
      <c r="B51">
        <f>"14 Jan 2025"</f>
        <v/>
      </c>
      <c r="C51">
        <f>"501447404876"</f>
        <v/>
      </c>
      <c r="D51" t="inlineStr">
        <is>
          <t>UPI/CR/501447404876/ANIL KUMAR/HDFC/**ra766@okhdfcbank/UPI//HDF094de08c32644a9784213f94726bb216/14/01/2025 19:25:16</t>
        </is>
      </c>
      <c r="E51" t="inlineStr">
        <is>
          <t>33</t>
        </is>
      </c>
      <c r="F51" t="inlineStr"/>
      <c r="G51" t="inlineStr">
        <is>
          <t>2,000.00</t>
        </is>
      </c>
      <c r="H51" t="inlineStr">
        <is>
          <t>37,712.03</t>
        </is>
      </c>
      <c r="I51" t="inlineStr"/>
      <c r="J51" t="inlineStr"/>
      <c r="K51" t="inlineStr"/>
      <c r="L51" t="inlineStr"/>
      <c r="M51" t="inlineStr"/>
      <c r="N51" t="inlineStr"/>
      <c r="O51" t="inlineStr"/>
    </row>
    <row r="52">
      <c r="A52">
        <f>"14-01-2025 19:25:40"</f>
        <v/>
      </c>
      <c r="B52">
        <f>"14 Jan 2025"</f>
        <v/>
      </c>
      <c r="C52">
        <f>"821886423509"</f>
        <v/>
      </c>
      <c r="D52" t="inlineStr">
        <is>
          <t>UPI/CR/821886423509/VEMULA SH/UBIN/**365-2@axl/5ywn//AXLf1eb818240754776a4a256b394903da6/14/01/2025 19:25:40</t>
        </is>
      </c>
      <c r="E52" t="inlineStr">
        <is>
          <t>33</t>
        </is>
      </c>
      <c r="F52" t="inlineStr"/>
      <c r="G52" t="inlineStr">
        <is>
          <t>3,500.00</t>
        </is>
      </c>
      <c r="H52" t="inlineStr">
        <is>
          <t>41,212.03</t>
        </is>
      </c>
      <c r="I52" t="inlineStr"/>
      <c r="J52" t="inlineStr"/>
      <c r="K52" t="inlineStr"/>
      <c r="L52" t="inlineStr"/>
      <c r="M52" t="inlineStr"/>
      <c r="N52" t="inlineStr"/>
      <c r="O52" t="inlineStr"/>
    </row>
    <row r="53">
      <c r="A53">
        <f>"14-01-2025 19:26:03"</f>
        <v/>
      </c>
      <c r="B53">
        <f>"14 Jan 2025"</f>
        <v/>
      </c>
      <c r="C53">
        <f>"501419881220"</f>
        <v/>
      </c>
      <c r="D53" t="inlineStr">
        <is>
          <t>UPI/CR/501419881220/Priyanshu/KKBK/**88073@kotak/MB UPI//KOT536166178O6QLUS7ZFKJFK1HSAEUAHWD/14/01/2025 19:26:02</t>
        </is>
      </c>
      <c r="E53" t="inlineStr">
        <is>
          <t>33</t>
        </is>
      </c>
      <c r="F53" t="inlineStr"/>
      <c r="G53">
        <f>"200.00"</f>
        <v/>
      </c>
      <c r="H53" t="inlineStr">
        <is>
          <t>41,412.03</t>
        </is>
      </c>
      <c r="I53" t="inlineStr"/>
      <c r="J53" t="inlineStr"/>
      <c r="K53" t="inlineStr"/>
      <c r="L53" t="inlineStr"/>
      <c r="M53" t="inlineStr"/>
      <c r="N53" t="inlineStr"/>
      <c r="O53" t="inlineStr"/>
    </row>
    <row r="54">
      <c r="A54">
        <f>"14-01-2025 19:26:08"</f>
        <v/>
      </c>
      <c r="B54">
        <f>"14 Jan 2025"</f>
        <v/>
      </c>
      <c r="C54">
        <f>"501435020333"</f>
        <v/>
      </c>
      <c r="D54" t="inlineStr">
        <is>
          <t>UPI/CR/501435020333/VIPIN KUM/PUNB/**093-9@waicici/na//ICIWCBF4CD1A15CC3FAB5F88C95D3FEECFE/14/01/2025 19:26:08</t>
        </is>
      </c>
      <c r="E54" t="inlineStr">
        <is>
          <t>33</t>
        </is>
      </c>
      <c r="F54" t="inlineStr"/>
      <c r="G54">
        <f>"700.00"</f>
        <v/>
      </c>
      <c r="H54" t="inlineStr">
        <is>
          <t>42,112.03</t>
        </is>
      </c>
      <c r="I54" t="inlineStr"/>
      <c r="J54" t="inlineStr"/>
      <c r="K54" t="inlineStr"/>
      <c r="L54" t="inlineStr"/>
      <c r="M54" t="inlineStr"/>
      <c r="N54" t="inlineStr"/>
      <c r="O54" t="inlineStr"/>
    </row>
    <row r="55">
      <c r="A55">
        <f>"14-01-2025 19:26:15"</f>
        <v/>
      </c>
      <c r="B55">
        <f>"14 Jan 2025"</f>
        <v/>
      </c>
      <c r="C55">
        <f>"663467715257"</f>
        <v/>
      </c>
      <c r="D55" t="inlineStr">
        <is>
          <t>UPI/CR/663467715257/SUNIL  KU/YESB/**14739@ibl/twwn//IBL788424f4c42648c19d85b20a74152f95/14/01/2025 19:26:15</t>
        </is>
      </c>
      <c r="E55" t="inlineStr">
        <is>
          <t>33</t>
        </is>
      </c>
      <c r="F55" t="inlineStr"/>
      <c r="G55">
        <f>"100.00"</f>
        <v/>
      </c>
      <c r="H55" t="inlineStr">
        <is>
          <t>42,212.03</t>
        </is>
      </c>
      <c r="I55" t="inlineStr"/>
      <c r="J55" t="inlineStr"/>
      <c r="K55" t="inlineStr"/>
      <c r="L55" t="inlineStr"/>
      <c r="M55" t="inlineStr"/>
      <c r="N55" t="inlineStr"/>
      <c r="O55" t="inlineStr"/>
    </row>
    <row r="56">
      <c r="A56">
        <f>"14-01-2025 19:26:16"</f>
        <v/>
      </c>
      <c r="B56">
        <f>"14 Jan 2025"</f>
        <v/>
      </c>
      <c r="C56">
        <f>"538075349357"</f>
        <v/>
      </c>
      <c r="D56" t="inlineStr">
        <is>
          <t>UPI/CR/538075349357/SHARAYU S/IBKL/**u23-1@okaxis/yywn//AXI70ba8e9de2c5483eab5aa36595100923/14/01/2025 19:26:15</t>
        </is>
      </c>
      <c r="E56" t="inlineStr">
        <is>
          <t>33</t>
        </is>
      </c>
      <c r="F56" t="inlineStr"/>
      <c r="G56" t="inlineStr">
        <is>
          <t>1,000.00</t>
        </is>
      </c>
      <c r="H56" t="inlineStr">
        <is>
          <t>43,212.03</t>
        </is>
      </c>
      <c r="I56" t="inlineStr"/>
      <c r="J56" t="inlineStr"/>
      <c r="K56" t="inlineStr"/>
      <c r="L56" t="inlineStr"/>
      <c r="M56" t="inlineStr"/>
      <c r="N56" t="inlineStr"/>
      <c r="O56" t="inlineStr"/>
    </row>
    <row r="57">
      <c r="A57">
        <f>"14-01-2025 19:26:17"</f>
        <v/>
      </c>
      <c r="B57">
        <f>"14 Jan 2025"</f>
        <v/>
      </c>
      <c r="C57">
        <f>"501405383959"</f>
        <v/>
      </c>
      <c r="D57" t="inlineStr">
        <is>
          <t>UPI/CR/501405383959/HIMANSHU /HDFC/**87824@pthdfc/30xn//PTM6f062391a3584c27a93f5282f0867ba4/14/01/2025 19:26:17</t>
        </is>
      </c>
      <c r="E57" t="inlineStr">
        <is>
          <t>33</t>
        </is>
      </c>
      <c r="F57" t="inlineStr"/>
      <c r="G57">
        <f>"300.00"</f>
        <v/>
      </c>
      <c r="H57" t="inlineStr">
        <is>
          <t>43,512.03</t>
        </is>
      </c>
      <c r="I57" t="inlineStr"/>
      <c r="J57" t="inlineStr"/>
      <c r="K57" t="inlineStr"/>
      <c r="L57" t="inlineStr"/>
      <c r="M57" t="inlineStr"/>
      <c r="N57" t="inlineStr"/>
      <c r="O57" t="inlineStr"/>
    </row>
    <row r="58">
      <c r="A58">
        <f>"14-01-2025 19:27:53"</f>
        <v/>
      </c>
      <c r="B58">
        <f>"14 Jan 2025"</f>
        <v/>
      </c>
      <c r="C58">
        <f>"353022131403"</f>
        <v/>
      </c>
      <c r="D58" t="inlineStr">
        <is>
          <t>UPI/CR/353022131403/Mr JATIN /IDIB/**nkesh@ybl/l0xn//YBL81a8f369404f49ce9fb48a98ee8badcf/14/01/2025 19:27:52</t>
        </is>
      </c>
      <c r="E58" t="inlineStr">
        <is>
          <t>33</t>
        </is>
      </c>
      <c r="F58" t="inlineStr"/>
      <c r="G58">
        <f>"720.00"</f>
        <v/>
      </c>
      <c r="H58" t="inlineStr">
        <is>
          <t>44,232.03</t>
        </is>
      </c>
      <c r="I58" t="inlineStr"/>
      <c r="J58" t="inlineStr"/>
      <c r="K58" t="inlineStr"/>
      <c r="L58" t="inlineStr"/>
      <c r="M58" t="inlineStr"/>
      <c r="N58" t="inlineStr"/>
      <c r="O58" t="inlineStr"/>
    </row>
    <row r="59">
      <c r="A59">
        <f>"14-01-2025 19:27:58"</f>
        <v/>
      </c>
      <c r="B59">
        <f>"14 Jan 2025"</f>
        <v/>
      </c>
      <c r="C59">
        <f>"996896743912"</f>
        <v/>
      </c>
      <c r="D59" t="inlineStr">
        <is>
          <t>UPI/CR/996896743912/A S CHING/CNRB/**85614@ybl/e2xn//YBLb6c9108e5e0c4906877e36a48e64e776/14/01/2025 19:27:58</t>
        </is>
      </c>
      <c r="E59" t="inlineStr">
        <is>
          <t>33</t>
        </is>
      </c>
      <c r="F59" t="inlineStr"/>
      <c r="G59">
        <f>"500.00"</f>
        <v/>
      </c>
      <c r="H59" t="inlineStr">
        <is>
          <t>44,732.03</t>
        </is>
      </c>
      <c r="I59" t="inlineStr"/>
      <c r="J59" t="inlineStr"/>
      <c r="K59" t="inlineStr"/>
      <c r="L59" t="inlineStr"/>
      <c r="M59" t="inlineStr"/>
      <c r="N59" t="inlineStr"/>
      <c r="O59" t="inlineStr"/>
    </row>
    <row r="60">
      <c r="A60">
        <f>"14-01-2025 19:28:01"</f>
        <v/>
      </c>
      <c r="B60">
        <f>"14 Jan 2025"</f>
        <v/>
      </c>
      <c r="C60">
        <f>"803079336612"</f>
        <v/>
      </c>
      <c r="D60" t="inlineStr">
        <is>
          <t>UPI/CR/803079336612/palla  pr/SBIN/**akash@ibl/32xn//IBLac9a5fbebb82404fb598725593a0d131/14/01/2025 19:28:01</t>
        </is>
      </c>
      <c r="E60" t="inlineStr">
        <is>
          <t>33</t>
        </is>
      </c>
      <c r="F60" t="inlineStr"/>
      <c r="G60">
        <f>"300.00"</f>
        <v/>
      </c>
      <c r="H60" t="inlineStr">
        <is>
          <t>45,032.03</t>
        </is>
      </c>
      <c r="I60" t="inlineStr"/>
      <c r="J60" t="inlineStr"/>
      <c r="K60" t="inlineStr"/>
      <c r="L60" t="inlineStr"/>
      <c r="M60" t="inlineStr"/>
      <c r="N60" t="inlineStr"/>
      <c r="O60" t="inlineStr"/>
    </row>
    <row r="61">
      <c r="A61">
        <f>"14-01-2025 19:28:32"</f>
        <v/>
      </c>
      <c r="B61">
        <f>"14 Jan 2025"</f>
        <v/>
      </c>
      <c r="C61">
        <f>"501482811817"</f>
        <v/>
      </c>
      <c r="D61" t="inlineStr">
        <is>
          <t>UPI/CR/501482811817/HANUMAN  /SBIN/**numan@oksbi/UPI//SBIc5b6d8f0bf454fb18e21f0f462eb6520/14/01/2025 19:28:32</t>
        </is>
      </c>
      <c r="E61" t="inlineStr">
        <is>
          <t>33</t>
        </is>
      </c>
      <c r="F61" t="inlineStr"/>
      <c r="G61">
        <f>"100.00"</f>
        <v/>
      </c>
      <c r="H61" t="inlineStr">
        <is>
          <t>45,132.03</t>
        </is>
      </c>
      <c r="I61" t="inlineStr"/>
      <c r="J61" t="inlineStr"/>
      <c r="K61" t="inlineStr"/>
      <c r="L61" t="inlineStr"/>
      <c r="M61" t="inlineStr"/>
      <c r="N61" t="inlineStr"/>
      <c r="O61" t="inlineStr"/>
    </row>
    <row r="62">
      <c r="A62">
        <f>"14-01-2025 19:28:42"</f>
        <v/>
      </c>
      <c r="B62">
        <f>"14 Jan 2025"</f>
        <v/>
      </c>
      <c r="C62">
        <f>"501423357601"</f>
        <v/>
      </c>
      <c r="D62" t="inlineStr">
        <is>
          <t>UPI/CR/501423357601/SONALI KU/UTIB/**34376@ptsbi/63xn//PTM7d45d9b6f2044f358c6b2744dfc75540/14/01/2025 19:28:42</t>
        </is>
      </c>
      <c r="E62" t="inlineStr">
        <is>
          <t>33</t>
        </is>
      </c>
      <c r="F62" t="inlineStr"/>
      <c r="G62">
        <f>"300.00"</f>
        <v/>
      </c>
      <c r="H62" t="inlineStr">
        <is>
          <t>45,432.03</t>
        </is>
      </c>
      <c r="I62" t="inlineStr"/>
      <c r="J62" t="inlineStr"/>
      <c r="K62" t="inlineStr"/>
      <c r="L62" t="inlineStr"/>
      <c r="M62" t="inlineStr"/>
      <c r="N62" t="inlineStr"/>
      <c r="O62" t="inlineStr"/>
    </row>
    <row r="63">
      <c r="A63">
        <f>"14-01-2025 19:28:45"</f>
        <v/>
      </c>
      <c r="B63">
        <f>"14 Jan 2025"</f>
        <v/>
      </c>
      <c r="C63">
        <f>"917631651143"</f>
        <v/>
      </c>
      <c r="D63" t="inlineStr">
        <is>
          <t>UPI/CR/917631651143/BHUVANESH/SBIN/**jay32@axl/c3xn//AXL519fab9d3ed54e6f86527f69713ddbdb/14/01/2025 19:28:45</t>
        </is>
      </c>
      <c r="E63" t="inlineStr">
        <is>
          <t>33</t>
        </is>
      </c>
      <c r="F63" t="inlineStr"/>
      <c r="G63" t="inlineStr">
        <is>
          <t>1,000.00</t>
        </is>
      </c>
      <c r="H63" t="inlineStr">
        <is>
          <t>46,432.03</t>
        </is>
      </c>
      <c r="I63" t="inlineStr"/>
      <c r="J63" t="inlineStr"/>
      <c r="K63" t="inlineStr"/>
      <c r="L63" t="inlineStr"/>
      <c r="M63" t="inlineStr"/>
      <c r="N63" t="inlineStr"/>
      <c r="O63" t="inlineStr"/>
    </row>
    <row r="64">
      <c r="A64">
        <f>"14-01-2025 19:28:57"</f>
        <v/>
      </c>
      <c r="B64">
        <f>"14 Jan 2025"</f>
        <v/>
      </c>
      <c r="C64">
        <f>"501482808099"</f>
        <v/>
      </c>
      <c r="D64" t="inlineStr">
        <is>
          <t>UPI/CR/501482808099/SINGH RAJ/JSBP/**500-2@oksbi/UPI//SBI10bd2d7b4c2e40a9a910a69de1dc33aa/14/01/2025 19:28:56</t>
        </is>
      </c>
      <c r="E64" t="inlineStr">
        <is>
          <t>33</t>
        </is>
      </c>
      <c r="F64" t="inlineStr"/>
      <c r="G64" t="inlineStr">
        <is>
          <t>1,000.00</t>
        </is>
      </c>
      <c r="H64" t="inlineStr">
        <is>
          <t>47,432.03</t>
        </is>
      </c>
      <c r="I64" t="inlineStr"/>
      <c r="J64" t="inlineStr"/>
      <c r="K64" t="inlineStr"/>
      <c r="L64" t="inlineStr"/>
      <c r="M64" t="inlineStr"/>
      <c r="N64" t="inlineStr"/>
      <c r="O64" t="inlineStr"/>
    </row>
    <row r="65">
      <c r="A65">
        <f>"14-01-2025 19:30:10"</f>
        <v/>
      </c>
      <c r="B65">
        <f>"14 Jan 2025"</f>
        <v/>
      </c>
      <c r="C65">
        <f>"501482925556"</f>
        <v/>
      </c>
      <c r="D65" t="inlineStr">
        <is>
          <t>UPI/CR/501482925556/Deepak  Y/SBIN/**001-1@oksbi/UPI//SBIf1daf08613124054811b85eef9ca72b7/14/01/2025 19:30:10</t>
        </is>
      </c>
      <c r="E65" t="inlineStr">
        <is>
          <t>33</t>
        </is>
      </c>
      <c r="F65" t="inlineStr"/>
      <c r="G65">
        <f>"200.00"</f>
        <v/>
      </c>
      <c r="H65" t="inlineStr">
        <is>
          <t>47,632.03</t>
        </is>
      </c>
      <c r="I65" t="inlineStr"/>
      <c r="J65" t="inlineStr"/>
      <c r="K65" t="inlineStr"/>
      <c r="L65" t="inlineStr"/>
      <c r="M65" t="inlineStr"/>
      <c r="N65" t="inlineStr"/>
      <c r="O65" t="inlineStr"/>
    </row>
    <row r="66">
      <c r="A66">
        <f>"14-01-2025 19:30:17"</f>
        <v/>
      </c>
      <c r="B66">
        <f>"14 Jan 2025"</f>
        <v/>
      </c>
      <c r="C66">
        <f>"501425186420"</f>
        <v/>
      </c>
      <c r="D66" t="inlineStr">
        <is>
          <t>UPI/CR/501425186420/AJIT  DANG/SBIN/**06657@ptaxis/95xn//PTM0c219447919c49f9a155c1955d36a837/14/01/2025 19:30:17</t>
        </is>
      </c>
      <c r="E66" t="inlineStr">
        <is>
          <t>33</t>
        </is>
      </c>
      <c r="F66" t="inlineStr"/>
      <c r="G66">
        <f>"100.00"</f>
        <v/>
      </c>
      <c r="H66" t="inlineStr">
        <is>
          <t>47,732.03</t>
        </is>
      </c>
      <c r="I66" t="inlineStr"/>
      <c r="J66" t="inlineStr"/>
      <c r="K66" t="inlineStr"/>
      <c r="L66" t="inlineStr"/>
      <c r="M66" t="inlineStr"/>
      <c r="N66" t="inlineStr"/>
      <c r="O66" t="inlineStr"/>
    </row>
    <row r="67">
      <c r="A67">
        <f>"14-01-2025 19:30:18"</f>
        <v/>
      </c>
      <c r="B67">
        <f>"14 Jan 2025"</f>
        <v/>
      </c>
      <c r="C67">
        <f>"922050560728"</f>
        <v/>
      </c>
      <c r="D67" t="inlineStr">
        <is>
          <t>UPI/CR/922050560728/LAISHRAM /INDB/**31513@axl/Payment //AXL2f1b8b4ddc434307b8e66e6dbc5cdaf4/14/01/2025 19:30:18</t>
        </is>
      </c>
      <c r="E67" t="inlineStr">
        <is>
          <t>33</t>
        </is>
      </c>
      <c r="F67" t="inlineStr"/>
      <c r="G67">
        <f>"500.00"</f>
        <v/>
      </c>
      <c r="H67" t="inlineStr">
        <is>
          <t>48,232.03</t>
        </is>
      </c>
      <c r="I67" t="inlineStr"/>
      <c r="J67" t="inlineStr"/>
      <c r="K67" t="inlineStr"/>
      <c r="L67" t="inlineStr"/>
      <c r="M67" t="inlineStr"/>
      <c r="N67" t="inlineStr"/>
      <c r="O67" t="inlineStr"/>
    </row>
    <row r="68">
      <c r="A68">
        <f>"14-01-2025 19:30:32"</f>
        <v/>
      </c>
      <c r="B68">
        <f>"14 Jan 2025"</f>
        <v/>
      </c>
      <c r="C68">
        <f>"946236671822"</f>
        <v/>
      </c>
      <c r="D68" t="inlineStr">
        <is>
          <t>UPI/CR/946236671822/OINAM NUP/UCBA/**13484@axl/a5xn//AXL47e99fc5d6f84206b0153234ed193a98/14/01/2025 19:30:32</t>
        </is>
      </c>
      <c r="E68" t="inlineStr">
        <is>
          <t>33</t>
        </is>
      </c>
      <c r="F68" t="inlineStr"/>
      <c r="G68">
        <f>"200.00"</f>
        <v/>
      </c>
      <c r="H68" t="inlineStr">
        <is>
          <t>48,432.03</t>
        </is>
      </c>
      <c r="I68" t="inlineStr"/>
      <c r="J68" t="inlineStr"/>
      <c r="K68" t="inlineStr"/>
      <c r="L68" t="inlineStr"/>
      <c r="M68" t="inlineStr"/>
      <c r="N68" t="inlineStr"/>
      <c r="O68" t="inlineStr"/>
    </row>
    <row r="69">
      <c r="A69">
        <f>"14-01-2025 19:30:46"</f>
        <v/>
      </c>
      <c r="B69">
        <f>"14 Jan 2025"</f>
        <v/>
      </c>
      <c r="C69">
        <f>"755650389772"</f>
        <v/>
      </c>
      <c r="D69" t="inlineStr">
        <is>
          <t>UPI/CR/755650389772/ASHIF  KH/KKBK/**945-2@ybl/q5xn//YBL8a2d60756dc9416491409486b1340b21/14/01/2025 19:30:45</t>
        </is>
      </c>
      <c r="E69" t="inlineStr">
        <is>
          <t>33</t>
        </is>
      </c>
      <c r="F69" t="inlineStr"/>
      <c r="G69">
        <f>"500.00"</f>
        <v/>
      </c>
      <c r="H69" t="inlineStr">
        <is>
          <t>48,932.03</t>
        </is>
      </c>
      <c r="I69" t="inlineStr"/>
      <c r="J69" t="inlineStr"/>
      <c r="K69" t="inlineStr"/>
      <c r="L69" t="inlineStr"/>
      <c r="M69" t="inlineStr"/>
      <c r="N69" t="inlineStr"/>
      <c r="O69" t="inlineStr"/>
    </row>
    <row r="70">
      <c r="A70">
        <f>"14-01-2025 19:32:32"</f>
        <v/>
      </c>
      <c r="B70">
        <f>"14 Jan 2025"</f>
        <v/>
      </c>
      <c r="C70">
        <f>"501417273750"</f>
        <v/>
      </c>
      <c r="D70" t="inlineStr">
        <is>
          <t>UPI/CR/501417273750/PRAVESH/PUNB/**85895@pnb/Pay Requ//PNBMBKI9AF98C8A4AFCA05AED7BFABB0D25/14/01/2025 19:32:32</t>
        </is>
      </c>
      <c r="E70" t="inlineStr">
        <is>
          <t>33</t>
        </is>
      </c>
      <c r="F70" t="inlineStr"/>
      <c r="G70">
        <f>"500.00"</f>
        <v/>
      </c>
      <c r="H70" t="inlineStr">
        <is>
          <t>49,432.03</t>
        </is>
      </c>
      <c r="I70" t="inlineStr"/>
      <c r="J70" t="inlineStr"/>
      <c r="K70" t="inlineStr"/>
      <c r="L70" t="inlineStr"/>
      <c r="M70" t="inlineStr"/>
      <c r="N70" t="inlineStr"/>
      <c r="O70" t="inlineStr"/>
    </row>
    <row r="71">
      <c r="A71">
        <f>"14-01-2025 19:33:01"</f>
        <v/>
      </c>
      <c r="B71">
        <f>"14 Jan 2025"</f>
        <v/>
      </c>
      <c r="C71">
        <f>"501483115646"</f>
        <v/>
      </c>
      <c r="D71" t="inlineStr">
        <is>
          <t>UPI/CR/501483115646/NITESH KU/PUNB/**990-1@oksbi/b9xn//SBId0aa30381c4148419a80df777022c68f/14/01/2025 19:33:01</t>
        </is>
      </c>
      <c r="E71" t="inlineStr">
        <is>
          <t>33</t>
        </is>
      </c>
      <c r="F71" t="inlineStr"/>
      <c r="G71">
        <f>"100.00"</f>
        <v/>
      </c>
      <c r="H71" t="inlineStr">
        <is>
          <t>49,532.03</t>
        </is>
      </c>
      <c r="I71" t="inlineStr"/>
      <c r="J71" t="inlineStr"/>
      <c r="K71" t="inlineStr"/>
      <c r="L71" t="inlineStr"/>
      <c r="M71" t="inlineStr"/>
      <c r="N71" t="inlineStr"/>
      <c r="O71" t="inlineStr"/>
    </row>
    <row r="72">
      <c r="A72">
        <f>"14-01-2025 19:33:11"</f>
        <v/>
      </c>
      <c r="B72">
        <f>"14 Jan 2025"</f>
        <v/>
      </c>
      <c r="C72">
        <f>"501423475251"</f>
        <v/>
      </c>
      <c r="D72" t="inlineStr">
        <is>
          <t>UPI/CR/501423475251/MANDEEP  /SBIN/**98192@ptsbi/8axn//PTMd48793ba41ef405a9d33c50e80c064c9/14/01/2025 19:33:11</t>
        </is>
      </c>
      <c r="E72" t="inlineStr">
        <is>
          <t>33</t>
        </is>
      </c>
      <c r="F72" t="inlineStr"/>
      <c r="G72">
        <f>"433.00"</f>
        <v/>
      </c>
      <c r="H72" t="inlineStr">
        <is>
          <t>49,965.03</t>
        </is>
      </c>
      <c r="I72" t="inlineStr"/>
      <c r="J72" t="inlineStr"/>
      <c r="K72" t="inlineStr"/>
      <c r="L72" t="inlineStr"/>
      <c r="M72" t="inlineStr"/>
      <c r="N72" t="inlineStr"/>
      <c r="O72" t="inlineStr"/>
    </row>
    <row r="73">
      <c r="A73">
        <f>"14-01-2025 19:33:44"</f>
        <v/>
      </c>
      <c r="B73">
        <f>"14 Jan 2025"</f>
        <v/>
      </c>
      <c r="C73">
        <f>"277905398501"</f>
        <v/>
      </c>
      <c r="D73" t="inlineStr">
        <is>
          <t>UPI/CR/277905398501/HUMAN LAL/UTIB/**760-3@axl/1axn//AXL51fa6b79cf4e425bb058ddc9f4474a93/14/01/2025 19:33:44</t>
        </is>
      </c>
      <c r="E73" t="inlineStr">
        <is>
          <t>33</t>
        </is>
      </c>
      <c r="F73" t="inlineStr"/>
      <c r="G73" t="inlineStr">
        <is>
          <t>2,000.00</t>
        </is>
      </c>
      <c r="H73" t="inlineStr">
        <is>
          <t>51,965.03</t>
        </is>
      </c>
      <c r="I73" t="inlineStr"/>
      <c r="J73" t="inlineStr"/>
      <c r="K73" t="inlineStr"/>
      <c r="L73" t="inlineStr"/>
      <c r="M73" t="inlineStr"/>
      <c r="N73" t="inlineStr"/>
      <c r="O73" t="inlineStr"/>
    </row>
    <row r="74">
      <c r="A74">
        <f>"14-01-2025 19:33:53"</f>
        <v/>
      </c>
      <c r="B74">
        <f>"14 Jan 2025"</f>
        <v/>
      </c>
      <c r="C74">
        <f>"398514503692"</f>
        <v/>
      </c>
      <c r="D74" t="inlineStr">
        <is>
          <t>UPI/CR/398514503692/Shrinivas/SBIN/**a1981@ybl/hbxn//YBLf683e9c044474df49e8aca66ebf4a877/14/01/2025 19:33:53</t>
        </is>
      </c>
      <c r="E74" t="inlineStr">
        <is>
          <t>33</t>
        </is>
      </c>
      <c r="F74" t="inlineStr"/>
      <c r="G74">
        <f>"433.00"</f>
        <v/>
      </c>
      <c r="H74" t="inlineStr">
        <is>
          <t>52,398.03</t>
        </is>
      </c>
      <c r="I74" t="inlineStr"/>
      <c r="J74" t="inlineStr"/>
      <c r="K74" t="inlineStr"/>
      <c r="L74" t="inlineStr"/>
      <c r="M74" t="inlineStr"/>
      <c r="N74" t="inlineStr"/>
      <c r="O74" t="inlineStr"/>
    </row>
    <row r="75">
      <c r="A75">
        <f>"14-01-2025 19:34:13"</f>
        <v/>
      </c>
      <c r="B75">
        <f>"14 Jan 2025"</f>
        <v/>
      </c>
      <c r="C75">
        <f>"501423493227"</f>
        <v/>
      </c>
      <c r="D75" t="inlineStr">
        <is>
          <t>UPI/CR/501423493227/BHAKTIRAN/SBIN/**96937@ptsbi/1cxn//PTM68c7c10ffe2a490a83896e0e709d6900/14/01/2025 19:34:13</t>
        </is>
      </c>
      <c r="E75" t="inlineStr">
        <is>
          <t>33</t>
        </is>
      </c>
      <c r="F75" t="inlineStr"/>
      <c r="G75" t="inlineStr">
        <is>
          <t>2,500.00</t>
        </is>
      </c>
      <c r="H75" t="inlineStr">
        <is>
          <t>54,898.03</t>
        </is>
      </c>
      <c r="I75" t="inlineStr"/>
      <c r="J75" t="inlineStr"/>
      <c r="K75" t="inlineStr"/>
      <c r="L75" t="inlineStr"/>
      <c r="M75" t="inlineStr"/>
      <c r="N75" t="inlineStr"/>
      <c r="O75" t="inlineStr"/>
    </row>
    <row r="76">
      <c r="A76">
        <f>"14-01-2025 19:34:15"</f>
        <v/>
      </c>
      <c r="B76">
        <f>"14 Jan 2025"</f>
        <v/>
      </c>
      <c r="C76">
        <f>"501447955970"</f>
        <v/>
      </c>
      <c r="D76" t="inlineStr">
        <is>
          <t>UPI/CR/501447955970/RAJESH KU/PUNB/**eshup@okhdfcbank/kbxn//HDF58f5d7b9747b488b9ae21a839b3a6d49/14/01/2025 19:34:15</t>
        </is>
      </c>
      <c r="E76" t="inlineStr">
        <is>
          <t>33</t>
        </is>
      </c>
      <c r="F76" t="inlineStr"/>
      <c r="G76" t="inlineStr">
        <is>
          <t>2,000.00</t>
        </is>
      </c>
      <c r="H76" t="inlineStr">
        <is>
          <t>56,898.03</t>
        </is>
      </c>
      <c r="I76" t="inlineStr"/>
      <c r="J76" t="inlineStr"/>
      <c r="K76" t="inlineStr"/>
      <c r="L76" t="inlineStr"/>
      <c r="M76" t="inlineStr"/>
      <c r="N76" t="inlineStr"/>
      <c r="O76" t="inlineStr"/>
    </row>
    <row r="77">
      <c r="A77">
        <f>"14-01-2025 19:34:24"</f>
        <v/>
      </c>
      <c r="B77">
        <f>"14 Jan 2025"</f>
        <v/>
      </c>
      <c r="C77">
        <f>"487302984702"</f>
        <v/>
      </c>
      <c r="D77" t="inlineStr">
        <is>
          <t>UPI/CR/487302984702/SUDHIR  K/SBIN/**958-2@ibl/h8xn//IBLfa289083309a41858b2be5ca1ded3b85/14/01/2025 19:34:24</t>
        </is>
      </c>
      <c r="E77" t="inlineStr">
        <is>
          <t>33</t>
        </is>
      </c>
      <c r="F77" t="inlineStr"/>
      <c r="G77">
        <f>"300.00"</f>
        <v/>
      </c>
      <c r="H77" t="inlineStr">
        <is>
          <t>57,198.03</t>
        </is>
      </c>
      <c r="I77" t="inlineStr"/>
      <c r="J77" t="inlineStr"/>
      <c r="K77" t="inlineStr"/>
      <c r="L77" t="inlineStr"/>
      <c r="M77" t="inlineStr"/>
      <c r="N77" t="inlineStr"/>
      <c r="O77" t="inlineStr"/>
    </row>
    <row r="78">
      <c r="A78">
        <f>"14-01-2025 19:35:21"</f>
        <v/>
      </c>
      <c r="B78">
        <f>"14 Jan 2025"</f>
        <v/>
      </c>
      <c r="C78">
        <f>"874799940274"</f>
        <v/>
      </c>
      <c r="D78" t="inlineStr">
        <is>
          <t>UPI/CR/874799940274/NITESH DU/ICIC/**y9425@ibl/Payment //IBL68bc45be69424ea6a30ea56420ee7c2f/14/01/2025 19:35:20</t>
        </is>
      </c>
      <c r="E78" t="inlineStr">
        <is>
          <t>33</t>
        </is>
      </c>
      <c r="F78" t="inlineStr"/>
      <c r="G78">
        <f>"250.00"</f>
        <v/>
      </c>
      <c r="H78" t="inlineStr">
        <is>
          <t>57,448.03</t>
        </is>
      </c>
      <c r="I78" t="inlineStr"/>
      <c r="J78" t="inlineStr"/>
      <c r="K78" t="inlineStr"/>
      <c r="L78" t="inlineStr"/>
      <c r="M78" t="inlineStr"/>
      <c r="N78" t="inlineStr"/>
      <c r="O78" t="inlineStr"/>
    </row>
    <row r="79">
      <c r="A79">
        <f>"14-01-2025 19:35:22"</f>
        <v/>
      </c>
      <c r="B79">
        <f>"14 Jan 2025"</f>
        <v/>
      </c>
      <c r="C79">
        <f>"501448027763"</f>
        <v/>
      </c>
      <c r="D79" t="inlineStr">
        <is>
          <t>UPI/CR/501448027763/MAHENDER /PUNB/**der97@okhdfcbank/UPI//HDF5da12526e5184099ac223f7fdabaa55b/14/01/2025 19:35:22</t>
        </is>
      </c>
      <c r="E79" t="inlineStr">
        <is>
          <t>33</t>
        </is>
      </c>
      <c r="F79" t="inlineStr"/>
      <c r="G79">
        <f>"500.00"</f>
        <v/>
      </c>
      <c r="H79" t="inlineStr">
        <is>
          <t>57,948.03</t>
        </is>
      </c>
      <c r="I79" t="inlineStr"/>
      <c r="J79" t="inlineStr"/>
      <c r="K79" t="inlineStr"/>
      <c r="L79" t="inlineStr"/>
      <c r="M79" t="inlineStr"/>
      <c r="N79" t="inlineStr"/>
      <c r="O79" t="inlineStr"/>
    </row>
    <row r="80">
      <c r="A80">
        <f>"14-01-2025 19:35:22"</f>
        <v/>
      </c>
      <c r="B80">
        <f>"14 Jan 2025"</f>
        <v/>
      </c>
      <c r="C80">
        <f>"156845242707"</f>
        <v/>
      </c>
      <c r="D80" t="inlineStr">
        <is>
          <t>UPI/CR/156845242707/VINIT DIN/UCBA/**hem89@ybl/xcxn//YBL63ab2c8803b54e21b907520e91aa83dd/14/01/2025 19:35:22</t>
        </is>
      </c>
      <c r="E80" t="inlineStr">
        <is>
          <t>33</t>
        </is>
      </c>
      <c r="F80" t="inlineStr"/>
      <c r="G80">
        <f>"865.45"</f>
        <v/>
      </c>
      <c r="H80" t="inlineStr">
        <is>
          <t>58,813.48</t>
        </is>
      </c>
      <c r="I80" t="inlineStr"/>
      <c r="J80" t="inlineStr"/>
      <c r="K80" t="inlineStr"/>
      <c r="L80" t="inlineStr"/>
      <c r="M80" t="inlineStr"/>
      <c r="N80" t="inlineStr"/>
      <c r="O80" t="inlineStr"/>
    </row>
    <row r="81">
      <c r="A81">
        <f>"14-01-2025 19:35:31"</f>
        <v/>
      </c>
      <c r="B81">
        <f>"14 Jan 2025"</f>
        <v/>
      </c>
      <c r="C81">
        <f>"982122939241"</f>
        <v/>
      </c>
      <c r="D81" t="inlineStr">
        <is>
          <t>UPI/CR/982122939241/Pooja  Sr/SBIN/**59505@axl/qdxn//AXL0d2dc43817734cadb4738a18af4c0257/14/01/2025 19:35:31</t>
        </is>
      </c>
      <c r="E81" t="inlineStr">
        <is>
          <t>33</t>
        </is>
      </c>
      <c r="F81" t="inlineStr"/>
      <c r="G81">
        <f>"500.00"</f>
        <v/>
      </c>
      <c r="H81" t="inlineStr">
        <is>
          <t>59,313.48</t>
        </is>
      </c>
      <c r="I81" t="inlineStr"/>
      <c r="J81" t="inlineStr"/>
      <c r="K81" t="inlineStr"/>
      <c r="L81" t="inlineStr"/>
      <c r="M81" t="inlineStr"/>
      <c r="N81" t="inlineStr"/>
      <c r="O81" t="inlineStr"/>
    </row>
    <row r="82">
      <c r="A82">
        <f>"14-01-2025 19:35:32"</f>
        <v/>
      </c>
      <c r="B82">
        <f>"14 Jan 2025"</f>
        <v/>
      </c>
      <c r="C82">
        <f>"198539588992"</f>
        <v/>
      </c>
      <c r="D82" t="inlineStr">
        <is>
          <t>UPI/CR/198539588992/DEVIPRASA/ICIC/**53599@ibl/Payment //IBL5ea2aebc002c4fd3ad585c3329a88ebd/14/01/2025 19:35:32</t>
        </is>
      </c>
      <c r="E82" t="inlineStr">
        <is>
          <t>33</t>
        </is>
      </c>
      <c r="F82" t="inlineStr"/>
      <c r="G82">
        <f>"300.00"</f>
        <v/>
      </c>
      <c r="H82" t="inlineStr">
        <is>
          <t>59,613.48</t>
        </is>
      </c>
      <c r="I82" t="inlineStr"/>
      <c r="J82" t="inlineStr"/>
      <c r="K82" t="inlineStr"/>
      <c r="L82" t="inlineStr"/>
      <c r="M82" t="inlineStr"/>
      <c r="N82" t="inlineStr"/>
      <c r="O82" t="inlineStr"/>
    </row>
    <row r="83">
      <c r="A83">
        <f>"14-01-2025 19:35:55"</f>
        <v/>
      </c>
      <c r="B83">
        <f>"14 Jan 2025"</f>
        <v/>
      </c>
      <c r="C83">
        <f>"501414674333"</f>
        <v/>
      </c>
      <c r="D83" t="inlineStr">
        <is>
          <t>UPI/CR/501414674333/AROV PATEL/BKID/**80065@ptyes/9exn//PTMd819ef4dd42c45e288cdf55a5fff3af1/14/01/2025 19:35:55</t>
        </is>
      </c>
      <c r="E83" t="inlineStr">
        <is>
          <t>33</t>
        </is>
      </c>
      <c r="F83" t="inlineStr"/>
      <c r="G83">
        <f>"100.00"</f>
        <v/>
      </c>
      <c r="H83" t="inlineStr">
        <is>
          <t>59,713.48</t>
        </is>
      </c>
      <c r="I83" t="inlineStr"/>
      <c r="J83" t="inlineStr"/>
      <c r="K83" t="inlineStr"/>
      <c r="L83" t="inlineStr"/>
      <c r="M83" t="inlineStr"/>
      <c r="N83" t="inlineStr"/>
      <c r="O83" t="inlineStr"/>
    </row>
    <row r="84">
      <c r="A84">
        <f>"14-01-2025 19:36:00"</f>
        <v/>
      </c>
      <c r="B84">
        <f>"14 Jan 2025"</f>
        <v/>
      </c>
      <c r="C84">
        <f>"501423518329"</f>
        <v/>
      </c>
      <c r="D84" t="inlineStr">
        <is>
          <t>UPI/CR/501423518329/Sobhagya /SBIN/**37117@ptsbi/xexn//PTMf09c0163ee2b4e2dbb1179d8c0bc962c/14/01/2025 19:36:00</t>
        </is>
      </c>
      <c r="E84" t="inlineStr">
        <is>
          <t>33</t>
        </is>
      </c>
      <c r="F84" t="inlineStr"/>
      <c r="G84">
        <f>"300.00"</f>
        <v/>
      </c>
      <c r="H84" t="inlineStr">
        <is>
          <t>60,013.48</t>
        </is>
      </c>
      <c r="I84" t="inlineStr"/>
      <c r="J84" t="inlineStr"/>
      <c r="K84" t="inlineStr"/>
      <c r="L84" t="inlineStr"/>
      <c r="M84" t="inlineStr"/>
      <c r="N84" t="inlineStr"/>
      <c r="O84" t="inlineStr"/>
    </row>
    <row r="85">
      <c r="A85">
        <f>"14-01-2025 19:36:29"</f>
        <v/>
      </c>
      <c r="B85">
        <f>"14 Jan 2025"</f>
        <v/>
      </c>
      <c r="C85">
        <f>"501430666831"</f>
        <v/>
      </c>
      <c r="D85" t="inlineStr">
        <is>
          <t>UPI/CR/501430666831/VIDHDESH /IPOS/**80043@ptyes/lexn//PTM57f258e5e72a4c8e801acf0bdb72b16a/14/01/2025 19:36:29</t>
        </is>
      </c>
      <c r="E85" t="inlineStr">
        <is>
          <t>33</t>
        </is>
      </c>
      <c r="F85" t="inlineStr"/>
      <c r="G85" t="inlineStr">
        <is>
          <t>2,125.00</t>
        </is>
      </c>
      <c r="H85" t="inlineStr">
        <is>
          <t>62,138.48</t>
        </is>
      </c>
      <c r="I85" t="inlineStr"/>
      <c r="J85" t="inlineStr"/>
      <c r="K85" t="inlineStr"/>
      <c r="L85" t="inlineStr"/>
      <c r="M85" t="inlineStr"/>
      <c r="N85" t="inlineStr"/>
      <c r="O85" t="inlineStr"/>
    </row>
    <row r="86">
      <c r="A86">
        <f>"14-01-2025 19:37:08"</f>
        <v/>
      </c>
      <c r="B86">
        <f>"14 Jan 2025"</f>
        <v/>
      </c>
      <c r="C86">
        <f>"557321120333"</f>
        <v/>
      </c>
      <c r="D86" t="inlineStr">
        <is>
          <t>UPI/CR/557321120333/SUBASH SU/RMGB/**86494@ibl/wexn//IBLc233432c4a7d4b7f858f17055574ed10/14/01/2025 19:37:08</t>
        </is>
      </c>
      <c r="E86" t="inlineStr">
        <is>
          <t>33</t>
        </is>
      </c>
      <c r="F86" t="inlineStr"/>
      <c r="G86">
        <f>"300.00"</f>
        <v/>
      </c>
      <c r="H86" t="inlineStr">
        <is>
          <t>62,438.48</t>
        </is>
      </c>
      <c r="I86" t="inlineStr"/>
      <c r="J86" t="inlineStr"/>
      <c r="K86" t="inlineStr"/>
      <c r="L86" t="inlineStr"/>
      <c r="M86" t="inlineStr"/>
      <c r="N86" t="inlineStr"/>
      <c r="O86" t="inlineStr"/>
    </row>
    <row r="87">
      <c r="A87">
        <f>"14-01-2025 19:37:08"</f>
        <v/>
      </c>
      <c r="B87">
        <f>"14 Jan 2025"</f>
        <v/>
      </c>
      <c r="C87">
        <f>"501448173570"</f>
        <v/>
      </c>
      <c r="D87" t="inlineStr">
        <is>
          <t>UPI/CR/501448173570/ARSHDEEP /HDFC/**01g-3@okhdfcbank/6gxn//HDF7cf9e5a8944447fa88b814b41c5223ba/14/01/2025 19:37:08</t>
        </is>
      </c>
      <c r="E87" t="inlineStr">
        <is>
          <t>33</t>
        </is>
      </c>
      <c r="F87" t="inlineStr"/>
      <c r="G87">
        <f>"500.00"</f>
        <v/>
      </c>
      <c r="H87" t="inlineStr">
        <is>
          <t>62,938.48</t>
        </is>
      </c>
      <c r="I87" t="inlineStr"/>
      <c r="J87" t="inlineStr"/>
      <c r="K87" t="inlineStr"/>
      <c r="L87" t="inlineStr"/>
      <c r="M87" t="inlineStr"/>
      <c r="N87" t="inlineStr"/>
      <c r="O87" t="inlineStr"/>
    </row>
    <row r="88">
      <c r="A88">
        <f>"14-01-2025 19:37:27"</f>
        <v/>
      </c>
      <c r="B88">
        <f>"14 Jan 2025"</f>
        <v/>
      </c>
      <c r="C88">
        <f>"420751026504"</f>
        <v/>
      </c>
      <c r="D88" t="inlineStr">
        <is>
          <t>UPI/CR/420751026504/SURYANSH /SBIN/**oksir@axl/sfxn//AXLa5c5e7743f0f4f748d25c31ed25676f8/14/01/2025 19:37:27</t>
        </is>
      </c>
      <c r="E88" t="inlineStr">
        <is>
          <t>33</t>
        </is>
      </c>
      <c r="F88" t="inlineStr"/>
      <c r="G88" t="inlineStr">
        <is>
          <t>2,000.00</t>
        </is>
      </c>
      <c r="H88" t="inlineStr">
        <is>
          <t>64,938.48</t>
        </is>
      </c>
      <c r="I88" t="inlineStr"/>
      <c r="J88" t="inlineStr"/>
      <c r="K88" t="inlineStr"/>
      <c r="L88" t="inlineStr"/>
      <c r="M88" t="inlineStr"/>
      <c r="N88" t="inlineStr"/>
      <c r="O88" t="inlineStr"/>
    </row>
    <row r="89">
      <c r="A89">
        <f>"14-01-2025 19:39:37"</f>
        <v/>
      </c>
      <c r="B89">
        <f>"14 Jan 2025"</f>
        <v/>
      </c>
      <c r="C89">
        <f>"501425397130"</f>
        <v/>
      </c>
      <c r="D89" t="inlineStr">
        <is>
          <t>UPI/CR/501425397130/SHOBHA/CNRB/**anr08@okicici/UPI//ICI1feaa201fd6d477da7d6ca59e10e8fa2/14/01/2025 19:39:37</t>
        </is>
      </c>
      <c r="E89" t="inlineStr">
        <is>
          <t>33</t>
        </is>
      </c>
      <c r="F89" t="inlineStr"/>
      <c r="G89" t="inlineStr">
        <is>
          <t>20,564.00</t>
        </is>
      </c>
      <c r="H89" t="inlineStr">
        <is>
          <t>85,502.48</t>
        </is>
      </c>
      <c r="I89" t="inlineStr"/>
      <c r="J89" t="inlineStr"/>
      <c r="K89" t="inlineStr"/>
      <c r="L89" t="inlineStr"/>
      <c r="M89" t="inlineStr"/>
      <c r="N89" t="inlineStr"/>
      <c r="O89" t="inlineStr"/>
    </row>
    <row r="90">
      <c r="A90">
        <f>"14-01-2025 19:58:36"</f>
        <v/>
      </c>
      <c r="B90">
        <f>"14 Jan 2025"</f>
        <v/>
      </c>
      <c r="C90">
        <f>"501419635824"</f>
        <v/>
      </c>
      <c r="D90" t="inlineStr">
        <is>
          <t>IB-IMPS-DR//IDIB/**9716//14/01/2025 19:58:36/501419635824</t>
        </is>
      </c>
      <c r="E90" t="inlineStr">
        <is>
          <t>33</t>
        </is>
      </c>
      <c r="F90" t="inlineStr">
        <is>
          <t>50,162.00</t>
        </is>
      </c>
      <c r="G90" t="inlineStr"/>
      <c r="H90" t="inlineStr">
        <is>
          <t>35,340.48</t>
        </is>
      </c>
      <c r="I90" t="inlineStr"/>
      <c r="J90" t="inlineStr"/>
      <c r="K90" t="inlineStr"/>
      <c r="L90" t="inlineStr"/>
      <c r="M90" t="inlineStr"/>
      <c r="N90" t="inlineStr"/>
      <c r="O90" t="inlineStr"/>
    </row>
    <row r="91">
      <c r="A91">
        <f>"14-01-2025 19:58:36"</f>
        <v/>
      </c>
      <c r="B91">
        <f>"14 Jan 2025"</f>
        <v/>
      </c>
      <c r="C91">
        <f>"501419635824"</f>
        <v/>
      </c>
      <c r="D91" t="inlineStr">
        <is>
          <t>ATM / IMPS Transaction Charges</t>
        </is>
      </c>
      <c r="E91" t="inlineStr">
        <is>
          <t>33</t>
        </is>
      </c>
      <c r="F91">
        <f>"9.44"</f>
        <v/>
      </c>
      <c r="G91" t="inlineStr"/>
      <c r="H91" t="inlineStr">
        <is>
          <t>35,331.04</t>
        </is>
      </c>
      <c r="I91" t="inlineStr"/>
      <c r="J91" t="inlineStr"/>
      <c r="K91" t="inlineStr"/>
      <c r="L91" t="inlineStr"/>
      <c r="M91" t="inlineStr"/>
      <c r="N91" t="inlineStr"/>
      <c r="O91" t="inlineStr"/>
    </row>
    <row r="92">
      <c r="A92">
        <f>"14-01-2025 20:05:52"</f>
        <v/>
      </c>
      <c r="B92">
        <f>"14 Jan 2025"</f>
        <v/>
      </c>
      <c r="C92">
        <f>"501475251188"</f>
        <v/>
      </c>
      <c r="D92" t="inlineStr">
        <is>
          <t>UPI/CR/501475251188/SUMEET  A/SBIN/**81552@ptaxis/gryn//PTM55202450a1d94fcaa2896344e4a98d7d/14/01/2025 20:05:52</t>
        </is>
      </c>
      <c r="E92" t="inlineStr">
        <is>
          <t>33</t>
        </is>
      </c>
      <c r="F92" t="inlineStr"/>
      <c r="G92" t="inlineStr">
        <is>
          <t>2,000.00</t>
        </is>
      </c>
      <c r="H92" t="inlineStr">
        <is>
          <t>37,331.04</t>
        </is>
      </c>
      <c r="I92" t="inlineStr"/>
      <c r="J92" t="inlineStr"/>
      <c r="K92" t="inlineStr"/>
      <c r="L92" t="inlineStr"/>
      <c r="M92" t="inlineStr"/>
      <c r="N92" t="inlineStr"/>
      <c r="O92" t="inlineStr"/>
    </row>
    <row r="93">
      <c r="A93">
        <f>"14-01-2025 20:05:59"</f>
        <v/>
      </c>
      <c r="B93">
        <f>"14 Jan 2025"</f>
        <v/>
      </c>
      <c r="C93">
        <f>"263702680377"</f>
        <v/>
      </c>
      <c r="D93" t="inlineStr">
        <is>
          <t>UPI/CR/263702680377/DHNANJAY /UBIN/**47557@ybl/yqyn//YBL48b85f5393a74d998a6ba39d4f030715/14/01/2025 20:05:59</t>
        </is>
      </c>
      <c r="E93" t="inlineStr">
        <is>
          <t>33</t>
        </is>
      </c>
      <c r="F93" t="inlineStr"/>
      <c r="G93">
        <f>"200.00"</f>
        <v/>
      </c>
      <c r="H93" t="inlineStr">
        <is>
          <t>37,531.04</t>
        </is>
      </c>
      <c r="I93" t="inlineStr"/>
      <c r="J93" t="inlineStr"/>
      <c r="K93" t="inlineStr"/>
      <c r="L93" t="inlineStr"/>
      <c r="M93" t="inlineStr"/>
      <c r="N93" t="inlineStr"/>
      <c r="O93" t="inlineStr"/>
    </row>
    <row r="94">
      <c r="A94">
        <f>"14-01-2025 20:06:13"</f>
        <v/>
      </c>
      <c r="B94">
        <f>"14 Jan 2025"</f>
        <v/>
      </c>
      <c r="C94">
        <f>"501424213471"</f>
        <v/>
      </c>
      <c r="D94" t="inlineStr">
        <is>
          <t>UPI/CR/501424213471/VINAYAK N/KKBK/**69228@ptsbi/iryn//PTMabb1fcc0adfc4d1b96cbf82a052b689b/14/01/2025 20:06:12</t>
        </is>
      </c>
      <c r="E94" t="inlineStr">
        <is>
          <t>33</t>
        </is>
      </c>
      <c r="F94" t="inlineStr"/>
      <c r="G94">
        <f>"200.00"</f>
        <v/>
      </c>
      <c r="H94" t="inlineStr">
        <is>
          <t>37,731.04</t>
        </is>
      </c>
      <c r="I94" t="inlineStr"/>
      <c r="J94" t="inlineStr"/>
      <c r="K94" t="inlineStr"/>
      <c r="L94" t="inlineStr"/>
      <c r="M94" t="inlineStr"/>
      <c r="N94" t="inlineStr"/>
      <c r="O94" t="inlineStr"/>
    </row>
    <row r="95">
      <c r="A95">
        <f>"14-01-2025 20:06:22"</f>
        <v/>
      </c>
      <c r="B95">
        <f>"14 Jan 2025"</f>
        <v/>
      </c>
      <c r="C95">
        <f>"882532996204"</f>
        <v/>
      </c>
      <c r="D95" t="inlineStr">
        <is>
          <t>UPI/CR/882532996204/RUBEL RANA/PUNB/**58373@ybl/sryn//YBLdfb29cc555354b59bfdfd9abe8fcdfa6/14/01/2025 20:06:21</t>
        </is>
      </c>
      <c r="E95" t="inlineStr">
        <is>
          <t>33</t>
        </is>
      </c>
      <c r="F95" t="inlineStr"/>
      <c r="G95">
        <f>"300.00"</f>
        <v/>
      </c>
      <c r="H95" t="inlineStr">
        <is>
          <t>38,031.04</t>
        </is>
      </c>
      <c r="I95" t="inlineStr"/>
      <c r="J95" t="inlineStr"/>
      <c r="K95" t="inlineStr"/>
      <c r="L95" t="inlineStr"/>
      <c r="M95" t="inlineStr"/>
      <c r="N95" t="inlineStr"/>
      <c r="O95" t="inlineStr"/>
    </row>
    <row r="96">
      <c r="A96">
        <f>"14-01-2025 20:06:26"</f>
        <v/>
      </c>
      <c r="B96">
        <f>"14 Jan 2025"</f>
        <v/>
      </c>
      <c r="C96">
        <f>"177025481301"</f>
        <v/>
      </c>
      <c r="D96" t="inlineStr">
        <is>
          <t>UPI/CR/177025481301/BHIMATATI/CNRB/**70564@ybl/jryn//YBL07f92101a2884067849c32383ca4555a/14/01/2025 20:06:25</t>
        </is>
      </c>
      <c r="E96" t="inlineStr">
        <is>
          <t>33</t>
        </is>
      </c>
      <c r="F96" t="inlineStr"/>
      <c r="G96">
        <f>"300.00"</f>
        <v/>
      </c>
      <c r="H96" t="inlineStr">
        <is>
          <t>38,331.04</t>
        </is>
      </c>
      <c r="I96" t="inlineStr"/>
      <c r="J96" t="inlineStr"/>
      <c r="K96" t="inlineStr"/>
      <c r="L96" t="inlineStr"/>
      <c r="M96" t="inlineStr"/>
      <c r="N96" t="inlineStr"/>
      <c r="O96" t="inlineStr"/>
    </row>
    <row r="97">
      <c r="A97">
        <f>"14-01-2025 20:06:30"</f>
        <v/>
      </c>
      <c r="B97">
        <f>"14 Jan 2025"</f>
        <v/>
      </c>
      <c r="C97">
        <f>"517057281475"</f>
        <v/>
      </c>
      <c r="D97" t="inlineStr">
        <is>
          <t>UPI/CR/517057281475/VAIBHAV  /SBIN/**33921@axl/Payment //AXLdf4c30afa6014f50bb90dad42c03be86/14/01/2025 20:06:30</t>
        </is>
      </c>
      <c r="E97" t="inlineStr">
        <is>
          <t>33</t>
        </is>
      </c>
      <c r="F97" t="inlineStr"/>
      <c r="G97" t="inlineStr">
        <is>
          <t>2,134.00</t>
        </is>
      </c>
      <c r="H97" t="inlineStr">
        <is>
          <t>40,465.04</t>
        </is>
      </c>
      <c r="I97" t="inlineStr"/>
      <c r="J97" t="inlineStr"/>
      <c r="K97" t="inlineStr"/>
      <c r="L97" t="inlineStr"/>
      <c r="M97" t="inlineStr"/>
      <c r="N97" t="inlineStr"/>
      <c r="O97" t="inlineStr"/>
    </row>
    <row r="98">
      <c r="A98">
        <f>"14-01-2025 20:06:49"</f>
        <v/>
      </c>
      <c r="B98">
        <f>"14 Jan 2025"</f>
        <v/>
      </c>
      <c r="C98">
        <f>"772413048288"</f>
        <v/>
      </c>
      <c r="D98" t="inlineStr">
        <is>
          <t>UPI/CR/772413048288/PRAVEEN  /UTIB/**032-2@ybl/Payment //YBLb43bec0d4e5f4c389b6da32c72cbec65/14/01/2025 20:06:49</t>
        </is>
      </c>
      <c r="E98" t="inlineStr">
        <is>
          <t>33</t>
        </is>
      </c>
      <c r="F98" t="inlineStr"/>
      <c r="G98" t="inlineStr">
        <is>
          <t>1,150.00</t>
        </is>
      </c>
      <c r="H98" t="inlineStr">
        <is>
          <t>41,615.04</t>
        </is>
      </c>
      <c r="I98" t="inlineStr"/>
      <c r="J98" t="inlineStr"/>
      <c r="K98" t="inlineStr"/>
      <c r="L98" t="inlineStr"/>
      <c r="M98" t="inlineStr"/>
      <c r="N98" t="inlineStr"/>
      <c r="O98" t="inlineStr"/>
    </row>
    <row r="99">
      <c r="A99">
        <f>"14-01-2025 20:07:04"</f>
        <v/>
      </c>
      <c r="B99">
        <f>"14 Jan 2025"</f>
        <v/>
      </c>
      <c r="C99">
        <f>"174534984809"</f>
        <v/>
      </c>
      <c r="D99" t="inlineStr">
        <is>
          <t>UPI/CR/174534984809/OMVEER/PUNB/**578-2@ibl/asyn//IBLf262de3f1f37432f9b8cd7a8c32fb837/14/01/2025 20:07:03</t>
        </is>
      </c>
      <c r="E99" t="inlineStr">
        <is>
          <t>33</t>
        </is>
      </c>
      <c r="F99" t="inlineStr"/>
      <c r="G99">
        <f>"300.00"</f>
        <v/>
      </c>
      <c r="H99" t="inlineStr">
        <is>
          <t>41,915.04</t>
        </is>
      </c>
      <c r="I99" t="inlineStr"/>
      <c r="J99" t="inlineStr"/>
      <c r="K99" t="inlineStr"/>
      <c r="L99" t="inlineStr"/>
      <c r="M99" t="inlineStr"/>
      <c r="N99" t="inlineStr"/>
      <c r="O99" t="inlineStr"/>
    </row>
    <row r="100">
      <c r="A100">
        <f>"14-01-2025 20:07:37"</f>
        <v/>
      </c>
      <c r="B100">
        <f>"14 Jan 2025"</f>
        <v/>
      </c>
      <c r="C100">
        <f>"501406103748"</f>
        <v/>
      </c>
      <c r="D100" t="inlineStr">
        <is>
          <t>UPI/CR/501406103748/Mandeep/AIRP/**41091@pthdfc/ltyn//PTM537d1ca93edd498187ad9f4fe8954328/14/01/2025 20:07:37</t>
        </is>
      </c>
      <c r="E100" t="inlineStr">
        <is>
          <t>33</t>
        </is>
      </c>
      <c r="F100" t="inlineStr"/>
      <c r="G100">
        <f>"100.00"</f>
        <v/>
      </c>
      <c r="H100" t="inlineStr">
        <is>
          <t>42,015.04</t>
        </is>
      </c>
      <c r="I100" t="inlineStr"/>
      <c r="J100" t="inlineStr"/>
      <c r="K100" t="inlineStr"/>
      <c r="L100" t="inlineStr"/>
      <c r="M100" t="inlineStr"/>
      <c r="N100" t="inlineStr"/>
      <c r="O100" t="inlineStr"/>
    </row>
    <row r="101">
      <c r="A101">
        <f>"14-01-2025 20:07:49"</f>
        <v/>
      </c>
      <c r="B101">
        <f>"14 Jan 2025"</f>
        <v/>
      </c>
      <c r="C101">
        <f>"370650067218"</f>
        <v/>
      </c>
      <c r="D101" t="inlineStr">
        <is>
          <t>UPI/CR/370650067218/DEBENDRA /UBIN/**endra@axl/Payment //AXL44be1049420e4dd481a7ee1785e5e587/14/01/2025 20:07:49</t>
        </is>
      </c>
      <c r="E101" t="inlineStr">
        <is>
          <t>33</t>
        </is>
      </c>
      <c r="F101" t="inlineStr"/>
      <c r="G101">
        <f>"300.00"</f>
        <v/>
      </c>
      <c r="H101" t="inlineStr">
        <is>
          <t>42,315.04</t>
        </is>
      </c>
      <c r="I101" t="inlineStr"/>
      <c r="J101" t="inlineStr"/>
      <c r="K101" t="inlineStr"/>
      <c r="L101" t="inlineStr"/>
      <c r="M101" t="inlineStr"/>
      <c r="N101" t="inlineStr"/>
      <c r="O101" t="inlineStr"/>
    </row>
    <row r="102">
      <c r="A102">
        <f>"14-01-2025 20:07:49"</f>
        <v/>
      </c>
      <c r="B102">
        <f>"14 Jan 2025"</f>
        <v/>
      </c>
      <c r="C102">
        <f>"501424241714"</f>
        <v/>
      </c>
      <c r="D102" t="inlineStr">
        <is>
          <t>UPI/CR/501424241714/YASH KUMA/SBIN/**41967@ptsbi/styn//PTMe2e18ea46374496f8217320a853d8a5e/14/01/2025 20:07:48</t>
        </is>
      </c>
      <c r="E102" t="inlineStr">
        <is>
          <t>33</t>
        </is>
      </c>
      <c r="F102" t="inlineStr"/>
      <c r="G102">
        <f>"300.00"</f>
        <v/>
      </c>
      <c r="H102" t="inlineStr">
        <is>
          <t>42,615.04</t>
        </is>
      </c>
      <c r="I102" t="inlineStr"/>
      <c r="J102" t="inlineStr"/>
      <c r="K102" t="inlineStr"/>
      <c r="L102" t="inlineStr"/>
      <c r="M102" t="inlineStr"/>
      <c r="N102" t="inlineStr"/>
      <c r="O102" t="inlineStr"/>
    </row>
    <row r="103">
      <c r="A103">
        <f>"14-01-2025 20:07:50"</f>
        <v/>
      </c>
      <c r="B103">
        <f>"14 Jan 2025"</f>
        <v/>
      </c>
      <c r="C103">
        <f>"538095763067"</f>
        <v/>
      </c>
      <c r="D103" t="inlineStr">
        <is>
          <t>UPI/CR/538095763067/YUMNAM  A/CNRB/**395-2@okaxis/mtyn//AXI6e59d28a1387424382e84e14cdd8fc7a/14/01/2025 20:07:50</t>
        </is>
      </c>
      <c r="E103" t="inlineStr">
        <is>
          <t>33</t>
        </is>
      </c>
      <c r="F103" t="inlineStr"/>
      <c r="G103" t="inlineStr">
        <is>
          <t>1,300.00</t>
        </is>
      </c>
      <c r="H103" t="inlineStr">
        <is>
          <t>43,915.04</t>
        </is>
      </c>
      <c r="I103" t="inlineStr"/>
      <c r="J103" t="inlineStr"/>
      <c r="K103" t="inlineStr"/>
      <c r="L103" t="inlineStr"/>
      <c r="M103" t="inlineStr"/>
      <c r="N103" t="inlineStr"/>
      <c r="O103" t="inlineStr"/>
    </row>
    <row r="104">
      <c r="A104">
        <f>"14-01-2025 20:07:51"</f>
        <v/>
      </c>
      <c r="B104">
        <f>"14 Jan 2025"</f>
        <v/>
      </c>
      <c r="C104">
        <f>"501406105343"</f>
        <v/>
      </c>
      <c r="D104" t="inlineStr">
        <is>
          <t>UPI/CR/501406105343/MEGANATHAN/KKBK/**78443@pthdfc/ntyn//PTM5f74255e06c044d5b2d186d4a1448539/14/01/2025 20:07:51</t>
        </is>
      </c>
      <c r="E104" t="inlineStr">
        <is>
          <t>33</t>
        </is>
      </c>
      <c r="F104" t="inlineStr"/>
      <c r="G104">
        <f>"500.00"</f>
        <v/>
      </c>
      <c r="H104" t="inlineStr">
        <is>
          <t>44,415.04</t>
        </is>
      </c>
      <c r="I104" t="inlineStr"/>
      <c r="J104" t="inlineStr"/>
      <c r="K104" t="inlineStr"/>
      <c r="L104" t="inlineStr"/>
      <c r="M104" t="inlineStr"/>
      <c r="N104" t="inlineStr"/>
      <c r="O104" t="inlineStr"/>
    </row>
    <row r="105">
      <c r="A105">
        <f>"14-01-2025 20:08:08"</f>
        <v/>
      </c>
      <c r="B105">
        <f>"14 Jan 2025"</f>
        <v/>
      </c>
      <c r="C105">
        <f>"484990148073"</f>
        <v/>
      </c>
      <c r="D105" t="inlineStr">
        <is>
          <t>UPI/CR/484990148073/Manisha  /SBIN/**81452@axl/0uyn//AXLca74143c115e4ff28d368ea0e1a7eaee/14/01/2025 20:08:08</t>
        </is>
      </c>
      <c r="E105" t="inlineStr">
        <is>
          <t>33</t>
        </is>
      </c>
      <c r="F105" t="inlineStr"/>
      <c r="G105" t="inlineStr">
        <is>
          <t>1,100.00</t>
        </is>
      </c>
      <c r="H105" t="inlineStr">
        <is>
          <t>45,515.04</t>
        </is>
      </c>
      <c r="I105" t="inlineStr"/>
      <c r="J105" t="inlineStr"/>
      <c r="K105" t="inlineStr"/>
      <c r="L105" t="inlineStr"/>
      <c r="M105" t="inlineStr"/>
      <c r="N105" t="inlineStr"/>
      <c r="O105" t="inlineStr"/>
    </row>
    <row r="106">
      <c r="A106">
        <f>"14-01-2025 20:08:14"</f>
        <v/>
      </c>
      <c r="B106">
        <f>"14 Jan 2025"</f>
        <v/>
      </c>
      <c r="C106">
        <f>"501449533142"</f>
        <v/>
      </c>
      <c r="D106" t="inlineStr">
        <is>
          <t>UPI/CR/501449533142/JAGADISHA/KARB/**ri202@okhdfcbank/UPI//HDF01ffd3c2de9c45e494c706f3efa2208c/14/01/2025 20:08:14</t>
        </is>
      </c>
      <c r="E106" t="inlineStr">
        <is>
          <t>33</t>
        </is>
      </c>
      <c r="F106" t="inlineStr"/>
      <c r="G106">
        <f>"500.00"</f>
        <v/>
      </c>
      <c r="H106" t="inlineStr">
        <is>
          <t>46,015.04</t>
        </is>
      </c>
      <c r="I106" t="inlineStr"/>
      <c r="J106" t="inlineStr"/>
      <c r="K106" t="inlineStr"/>
      <c r="L106" t="inlineStr"/>
      <c r="M106" t="inlineStr"/>
      <c r="N106" t="inlineStr"/>
      <c r="O106" t="inlineStr"/>
    </row>
    <row r="107">
      <c r="A107">
        <f>"14-01-2025 20:08:53"</f>
        <v/>
      </c>
      <c r="B107">
        <f>"14 Jan 2025"</f>
        <v/>
      </c>
      <c r="C107">
        <f>"501435252261"</f>
        <v/>
      </c>
      <c r="D107" t="inlineStr">
        <is>
          <t>UPI/CR/501435252261/ANEESHMON/FDRL/**20871@ptaxis/wtyn//PTM81759be9d1974fce9b80bf00e0072b0f/14/01/2025 20:08:53</t>
        </is>
      </c>
      <c r="E107" t="inlineStr">
        <is>
          <t>33</t>
        </is>
      </c>
      <c r="F107" t="inlineStr"/>
      <c r="G107">
        <f>"500.00"</f>
        <v/>
      </c>
      <c r="H107" t="inlineStr">
        <is>
          <t>46,515.04</t>
        </is>
      </c>
      <c r="I107" t="inlineStr"/>
      <c r="J107" t="inlineStr"/>
      <c r="K107" t="inlineStr"/>
      <c r="L107" t="inlineStr"/>
      <c r="M107" t="inlineStr"/>
      <c r="N107" t="inlineStr"/>
      <c r="O107" t="inlineStr"/>
    </row>
    <row r="108">
      <c r="A108">
        <f>"14-01-2025 20:08:55"</f>
        <v/>
      </c>
      <c r="B108">
        <f>"14 Jan 2025"</f>
        <v/>
      </c>
      <c r="C108">
        <f>"501424272284"</f>
        <v/>
      </c>
      <c r="D108" t="inlineStr">
        <is>
          <t>UPI/CR/501424272284/Amarjeet /SBIN/**95974@ptsbi/iuyn//PTM97ccedf8b01944db80451e7fc406a81d/14/01/2025 20:08:54</t>
        </is>
      </c>
      <c r="E108" t="inlineStr">
        <is>
          <t>33</t>
        </is>
      </c>
      <c r="F108" t="inlineStr"/>
      <c r="G108">
        <f>"400.00"</f>
        <v/>
      </c>
      <c r="H108" t="inlineStr">
        <is>
          <t>46,915.04</t>
        </is>
      </c>
      <c r="I108" t="inlineStr"/>
      <c r="J108" t="inlineStr"/>
      <c r="K108" t="inlineStr"/>
      <c r="L108" t="inlineStr"/>
      <c r="M108" t="inlineStr"/>
      <c r="N108" t="inlineStr"/>
      <c r="O108" t="inlineStr"/>
    </row>
    <row r="109">
      <c r="A109">
        <f>"14-01-2025 20:08:58"</f>
        <v/>
      </c>
      <c r="B109">
        <f>"14 Jan 2025"</f>
        <v/>
      </c>
      <c r="C109">
        <f>"710572419960"</f>
        <v/>
      </c>
      <c r="D109" t="inlineStr">
        <is>
          <t>UPI/CR/710572419960/RISHAB SO/HDFC/**510-3@ybl/Payment //YBL173821b8718d4e749f36f16d8190193f/14/01/2025 20:08:58</t>
        </is>
      </c>
      <c r="E109" t="inlineStr">
        <is>
          <t>33</t>
        </is>
      </c>
      <c r="F109" t="inlineStr"/>
      <c r="G109">
        <f>"700.00"</f>
        <v/>
      </c>
      <c r="H109" t="inlineStr">
        <is>
          <t>47,615.04</t>
        </is>
      </c>
      <c r="I109" t="inlineStr"/>
      <c r="J109" t="inlineStr"/>
      <c r="K109" t="inlineStr"/>
      <c r="L109" t="inlineStr"/>
      <c r="M109" t="inlineStr"/>
      <c r="N109" t="inlineStr"/>
      <c r="O109" t="inlineStr"/>
    </row>
    <row r="110">
      <c r="A110">
        <f>"14-01-2025 20:09:11"</f>
        <v/>
      </c>
      <c r="B110">
        <f>"14 Jan 2025"</f>
        <v/>
      </c>
      <c r="C110">
        <f>"501435180842"</f>
        <v/>
      </c>
      <c r="D110" t="inlineStr">
        <is>
          <t>UPI/CR/501435180842/MO SAIF/PUNB/**31121@naviaxis/Paid via//AXB20250114085949125382048229785700/14/01/2025 20:09:10</t>
        </is>
      </c>
      <c r="E110" t="inlineStr">
        <is>
          <t>33</t>
        </is>
      </c>
      <c r="F110" t="inlineStr"/>
      <c r="G110">
        <f>"300.00"</f>
        <v/>
      </c>
      <c r="H110" t="inlineStr">
        <is>
          <t>47,915.04</t>
        </is>
      </c>
      <c r="I110" t="inlineStr"/>
      <c r="J110" t="inlineStr"/>
      <c r="K110" t="inlineStr"/>
      <c r="L110" t="inlineStr"/>
      <c r="M110" t="inlineStr"/>
      <c r="N110" t="inlineStr"/>
      <c r="O110" t="inlineStr"/>
    </row>
    <row r="111">
      <c r="A111">
        <f>"14-01-2025 20:09:21"</f>
        <v/>
      </c>
      <c r="B111">
        <f>"14 Jan 2025"</f>
        <v/>
      </c>
      <c r="C111">
        <f>"048642430632"</f>
        <v/>
      </c>
      <c r="D111" t="inlineStr">
        <is>
          <t>UPI/CR/048642430632/SURYAKANT/CNRB/**86712@ybl/mvyn//YBL3dc27bffb3964c0b9ffa9bc60ea4c963/14/01/2025 20:09:21</t>
        </is>
      </c>
      <c r="E111" t="inlineStr">
        <is>
          <t>33</t>
        </is>
      </c>
      <c r="F111" t="inlineStr"/>
      <c r="G111" t="inlineStr">
        <is>
          <t>1,000.00</t>
        </is>
      </c>
      <c r="H111" t="inlineStr">
        <is>
          <t>48,915.04</t>
        </is>
      </c>
      <c r="I111" t="inlineStr"/>
      <c r="J111" t="inlineStr"/>
      <c r="K111" t="inlineStr"/>
      <c r="L111" t="inlineStr"/>
      <c r="M111" t="inlineStr"/>
      <c r="N111" t="inlineStr"/>
      <c r="O111" t="inlineStr"/>
    </row>
    <row r="112">
      <c r="A112">
        <f>"14-01-2025 20:09:27"</f>
        <v/>
      </c>
      <c r="B112">
        <f>"14 Jan 2025"</f>
        <v/>
      </c>
      <c r="C112">
        <f>"552663183142"</f>
        <v/>
      </c>
      <c r="D112" t="inlineStr">
        <is>
          <t>UPI/CR/552663183142/NILESH  C/SBIN/**864-2@axl/ovyn//AXL416f0eaebf5d4dac95bd1695bffe3631/14/01/2025 20:09:27</t>
        </is>
      </c>
      <c r="E112" t="inlineStr">
        <is>
          <t>33</t>
        </is>
      </c>
      <c r="F112" t="inlineStr"/>
      <c r="G112">
        <f>"200.00"</f>
        <v/>
      </c>
      <c r="H112" t="inlineStr">
        <is>
          <t>49,115.04</t>
        </is>
      </c>
      <c r="I112" t="inlineStr"/>
      <c r="J112" t="inlineStr"/>
      <c r="K112" t="inlineStr"/>
      <c r="L112" t="inlineStr"/>
      <c r="M112" t="inlineStr"/>
      <c r="N112" t="inlineStr"/>
      <c r="O112" t="inlineStr"/>
    </row>
    <row r="113">
      <c r="A113">
        <f>"14-01-2025 20:09:40"</f>
        <v/>
      </c>
      <c r="B113">
        <f>"14 Jan 2025"</f>
        <v/>
      </c>
      <c r="C113">
        <f>"834818013626"</f>
        <v/>
      </c>
      <c r="D113" t="inlineStr">
        <is>
          <t>UPI/CR/834818013626/Janavesh /SBIN/**2690r@ibl/nvyn//IBL9ddcd5b39f4e45f2b18ce7dce38f6308/14/01/2025 20:09:40</t>
        </is>
      </c>
      <c r="E113" t="inlineStr">
        <is>
          <t>33</t>
        </is>
      </c>
      <c r="F113" t="inlineStr"/>
      <c r="G113">
        <f>"500.00"</f>
        <v/>
      </c>
      <c r="H113" t="inlineStr">
        <is>
          <t>49,615.04</t>
        </is>
      </c>
      <c r="I113" t="inlineStr"/>
      <c r="J113" t="inlineStr"/>
      <c r="K113" t="inlineStr"/>
      <c r="L113" t="inlineStr"/>
      <c r="M113" t="inlineStr"/>
      <c r="N113" t="inlineStr"/>
      <c r="O113" t="inlineStr"/>
    </row>
    <row r="114">
      <c r="A114">
        <f>"14-01-2025 20:09:41"</f>
        <v/>
      </c>
      <c r="B114">
        <f>"14 Jan 2025"</f>
        <v/>
      </c>
      <c r="C114">
        <f>"388679019445"</f>
        <v/>
      </c>
      <c r="D114" t="inlineStr">
        <is>
          <t>UPI/CR/388679019445/KUNAL NAG/IBKL/**r2699@axl/4wyn//AXL53a6a554cbf64daaaaa45aa5c1b2b288/14/01/2025 20:09:40</t>
        </is>
      </c>
      <c r="E114" t="inlineStr">
        <is>
          <t>33</t>
        </is>
      </c>
      <c r="F114" t="inlineStr"/>
      <c r="G114">
        <f>"200.00"</f>
        <v/>
      </c>
      <c r="H114" t="inlineStr">
        <is>
          <t>49,815.04</t>
        </is>
      </c>
      <c r="I114" t="inlineStr"/>
      <c r="J114" t="inlineStr"/>
      <c r="K114" t="inlineStr"/>
      <c r="L114" t="inlineStr"/>
      <c r="M114" t="inlineStr"/>
      <c r="N114" t="inlineStr"/>
      <c r="O114" t="inlineStr"/>
    </row>
    <row r="115">
      <c r="A115">
        <f>"14-01-2025 20:09:57"</f>
        <v/>
      </c>
      <c r="B115">
        <f>"14 Jan 2025"</f>
        <v/>
      </c>
      <c r="C115">
        <f>"501424249161"</f>
        <v/>
      </c>
      <c r="D115" t="inlineStr">
        <is>
          <t>UPI/CR/501424249161/SHASHANK /SBIN/**92237@ptsbi/mwyn//PTM3c669450f2314fbc8fa0e9ed1c0273ad/14/01/2025 20:09:57</t>
        </is>
      </c>
      <c r="E115" t="inlineStr">
        <is>
          <t>33</t>
        </is>
      </c>
      <c r="F115" t="inlineStr"/>
      <c r="G115" t="inlineStr">
        <is>
          <t>35,000.00</t>
        </is>
      </c>
      <c r="H115" t="inlineStr">
        <is>
          <t>84,815.04</t>
        </is>
      </c>
      <c r="I115" t="inlineStr"/>
      <c r="J115" t="inlineStr"/>
      <c r="K115" t="inlineStr"/>
      <c r="L115" t="inlineStr"/>
      <c r="M115" t="inlineStr"/>
      <c r="N115" t="inlineStr"/>
      <c r="O115" t="inlineStr"/>
    </row>
    <row r="116">
      <c r="A116">
        <f>"14-01-2025 20:10:01"</f>
        <v/>
      </c>
      <c r="B116">
        <f>"14 Jan 2025"</f>
        <v/>
      </c>
      <c r="C116">
        <f>"501422678080"</f>
        <v/>
      </c>
      <c r="D116" t="inlineStr">
        <is>
          <t>UPI/CR/501422678080/GOKUL  KR/SBIN/**32319@ptyes/iwyn//PTM80c0c5f958fa4842ac0d5b94b1b9cb0a/14/01/2025 20:10:01</t>
        </is>
      </c>
      <c r="E116" t="inlineStr">
        <is>
          <t>33</t>
        </is>
      </c>
      <c r="F116" t="inlineStr"/>
      <c r="G116">
        <f>"500.00"</f>
        <v/>
      </c>
      <c r="H116" t="inlineStr">
        <is>
          <t>85,315.04</t>
        </is>
      </c>
      <c r="I116" t="inlineStr"/>
      <c r="J116" t="inlineStr"/>
      <c r="K116" t="inlineStr"/>
      <c r="L116" t="inlineStr"/>
      <c r="M116" t="inlineStr"/>
      <c r="N116" t="inlineStr"/>
      <c r="O116" t="inlineStr"/>
    </row>
    <row r="117">
      <c r="A117">
        <f>"14-01-2025 20:10:14"</f>
        <v/>
      </c>
      <c r="B117">
        <f>"14 Jan 2025"</f>
        <v/>
      </c>
      <c r="C117">
        <f>"103462850218"</f>
        <v/>
      </c>
      <c r="D117" t="inlineStr">
        <is>
          <t>UPI/CR/103462850218/RUPINDER/SBIN/**212-3@ibl/kwyn//IBL5636b1b8793c4ef381c1f81d2f46d2f1/14/01/2025 20:10:14</t>
        </is>
      </c>
      <c r="E117" t="inlineStr">
        <is>
          <t>33</t>
        </is>
      </c>
      <c r="F117" t="inlineStr"/>
      <c r="G117">
        <f>"500.00"</f>
        <v/>
      </c>
      <c r="H117" t="inlineStr">
        <is>
          <t>85,815.04</t>
        </is>
      </c>
      <c r="I117" t="inlineStr"/>
      <c r="J117" t="inlineStr"/>
      <c r="K117" t="inlineStr"/>
      <c r="L117" t="inlineStr"/>
      <c r="M117" t="inlineStr"/>
      <c r="N117" t="inlineStr"/>
      <c r="O117" t="inlineStr"/>
    </row>
    <row r="118">
      <c r="A118">
        <f>"14-01-2025 20:10:14"</f>
        <v/>
      </c>
      <c r="B118">
        <f>"14 Jan 2025"</f>
        <v/>
      </c>
      <c r="C118">
        <f>"255229786568"</f>
        <v/>
      </c>
      <c r="D118" t="inlineStr">
        <is>
          <t>UPI/CR/255229786568/KUNTUMALL/HDFC/**618-3@axl/5wyn//AXL091d974624664bab9bacbe74b359fea7/14/01/2025 20:10:14</t>
        </is>
      </c>
      <c r="E118" t="inlineStr">
        <is>
          <t>33</t>
        </is>
      </c>
      <c r="F118" t="inlineStr"/>
      <c r="G118">
        <f>"300.00"</f>
        <v/>
      </c>
      <c r="H118" t="inlineStr">
        <is>
          <t>86,115.04</t>
        </is>
      </c>
      <c r="I118" t="inlineStr"/>
      <c r="J118" t="inlineStr"/>
      <c r="K118" t="inlineStr"/>
      <c r="L118" t="inlineStr"/>
      <c r="M118" t="inlineStr"/>
      <c r="N118" t="inlineStr"/>
      <c r="O118" t="inlineStr"/>
    </row>
    <row r="119">
      <c r="A119">
        <f>"14-01-2025 20:10:14"</f>
        <v/>
      </c>
      <c r="B119">
        <f>"14 Jan 2025"</f>
        <v/>
      </c>
      <c r="C119">
        <f>"501406141794"</f>
        <v/>
      </c>
      <c r="D119" t="inlineStr">
        <is>
          <t>UPI/CR/501406141794/JUVAIR AH/IPOS/**95610@pthdfc/nwyn//PTM3997dcfb4fb04336bb78720000f45fc2/14/01/2025 20:10:14</t>
        </is>
      </c>
      <c r="E119" t="inlineStr">
        <is>
          <t>33</t>
        </is>
      </c>
      <c r="F119" t="inlineStr"/>
      <c r="G119" t="inlineStr">
        <is>
          <t>1,000.00</t>
        </is>
      </c>
      <c r="H119" t="inlineStr">
        <is>
          <t>87,115.04</t>
        </is>
      </c>
      <c r="I119" t="inlineStr"/>
      <c r="J119" t="inlineStr"/>
      <c r="K119" t="inlineStr"/>
      <c r="L119" t="inlineStr"/>
      <c r="M119" t="inlineStr"/>
      <c r="N119" t="inlineStr"/>
      <c r="O119" t="inlineStr"/>
    </row>
    <row r="120">
      <c r="A120">
        <f>"14-01-2025 20:10:14"</f>
        <v/>
      </c>
      <c r="B120">
        <f>"14 Jan 2025"</f>
        <v/>
      </c>
      <c r="C120">
        <f>"501406141718"</f>
        <v/>
      </c>
      <c r="D120" t="inlineStr">
        <is>
          <t>UPI/CR/501406141718/PATEL VIR/BARB/**36374@pthdfc/jwyn//PTMb2205b7bc276498a8e3ab17255e89c51/14/01/2025 20:10:14</t>
        </is>
      </c>
      <c r="E120" t="inlineStr">
        <is>
          <t>33</t>
        </is>
      </c>
      <c r="F120" t="inlineStr"/>
      <c r="G120" t="inlineStr">
        <is>
          <t>2,000.00</t>
        </is>
      </c>
      <c r="H120" t="inlineStr">
        <is>
          <t>89,115.04</t>
        </is>
      </c>
      <c r="I120" t="inlineStr"/>
      <c r="J120" t="inlineStr"/>
      <c r="K120" t="inlineStr"/>
      <c r="L120" t="inlineStr"/>
      <c r="M120" t="inlineStr"/>
      <c r="N120" t="inlineStr"/>
      <c r="O120" t="inlineStr"/>
    </row>
    <row r="121">
      <c r="A121">
        <f>"14-01-2025 20:10:37"</f>
        <v/>
      </c>
      <c r="B121">
        <f>"14 Jan 2025"</f>
        <v/>
      </c>
      <c r="C121">
        <f>"501462651994"</f>
        <v/>
      </c>
      <c r="D121" t="inlineStr">
        <is>
          <t>UPI/CR/501462651994/VALLINAYA/CNRB/**04192@apl/bxyn//APLAP592e5f5bfd1acd4673b1fc8a21e903/14/01/2025 20:10:37</t>
        </is>
      </c>
      <c r="E121" t="inlineStr">
        <is>
          <t>33</t>
        </is>
      </c>
      <c r="F121" t="inlineStr"/>
      <c r="G121">
        <f>"400.00"</f>
        <v/>
      </c>
      <c r="H121" t="inlineStr">
        <is>
          <t>89,515.04</t>
        </is>
      </c>
      <c r="I121" t="inlineStr"/>
      <c r="J121" t="inlineStr"/>
      <c r="K121" t="inlineStr"/>
      <c r="L121" t="inlineStr"/>
      <c r="M121" t="inlineStr"/>
      <c r="N121" t="inlineStr"/>
      <c r="O121" t="inlineStr"/>
    </row>
    <row r="122">
      <c r="A122">
        <f>"14-01-2025 20:11:29"</f>
        <v/>
      </c>
      <c r="B122">
        <f>"14 Jan 2025"</f>
        <v/>
      </c>
      <c r="C122">
        <f>"002137479825"</f>
        <v/>
      </c>
      <c r="D122" t="inlineStr">
        <is>
          <t>UPI/CR/002137479825/PRAMOD  B/KKBK/**kotak@ybl/Payment //YBLca93aec9e76847a5b7e0a05e953ede0d/14/01/2025 20:11:28</t>
        </is>
      </c>
      <c r="E122" t="inlineStr">
        <is>
          <t>33</t>
        </is>
      </c>
      <c r="F122" t="inlineStr"/>
      <c r="G122" t="inlineStr">
        <is>
          <t>2,500.00</t>
        </is>
      </c>
      <c r="H122" t="inlineStr">
        <is>
          <t>92,015.04</t>
        </is>
      </c>
      <c r="I122" t="inlineStr"/>
      <c r="J122" t="inlineStr"/>
      <c r="K122" t="inlineStr"/>
      <c r="L122" t="inlineStr"/>
      <c r="M122" t="inlineStr"/>
      <c r="N122" t="inlineStr"/>
      <c r="O122" t="inlineStr"/>
    </row>
    <row r="123">
      <c r="A123">
        <f>"14-01-2025 20:12:13"</f>
        <v/>
      </c>
      <c r="B123">
        <f>"14 Jan 2025"</f>
        <v/>
      </c>
      <c r="C123">
        <f>"501406176945"</f>
        <v/>
      </c>
      <c r="D123" t="inlineStr">
        <is>
          <t>UPI/CR/501406176945/AJIJUR RA/IPOS/**69144@pthdfc/800o//PTM5cb4b10b937d4defa11f5e7ba1dd433b/14/01/2025 20:12:13</t>
        </is>
      </c>
      <c r="E123" t="inlineStr">
        <is>
          <t>33</t>
        </is>
      </c>
      <c r="F123" t="inlineStr"/>
      <c r="G123">
        <f>"100.00"</f>
        <v/>
      </c>
      <c r="H123" t="inlineStr">
        <is>
          <t>92,115.04</t>
        </is>
      </c>
      <c r="I123" t="inlineStr"/>
      <c r="J123" t="inlineStr"/>
      <c r="K123" t="inlineStr"/>
      <c r="L123" t="inlineStr"/>
      <c r="M123" t="inlineStr"/>
      <c r="N123" t="inlineStr"/>
      <c r="O123" t="inlineStr"/>
    </row>
    <row r="124">
      <c r="A124">
        <f>"14-01-2025 20:12:13"</f>
        <v/>
      </c>
      <c r="B124">
        <f>"14 Jan 2025"</f>
        <v/>
      </c>
      <c r="C124">
        <f>"754070022532"</f>
        <v/>
      </c>
      <c r="D124" t="inlineStr">
        <is>
          <t>UPI/CR/754070022532/GUNTA ARU/CNRB/**31155@axl/iyyn//AXL46dc0619a3fb4f99b384cdb684527c51/14/01/2025 20:12:13</t>
        </is>
      </c>
      <c r="E124" t="inlineStr">
        <is>
          <t>33</t>
        </is>
      </c>
      <c r="F124" t="inlineStr"/>
      <c r="G124">
        <f>"200.00"</f>
        <v/>
      </c>
      <c r="H124" t="inlineStr">
        <is>
          <t>92,315.04</t>
        </is>
      </c>
      <c r="I124" t="inlineStr"/>
      <c r="J124" t="inlineStr"/>
      <c r="K124" t="inlineStr"/>
      <c r="L124" t="inlineStr"/>
      <c r="M124" t="inlineStr"/>
      <c r="N124" t="inlineStr"/>
      <c r="O124" t="inlineStr"/>
    </row>
    <row r="125">
      <c r="A125">
        <f>"14-01-2025 20:12:32"</f>
        <v/>
      </c>
      <c r="B125">
        <f>"14 Jan 2025"</f>
        <v/>
      </c>
      <c r="C125">
        <f>"538045854446"</f>
        <v/>
      </c>
      <c r="D125" t="inlineStr">
        <is>
          <t>UPI/CR/538045854446/NISBAHUDD/BARB/**997-1@okaxis/UPI//AXIc4173ec79e154246b9c41dcd7cd84ecc/14/01/2025 20:12:32</t>
        </is>
      </c>
      <c r="E125" t="inlineStr">
        <is>
          <t>33</t>
        </is>
      </c>
      <c r="F125" t="inlineStr"/>
      <c r="G125" t="inlineStr">
        <is>
          <t>2,125.00</t>
        </is>
      </c>
      <c r="H125" t="inlineStr">
        <is>
          <t>94,440.04</t>
        </is>
      </c>
      <c r="I125" t="inlineStr"/>
      <c r="J125" t="inlineStr"/>
      <c r="K125" t="inlineStr"/>
      <c r="L125" t="inlineStr"/>
      <c r="M125" t="inlineStr"/>
      <c r="N125" t="inlineStr"/>
      <c r="O125" t="inlineStr"/>
    </row>
    <row r="126">
      <c r="A126">
        <f>"14-01-2025 20:12:33"</f>
        <v/>
      </c>
      <c r="B126">
        <f>"14 Jan 2025"</f>
        <v/>
      </c>
      <c r="C126">
        <f>"407859781924"</f>
        <v/>
      </c>
      <c r="D126" t="inlineStr">
        <is>
          <t>UPI/CR/407859781924/KANNAN  M/SBIN/**90806@ybl/m00o//YBLb051667a212940bf98b17e4ccd1a9d26/14/01/2025 20:12:33</t>
        </is>
      </c>
      <c r="E126" t="inlineStr">
        <is>
          <t>33</t>
        </is>
      </c>
      <c r="F126" t="inlineStr"/>
      <c r="G126" t="inlineStr">
        <is>
          <t>1,600.00</t>
        </is>
      </c>
      <c r="H126" t="inlineStr">
        <is>
          <t>96,040.04</t>
        </is>
      </c>
      <c r="I126" t="inlineStr"/>
      <c r="J126" t="inlineStr"/>
      <c r="K126" t="inlineStr"/>
      <c r="L126" t="inlineStr"/>
      <c r="M126" t="inlineStr"/>
      <c r="N126" t="inlineStr"/>
      <c r="O126" t="inlineStr"/>
    </row>
    <row r="127">
      <c r="A127">
        <f>"14-01-2025 20:12:34"</f>
        <v/>
      </c>
      <c r="B127">
        <f>"14 Jan 2025"</f>
        <v/>
      </c>
      <c r="C127">
        <f>"501424325942"</f>
        <v/>
      </c>
      <c r="D127" t="inlineStr">
        <is>
          <t>UPI/CR/501424325942/Adatravu /SBIN/**04030@ptsbi/v00o//PTM290c989684b0481db1667da2ac02999a/14/01/2025 20:12:34</t>
        </is>
      </c>
      <c r="E127" t="inlineStr">
        <is>
          <t>33</t>
        </is>
      </c>
      <c r="F127" t="inlineStr"/>
      <c r="G127">
        <f>"204.00"</f>
        <v/>
      </c>
      <c r="H127" t="inlineStr">
        <is>
          <t>96,244.04</t>
        </is>
      </c>
      <c r="I127" t="inlineStr"/>
      <c r="J127" t="inlineStr"/>
      <c r="K127" t="inlineStr"/>
      <c r="L127" t="inlineStr"/>
      <c r="M127" t="inlineStr"/>
      <c r="N127" t="inlineStr"/>
      <c r="O127" t="inlineStr"/>
    </row>
    <row r="128">
      <c r="A128">
        <f>"14-01-2025 20:12:46"</f>
        <v/>
      </c>
      <c r="B128">
        <f>"14 Jan 2025"</f>
        <v/>
      </c>
      <c r="C128">
        <f>"501405257594"</f>
        <v/>
      </c>
      <c r="D128" t="inlineStr">
        <is>
          <t>UPI/CR/501405257594/Sudhanshu/AIRP/**99702@ptaxis/w00o//PTM2e72a612f3df4cb9b918a0c0e4e98875/14/01/2025 20:12:46</t>
        </is>
      </c>
      <c r="E128" t="inlineStr">
        <is>
          <t>33</t>
        </is>
      </c>
      <c r="F128" t="inlineStr"/>
      <c r="G128" t="inlineStr">
        <is>
          <t>1,000.00</t>
        </is>
      </c>
      <c r="H128" t="inlineStr">
        <is>
          <t>97,244.04</t>
        </is>
      </c>
      <c r="I128" t="inlineStr"/>
      <c r="J128" t="inlineStr"/>
      <c r="K128" t="inlineStr"/>
      <c r="L128" t="inlineStr"/>
      <c r="M128" t="inlineStr"/>
      <c r="N128" t="inlineStr"/>
      <c r="O128" t="inlineStr"/>
    </row>
    <row r="129">
      <c r="A129">
        <f>"14-01-2025 20:12:53"</f>
        <v/>
      </c>
      <c r="B129">
        <f>"14 Jan 2025"</f>
        <v/>
      </c>
      <c r="C129">
        <f>"501467693250"</f>
        <v/>
      </c>
      <c r="D129" t="inlineStr">
        <is>
          <t>UPI/CR/501467693250/SADRE ALAM/RATN/**m07-1@okicici/UPI//ICI2cea14c0678148b08b2f954f66e00634/14/01/2025 20:12:52</t>
        </is>
      </c>
      <c r="E129" t="inlineStr">
        <is>
          <t>33</t>
        </is>
      </c>
      <c r="F129" t="inlineStr"/>
      <c r="G129" t="inlineStr">
        <is>
          <t>47,158.00</t>
        </is>
      </c>
      <c r="H129" t="inlineStr">
        <is>
          <t>1,44,402.04</t>
        </is>
      </c>
      <c r="I129" t="inlineStr"/>
      <c r="J129" t="inlineStr"/>
      <c r="K129" t="inlineStr"/>
      <c r="L129" t="inlineStr"/>
      <c r="M129" t="inlineStr"/>
      <c r="N129" t="inlineStr"/>
      <c r="O129" t="inlineStr"/>
    </row>
    <row r="130">
      <c r="A130">
        <f>"14-01-2025 20:13:12"</f>
        <v/>
      </c>
      <c r="B130">
        <f>"14 Jan 2025"</f>
        <v/>
      </c>
      <c r="C130">
        <f>"746845388798"</f>
        <v/>
      </c>
      <c r="D130" t="inlineStr">
        <is>
          <t>UPI/CR/746845388798/Vikash Ch/BARB/**66414@ybl/c10o//YBL08e984fc2f2a4a5e984329349ff4a315/14/01/2025 20:13:12</t>
        </is>
      </c>
      <c r="E130" t="inlineStr">
        <is>
          <t>33</t>
        </is>
      </c>
      <c r="F130" t="inlineStr"/>
      <c r="G130" t="inlineStr">
        <is>
          <t>20,000.00</t>
        </is>
      </c>
      <c r="H130" t="inlineStr">
        <is>
          <t>1,64,402.04</t>
        </is>
      </c>
      <c r="I130" t="inlineStr"/>
      <c r="J130" t="inlineStr"/>
      <c r="K130" t="inlineStr"/>
      <c r="L130" t="inlineStr"/>
      <c r="M130" t="inlineStr"/>
      <c r="N130" t="inlineStr"/>
      <c r="O130" t="inlineStr"/>
    </row>
    <row r="131">
      <c r="A131">
        <f>"14-01-2025 20:13:40"</f>
        <v/>
      </c>
      <c r="B131">
        <f>"14 Jan 2025"</f>
        <v/>
      </c>
      <c r="C131">
        <f>"852883711841"</f>
        <v/>
      </c>
      <c r="D131" t="inlineStr">
        <is>
          <t>UPI/CR/852883711841/KADALI BA/UBIN/**dali3@ybl/h10o//YBL7e2dde6d140f44f59d32ed78d2eed1e9/14/01/2025 20:13:40</t>
        </is>
      </c>
      <c r="E131" t="inlineStr">
        <is>
          <t>33</t>
        </is>
      </c>
      <c r="F131" t="inlineStr"/>
      <c r="G131">
        <f>"433.00"</f>
        <v/>
      </c>
      <c r="H131" t="inlineStr">
        <is>
          <t>1,64,835.04</t>
        </is>
      </c>
      <c r="I131" t="inlineStr"/>
      <c r="J131" t="inlineStr"/>
      <c r="K131" t="inlineStr"/>
      <c r="L131" t="inlineStr"/>
      <c r="M131" t="inlineStr"/>
      <c r="N131" t="inlineStr"/>
      <c r="O131" t="inlineStr"/>
    </row>
    <row r="132">
      <c r="A132">
        <f>"14-01-2025 20:13:41"</f>
        <v/>
      </c>
      <c r="B132">
        <f>"14 Jan 2025"</f>
        <v/>
      </c>
      <c r="C132">
        <f>"538085150827"</f>
        <v/>
      </c>
      <c r="D132" t="inlineStr">
        <is>
          <t>UPI/CR/538085150827/VEDANT SU/SBIN/**234-1@okaxis/420o//AXIf544703bbd0f4d3cba45aaf2a640388e/14/01/2025 20:13:41</t>
        </is>
      </c>
      <c r="E132" t="inlineStr">
        <is>
          <t>33</t>
        </is>
      </c>
      <c r="F132" t="inlineStr"/>
      <c r="G132">
        <f>"200.00"</f>
        <v/>
      </c>
      <c r="H132" t="inlineStr">
        <is>
          <t>1,65,035.04</t>
        </is>
      </c>
      <c r="I132" t="inlineStr"/>
      <c r="J132" t="inlineStr"/>
      <c r="K132" t="inlineStr"/>
      <c r="L132" t="inlineStr"/>
      <c r="M132" t="inlineStr"/>
      <c r="N132" t="inlineStr"/>
      <c r="O132" t="inlineStr"/>
    </row>
    <row r="133">
      <c r="A133">
        <f>"14-01-2025 20:14:01"</f>
        <v/>
      </c>
      <c r="B133">
        <f>"14 Jan 2025"</f>
        <v/>
      </c>
      <c r="C133">
        <f>"501406211483"</f>
        <v/>
      </c>
      <c r="D133" t="inlineStr">
        <is>
          <t>UPI/CR/501406211483/NENAVATH /KKBK/**60469@pthdfc/j20o//PTM01f43ce295bb427ba132ee7a3299e848/14/01/2025 20:14:01</t>
        </is>
      </c>
      <c r="E133" t="inlineStr">
        <is>
          <t>33</t>
        </is>
      </c>
      <c r="F133" t="inlineStr"/>
      <c r="G133">
        <f>"600.00"</f>
        <v/>
      </c>
      <c r="H133" t="inlineStr">
        <is>
          <t>1,65,635.04</t>
        </is>
      </c>
      <c r="I133" t="inlineStr"/>
      <c r="J133" t="inlineStr"/>
      <c r="K133" t="inlineStr"/>
      <c r="L133" t="inlineStr"/>
      <c r="M133" t="inlineStr"/>
      <c r="N133" t="inlineStr"/>
      <c r="O133" t="inlineStr"/>
    </row>
    <row r="134">
      <c r="A134">
        <f>"14-01-2025 20:14:04"</f>
        <v/>
      </c>
      <c r="B134">
        <f>"14 Jan 2025"</f>
        <v/>
      </c>
      <c r="C134">
        <f>"501424381413"</f>
        <v/>
      </c>
      <c r="D134" t="inlineStr">
        <is>
          <t>UPI/CR/501424381413/SHRIDHAR /SBIN/**02058@ptsbi/e20o//PTM9496eb12d0c84b7ca8b00253c2b23bbc/14/01/2025 20:14:04</t>
        </is>
      </c>
      <c r="E134" t="inlineStr">
        <is>
          <t>33</t>
        </is>
      </c>
      <c r="F134" t="inlineStr"/>
      <c r="G134" t="inlineStr">
        <is>
          <t>2,000.00</t>
        </is>
      </c>
      <c r="H134" t="inlineStr">
        <is>
          <t>1,67,635.04</t>
        </is>
      </c>
      <c r="I134" t="inlineStr"/>
      <c r="J134" t="inlineStr"/>
      <c r="K134" t="inlineStr"/>
      <c r="L134" t="inlineStr"/>
      <c r="M134" t="inlineStr"/>
      <c r="N134" t="inlineStr"/>
      <c r="O134" t="inlineStr"/>
    </row>
    <row r="135">
      <c r="A135">
        <f>"14-01-2025 20:14:09"</f>
        <v/>
      </c>
      <c r="B135">
        <f>"14 Jan 2025"</f>
        <v/>
      </c>
      <c r="C135">
        <f>"465891988042"</f>
        <v/>
      </c>
      <c r="D135" t="inlineStr">
        <is>
          <t>UPI/CR/465891988042/VIKASH SO/UCBA/**15225@axl/320o//AXL7f21a12be4d344c39eab6a51e59c715e/14/01/2025 20:14:09</t>
        </is>
      </c>
      <c r="E135" t="inlineStr">
        <is>
          <t>33</t>
        </is>
      </c>
      <c r="F135" t="inlineStr"/>
      <c r="G135">
        <f>"300.00"</f>
        <v/>
      </c>
      <c r="H135" t="inlineStr">
        <is>
          <t>1,67,935.04</t>
        </is>
      </c>
      <c r="I135" t="inlineStr"/>
      <c r="J135" t="inlineStr"/>
      <c r="K135" t="inlineStr"/>
      <c r="L135" t="inlineStr"/>
      <c r="M135" t="inlineStr"/>
      <c r="N135" t="inlineStr"/>
      <c r="O135" t="inlineStr"/>
    </row>
    <row r="136">
      <c r="A136">
        <f>"14-01-2025 20:15:16"</f>
        <v/>
      </c>
      <c r="B136">
        <f>"14 Jan 2025"</f>
        <v/>
      </c>
      <c r="C136">
        <f>"501420360915"</f>
        <v/>
      </c>
      <c r="D136" t="inlineStr">
        <is>
          <t>UPI/CR/501420360915/Bhanu Sil/PPIW/**57663@mbk/k30o//OMSbf94ffe3f6a34d89b8755761921673ea/14/01/2025 20:15:16</t>
        </is>
      </c>
      <c r="E136" t="inlineStr">
        <is>
          <t>33</t>
        </is>
      </c>
      <c r="F136" t="inlineStr"/>
      <c r="G136">
        <f>"700.00"</f>
        <v/>
      </c>
      <c r="H136" t="inlineStr">
        <is>
          <t>1,68,635.04</t>
        </is>
      </c>
      <c r="I136" t="inlineStr"/>
      <c r="J136" t="inlineStr"/>
      <c r="K136" t="inlineStr"/>
      <c r="L136" t="inlineStr"/>
      <c r="M136" t="inlineStr"/>
      <c r="N136" t="inlineStr"/>
      <c r="O136" t="inlineStr"/>
    </row>
    <row r="137">
      <c r="A137">
        <f>"14-01-2025 20:15:50"</f>
        <v/>
      </c>
      <c r="B137">
        <f>"14 Jan 2025"</f>
        <v/>
      </c>
      <c r="C137">
        <f>"660923633955"</f>
        <v/>
      </c>
      <c r="D137" t="inlineStr">
        <is>
          <t>UPI/CR/660923633955/ROHAN KUM/SBIN/**90239@ybl/q40o//YBL79dfeeef621d4b5a8c5da5e7ce8c8238/14/01/2025 20:15:50</t>
        </is>
      </c>
      <c r="E137" t="inlineStr">
        <is>
          <t>33</t>
        </is>
      </c>
      <c r="F137" t="inlineStr"/>
      <c r="G137">
        <f>"500.00"</f>
        <v/>
      </c>
      <c r="H137" t="inlineStr">
        <is>
          <t>1,69,135.04</t>
        </is>
      </c>
      <c r="I137" t="inlineStr"/>
      <c r="J137" t="inlineStr"/>
      <c r="K137" t="inlineStr"/>
      <c r="L137" t="inlineStr"/>
      <c r="M137" t="inlineStr"/>
      <c r="N137" t="inlineStr"/>
      <c r="O137" t="inlineStr"/>
    </row>
    <row r="138">
      <c r="A138">
        <f>"14-01-2025 20:16:16"</f>
        <v/>
      </c>
      <c r="B138">
        <f>"14 Jan 2025"</f>
        <v/>
      </c>
      <c r="C138">
        <f>"501485274744"</f>
        <v/>
      </c>
      <c r="D138" t="inlineStr">
        <is>
          <t>UPI/CR/501485274744/KUSH ASHO/KKBK/**h2021@oksbi/UPI//SBI26578b22aa424c9685bf9a5acf970ba8/14/01/2025 20:16:16</t>
        </is>
      </c>
      <c r="E138" t="inlineStr">
        <is>
          <t>33</t>
        </is>
      </c>
      <c r="F138" t="inlineStr"/>
      <c r="G138">
        <f>"200.00"</f>
        <v/>
      </c>
      <c r="H138" t="inlineStr">
        <is>
          <t>1,69,335.04</t>
        </is>
      </c>
      <c r="I138" t="inlineStr"/>
      <c r="J138" t="inlineStr"/>
      <c r="K138" t="inlineStr"/>
      <c r="L138" t="inlineStr"/>
      <c r="M138" t="inlineStr"/>
      <c r="N138" t="inlineStr"/>
      <c r="O13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2025-01-15T13:33:31Z</dcterms:created>
  <dcterms:modified xsi:type="dcterms:W3CDTF">2025-01-15T13:33:31Z</dcterms:modified>
</cp:coreProperties>
</file>