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niraj\Desktop\Project\Cost of Analysis of Different Class of Anti Hypertensive Drugs\"/>
    </mc:Choice>
  </mc:AlternateContent>
  <xr:revisionPtr revIDLastSave="0" documentId="8_{42661EB5-B7BA-4E9B-B96D-9C801CFD502A}" xr6:coauthVersionLast="47" xr6:coauthVersionMax="47" xr10:uidLastSave="{00000000-0000-0000-0000-000000000000}"/>
  <workbookProtection workbookAlgorithmName="SHA-512" workbookHashValue="mPiLQZTMg2+x2fbQ1/rSauhSF7rOmi+J5OHKDZg6jCvmpHB+YvjqBceliariVyG9kEghVfCnaeGLOuBlC3y5NQ==" workbookSaltValue="+EkDCgPosC+Gf5zUD4gScg==" workbookSpinCount="100000" lockStructure="1"/>
  <bookViews>
    <workbookView xWindow="-120" yWindow="-120" windowWidth="29040" windowHeight="15720" xr2:uid="{C9BC4C2E-4524-43D5-B7B7-9478511540BF}"/>
  </bookViews>
  <sheets>
    <sheet name="COT- Analysis" sheetId="1" r:id="rId1"/>
    <sheet name="Analysis Char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s="1"/>
  <c r="E3" i="1"/>
  <c r="F4" i="1"/>
  <c r="F5" i="1"/>
  <c r="F6" i="1"/>
  <c r="F7" i="1"/>
  <c r="F8" i="1"/>
  <c r="F9" i="1"/>
  <c r="F10" i="1"/>
  <c r="F11" i="1"/>
  <c r="F12" i="1"/>
  <c r="F13" i="1"/>
  <c r="F14" i="1"/>
  <c r="F15" i="1"/>
  <c r="F17" i="1"/>
  <c r="I18" i="1" s="1"/>
  <c r="J18" i="1" s="1"/>
  <c r="F18" i="1"/>
  <c r="F19" i="1"/>
  <c r="F20" i="1"/>
  <c r="F21" i="1"/>
  <c r="F22" i="1"/>
  <c r="F23" i="1"/>
  <c r="F24" i="1"/>
  <c r="F25" i="1"/>
  <c r="F26" i="1"/>
  <c r="F28" i="1"/>
  <c r="I29" i="1" s="1"/>
  <c r="J29" i="1" s="1"/>
  <c r="F29" i="1"/>
  <c r="F30" i="1"/>
  <c r="F31" i="1"/>
  <c r="F32" i="1"/>
  <c r="F34" i="1"/>
  <c r="F35" i="1"/>
  <c r="F36" i="1"/>
  <c r="F37" i="1"/>
  <c r="I35" i="1" s="1"/>
  <c r="J35" i="1" s="1"/>
  <c r="F38" i="1"/>
  <c r="F3" i="1"/>
  <c r="M8" i="1" s="1"/>
  <c r="N8" i="1" s="1"/>
  <c r="E4" i="1"/>
  <c r="E5" i="1"/>
  <c r="E6" i="1"/>
  <c r="E7" i="1"/>
  <c r="E8" i="1"/>
  <c r="E9" i="1"/>
  <c r="E10" i="1"/>
  <c r="E11" i="1"/>
  <c r="E12" i="1"/>
  <c r="E13" i="1"/>
  <c r="E14" i="1"/>
  <c r="E15" i="1"/>
  <c r="E17" i="1"/>
  <c r="E18" i="1"/>
  <c r="E19" i="1"/>
  <c r="E20" i="1"/>
  <c r="E21" i="1"/>
  <c r="E22" i="1"/>
  <c r="E23" i="1"/>
  <c r="E24" i="1"/>
  <c r="E25" i="1"/>
  <c r="E26" i="1"/>
  <c r="E28" i="1"/>
  <c r="E29" i="1"/>
  <c r="E30" i="1"/>
  <c r="E31" i="1"/>
  <c r="E32" i="1"/>
  <c r="E34" i="1"/>
  <c r="E35" i="1"/>
  <c r="E36" i="1"/>
  <c r="E37" i="1"/>
  <c r="E38" i="1"/>
  <c r="I4" i="1" l="1"/>
  <c r="I17" i="1"/>
  <c r="J17" i="1" s="1"/>
  <c r="I28" i="1"/>
  <c r="J28" i="1" s="1"/>
  <c r="M7" i="1"/>
  <c r="N7" i="1" s="1"/>
  <c r="I34" i="1"/>
  <c r="J34" i="1" s="1"/>
</calcChain>
</file>

<file path=xl/sharedStrings.xml><?xml version="1.0" encoding="utf-8"?>
<sst xmlns="http://schemas.openxmlformats.org/spreadsheetml/2006/main" count="100" uniqueCount="54">
  <si>
    <t>Drug</t>
  </si>
  <si>
    <t>Doses</t>
  </si>
  <si>
    <t>Minimum cost (INR)</t>
  </si>
  <si>
    <t>Maximum cost (INR)</t>
  </si>
  <si>
    <t>Amlodipine</t>
  </si>
  <si>
    <t>2.5mg</t>
  </si>
  <si>
    <t>5mg</t>
  </si>
  <si>
    <t>10mg</t>
  </si>
  <si>
    <t>Nifidipine</t>
  </si>
  <si>
    <t>20mg</t>
  </si>
  <si>
    <t>30mg</t>
  </si>
  <si>
    <t>Cilnidipine</t>
  </si>
  <si>
    <t>Diltiazem</t>
  </si>
  <si>
    <t>60mg</t>
  </si>
  <si>
    <t>90mg</t>
  </si>
  <si>
    <t>120mg</t>
  </si>
  <si>
    <t>Calcium channel blockers</t>
  </si>
  <si>
    <t>Atenolol</t>
  </si>
  <si>
    <t>25mg</t>
  </si>
  <si>
    <t>50mg</t>
  </si>
  <si>
    <t>100mg</t>
  </si>
  <si>
    <t>Metoprolol</t>
  </si>
  <si>
    <t>12.5mg</t>
  </si>
  <si>
    <t>Nebivolol</t>
  </si>
  <si>
    <t>Prazosin</t>
  </si>
  <si>
    <t>Terazosin</t>
  </si>
  <si>
    <t>1mg</t>
  </si>
  <si>
    <t>2mg</t>
  </si>
  <si>
    <t>Labetalol</t>
  </si>
  <si>
    <t>Carvedilol</t>
  </si>
  <si>
    <t>3.125mg</t>
  </si>
  <si>
    <t>6.25mg</t>
  </si>
  <si>
    <t>Beta - Blockers</t>
  </si>
  <si>
    <t>Alpha - Blockers</t>
  </si>
  <si>
    <t>Alpha + Beta Blockers</t>
  </si>
  <si>
    <t>Cost Ratio</t>
  </si>
  <si>
    <t>% Cost variation</t>
  </si>
  <si>
    <t>Formulas used are as follow:</t>
  </si>
  <si>
    <t>Cost ratio= Maximum cost / Minimum cost</t>
  </si>
  <si>
    <t>Excel formula</t>
  </si>
  <si>
    <t>[=D3/C3)/C3]</t>
  </si>
  <si>
    <t>[=D3/C3]</t>
  </si>
  <si>
    <t>Overall Maximum Price Variation</t>
  </si>
  <si>
    <t>Overall Minimum Price Variation</t>
  </si>
  <si>
    <t>% cost variation =Maximum cost-Minimum cost ×100Minimum cost</t>
  </si>
  <si>
    <t>Maximum and Minimum % Price Variation</t>
  </si>
  <si>
    <t>Maximum Price Variation</t>
  </si>
  <si>
    <t>Calcium Channel Blocker</t>
  </si>
  <si>
    <t>Minimum Price variation</t>
  </si>
  <si>
    <t>Beta-Blockers</t>
  </si>
  <si>
    <t>Alpha-Blockers</t>
  </si>
  <si>
    <t>Results
The prices of a total of 11 antihypertensive drugs across 4 different drug classes (Calcium Channel Blockers, Beta Blockers, Alpha Blockers, and Alpha + Beta Blockers) were analyzed. Each drug was assessed across various dosage strengths and manufactured by different pharmaceutical companies.
The analysis revealed that Atenolol (2.5 mg) showed the maximum percentage price variation of 880%, whereas Prazosin (2.5 mg) exhibited the minimum variation of 32.98%.
The maximum and minimum percentage price variation observed within each class was as follows:
Calcium Channel Blockers:
Maximum – Amlodipine (5 mg) – 460.00%
Minimum – Cilnidipine (10 mg) – 55.42%
Beta Blockers:
Maximum – Atenolol (2.5 mg) – 880.00%
Minimum – Atenolol (100 mg) – 42.41%
Alpha Blockers:
Maximum – Terazosin (1 mg) – 278.46%
Minimum – Prazosin (2.5 mg) – 32.98%
Alpha + Beta Blockers:
Maximum – Carvedilol (3.125 mg) – 255.55%
Minimum – Labetalol (100 mg) – 37.00%</t>
  </si>
  <si>
    <t>Conclusion
This study highlights a substantial variation in the prices of commonly prescribed antihypertensive medications across different brands. The highest price variation of 880% was observed in Atenolol (2.5 mg), while the least was noted in Prazosin (2.5 mg) at 32.98%. Such wide disparities in drug pricing could significantly affect treatment adherence and economic burden on patients. Efforts are needed to ensure price transparency and rational pricing policies to enhance accessibility and affordability of essential antihypertensive therapies.</t>
  </si>
  <si>
    <t>Cost difference (Minimum and Maximum) commonly used antihypertensive drugs used as a single drug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</si>
</sst>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16"/>
      <color theme="0"/>
      <name val="Calibri"/>
      <family val="2"/>
      <scheme val="minor"/>
    </font>
    <font>
      <b/>
      <sz val="11"/>
      <color rgb="FF000000"/>
      <name val="Arial"/>
      <family val="2"/>
    </font>
    <font>
      <b/>
      <sz val="12"/>
      <color theme="0"/>
      <name val="Calibri"/>
      <family val="2"/>
      <scheme val="minor"/>
    </font>
    <font>
      <sz val="14"/>
      <color theme="1"/>
      <name val="Calibri"/>
      <family val="2"/>
      <scheme val="minor"/>
    </font>
    <font>
      <sz val="20"/>
      <color theme="1"/>
      <name val="Calibri"/>
      <family val="2"/>
      <scheme val="minor"/>
    </font>
    <font>
      <b/>
      <sz val="20"/>
      <color theme="1"/>
      <name val="Calibri"/>
      <family val="2"/>
      <scheme val="minor"/>
    </font>
    <font>
      <b/>
      <sz val="11"/>
      <color theme="1"/>
      <name val="Times New Roman"/>
      <family val="1"/>
    </font>
    <font>
      <b/>
      <sz val="12"/>
      <color theme="1"/>
      <name val="Aptos"/>
      <family val="2"/>
    </font>
    <font>
      <b/>
      <sz val="11"/>
      <name val="Aptos"/>
      <family val="2"/>
    </font>
  </fonts>
  <fills count="11">
    <fill>
      <patternFill patternType="none"/>
    </fill>
    <fill>
      <patternFill patternType="gray125"/>
    </fill>
    <fill>
      <patternFill patternType="solid">
        <fgColor rgb="FFFFFFCC"/>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1" fillId="2" borderId="1" applyNumberFormat="0" applyFont="0" applyAlignment="0" applyProtection="0"/>
    <xf numFmtId="0" fontId="4"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87">
    <xf numFmtId="0" fontId="0" fillId="0" borderId="0" xfId="0"/>
    <xf numFmtId="44" fontId="0" fillId="0" borderId="0" xfId="0" applyNumberFormat="1"/>
    <xf numFmtId="2" fontId="0" fillId="0" borderId="0" xfId="0" applyNumberFormat="1"/>
    <xf numFmtId="10" fontId="0" fillId="0" borderId="0" xfId="0" applyNumberFormat="1"/>
    <xf numFmtId="0" fontId="1" fillId="4" borderId="4" xfId="3" applyBorder="1" applyAlignment="1">
      <alignment vertical="center" wrapText="1"/>
    </xf>
    <xf numFmtId="44" fontId="1" fillId="4" borderId="4" xfId="3" applyNumberFormat="1" applyBorder="1" applyAlignment="1">
      <alignment vertical="center" wrapText="1"/>
    </xf>
    <xf numFmtId="2" fontId="1" fillId="4" borderId="4" xfId="3" applyNumberFormat="1" applyBorder="1"/>
    <xf numFmtId="10" fontId="1" fillId="4" borderId="5" xfId="3" applyNumberFormat="1" applyBorder="1"/>
    <xf numFmtId="0" fontId="1" fillId="4" borderId="0" xfId="3" applyBorder="1" applyAlignment="1">
      <alignment vertical="center" wrapText="1"/>
    </xf>
    <xf numFmtId="44" fontId="1" fillId="4" borderId="0" xfId="3" applyNumberFormat="1" applyBorder="1" applyAlignment="1">
      <alignment vertical="center" wrapText="1"/>
    </xf>
    <xf numFmtId="2" fontId="1" fillId="4" borderId="0" xfId="3" applyNumberFormat="1" applyBorder="1"/>
    <xf numFmtId="10" fontId="1" fillId="4" borderId="6" xfId="3" applyNumberFormat="1" applyBorder="1"/>
    <xf numFmtId="0" fontId="1" fillId="4" borderId="7" xfId="3" applyBorder="1" applyAlignment="1">
      <alignment vertical="center" wrapText="1"/>
    </xf>
    <xf numFmtId="44" fontId="1" fillId="4" borderId="7" xfId="3" applyNumberFormat="1" applyBorder="1" applyAlignment="1">
      <alignment vertical="center" wrapText="1"/>
    </xf>
    <xf numFmtId="2" fontId="1" fillId="4" borderId="7" xfId="3" applyNumberFormat="1" applyBorder="1"/>
    <xf numFmtId="10" fontId="1" fillId="4" borderId="8" xfId="3" applyNumberFormat="1" applyBorder="1"/>
    <xf numFmtId="0" fontId="1" fillId="5" borderId="4" xfId="4" applyBorder="1" applyAlignment="1">
      <alignment vertical="center" wrapText="1"/>
    </xf>
    <xf numFmtId="44" fontId="1" fillId="5" borderId="4" xfId="4" applyNumberFormat="1" applyBorder="1" applyAlignment="1">
      <alignment vertical="center" wrapText="1"/>
    </xf>
    <xf numFmtId="2" fontId="1" fillId="5" borderId="4" xfId="4" applyNumberFormat="1" applyBorder="1"/>
    <xf numFmtId="10" fontId="1" fillId="5" borderId="5" xfId="4" applyNumberFormat="1" applyBorder="1"/>
    <xf numFmtId="0" fontId="1" fillId="5" borderId="0" xfId="4" applyBorder="1" applyAlignment="1">
      <alignment vertical="center" wrapText="1"/>
    </xf>
    <xf numFmtId="44" fontId="1" fillId="5" borderId="0" xfId="4" applyNumberFormat="1" applyBorder="1" applyAlignment="1">
      <alignment vertical="center" wrapText="1"/>
    </xf>
    <xf numFmtId="2" fontId="1" fillId="5" borderId="0" xfId="4" applyNumberFormat="1" applyBorder="1"/>
    <xf numFmtId="10" fontId="1" fillId="5" borderId="6" xfId="4" applyNumberFormat="1" applyBorder="1"/>
    <xf numFmtId="0" fontId="1" fillId="5" borderId="7" xfId="4" applyBorder="1" applyAlignment="1">
      <alignment vertical="center" wrapText="1"/>
    </xf>
    <xf numFmtId="44" fontId="1" fillId="5" borderId="7" xfId="4" applyNumberFormat="1" applyBorder="1" applyAlignment="1">
      <alignment vertical="center" wrapText="1"/>
    </xf>
    <xf numFmtId="2" fontId="1" fillId="5" borderId="7" xfId="4" applyNumberFormat="1" applyBorder="1"/>
    <xf numFmtId="10" fontId="1" fillId="5" borderId="8" xfId="4" applyNumberFormat="1" applyBorder="1"/>
    <xf numFmtId="0" fontId="1" fillId="6" borderId="4" xfId="5" applyBorder="1" applyAlignment="1">
      <alignment vertical="center" wrapText="1"/>
    </xf>
    <xf numFmtId="44" fontId="1" fillId="6" borderId="4" xfId="5" applyNumberFormat="1" applyBorder="1" applyAlignment="1">
      <alignment vertical="center" wrapText="1"/>
    </xf>
    <xf numFmtId="2" fontId="1" fillId="6" borderId="4" xfId="5" applyNumberFormat="1" applyBorder="1"/>
    <xf numFmtId="10" fontId="1" fillId="6" borderId="5" xfId="5" applyNumberFormat="1" applyBorder="1"/>
    <xf numFmtId="0" fontId="1" fillId="6" borderId="7" xfId="5" applyBorder="1" applyAlignment="1">
      <alignment vertical="center" wrapText="1"/>
    </xf>
    <xf numFmtId="44" fontId="1" fillId="6" borderId="7" xfId="5" applyNumberFormat="1" applyBorder="1" applyAlignment="1">
      <alignment vertical="center" wrapText="1"/>
    </xf>
    <xf numFmtId="2" fontId="1" fillId="6" borderId="7" xfId="5" applyNumberFormat="1" applyBorder="1"/>
    <xf numFmtId="10" fontId="1" fillId="6" borderId="8" xfId="5" applyNumberFormat="1" applyBorder="1"/>
    <xf numFmtId="0" fontId="1" fillId="4" borderId="10" xfId="3" applyBorder="1" applyAlignment="1">
      <alignment vertical="center" wrapText="1"/>
    </xf>
    <xf numFmtId="44" fontId="1" fillId="4" borderId="10" xfId="3" applyNumberFormat="1" applyBorder="1" applyAlignment="1">
      <alignment vertical="center" wrapText="1"/>
    </xf>
    <xf numFmtId="2" fontId="1" fillId="4" borderId="10" xfId="3" applyNumberFormat="1" applyBorder="1"/>
    <xf numFmtId="10" fontId="1" fillId="4" borderId="11" xfId="3" applyNumberFormat="1" applyBorder="1"/>
    <xf numFmtId="0" fontId="5" fillId="4" borderId="3" xfId="3" applyFont="1" applyBorder="1" applyAlignment="1">
      <alignment vertical="center" wrapText="1"/>
    </xf>
    <xf numFmtId="0" fontId="5" fillId="5" borderId="3" xfId="4" applyFont="1" applyBorder="1" applyAlignment="1">
      <alignment vertical="center" wrapText="1"/>
    </xf>
    <xf numFmtId="0" fontId="5" fillId="6" borderId="3" xfId="5" applyFont="1" applyBorder="1" applyAlignment="1">
      <alignment vertical="center" wrapText="1"/>
    </xf>
    <xf numFmtId="0" fontId="5" fillId="4" borderId="9" xfId="3" applyFont="1" applyBorder="1" applyAlignment="1">
      <alignment vertical="center" wrapText="1"/>
    </xf>
    <xf numFmtId="0" fontId="9" fillId="7" borderId="1" xfId="1" applyFont="1" applyFill="1" applyAlignment="1">
      <alignment horizontal="centerContinuous" vertical="center"/>
    </xf>
    <xf numFmtId="0" fontId="2" fillId="7" borderId="1" xfId="1" applyFont="1" applyFill="1" applyAlignment="1">
      <alignment horizontal="centerContinuous" vertical="center"/>
    </xf>
    <xf numFmtId="44" fontId="2" fillId="7" borderId="1" xfId="1" applyNumberFormat="1" applyFont="1" applyFill="1" applyAlignment="1">
      <alignment horizontal="centerContinuous" vertical="center"/>
    </xf>
    <xf numFmtId="2" fontId="4" fillId="7" borderId="1" xfId="1" applyNumberFormat="1" applyFont="1" applyFill="1" applyAlignment="1">
      <alignment horizontal="centerContinuous"/>
    </xf>
    <xf numFmtId="10" fontId="4" fillId="7" borderId="1" xfId="1" applyNumberFormat="1" applyFont="1" applyFill="1" applyAlignment="1">
      <alignment horizontal="centerContinuous"/>
    </xf>
    <xf numFmtId="0" fontId="4" fillId="7" borderId="1" xfId="1" applyFont="1" applyFill="1" applyAlignment="1">
      <alignment horizontal="centerContinuous"/>
    </xf>
    <xf numFmtId="44" fontId="4" fillId="7" borderId="1" xfId="1" applyNumberFormat="1" applyFont="1" applyFill="1" applyAlignment="1">
      <alignment horizontal="centerContinuous"/>
    </xf>
    <xf numFmtId="0" fontId="2" fillId="7" borderId="1" xfId="1" applyFont="1" applyFill="1" applyAlignment="1">
      <alignment horizontal="centerContinuous"/>
    </xf>
    <xf numFmtId="44" fontId="2" fillId="7" borderId="1" xfId="1" applyNumberFormat="1" applyFont="1" applyFill="1" applyAlignment="1">
      <alignment horizontal="centerContinuous"/>
    </xf>
    <xf numFmtId="0" fontId="10" fillId="0" borderId="0" xfId="0" applyFont="1"/>
    <xf numFmtId="0" fontId="5" fillId="0" borderId="0" xfId="0" applyFont="1"/>
    <xf numFmtId="0" fontId="11" fillId="3" borderId="2" xfId="2" applyFont="1" applyBorder="1" applyAlignment="1">
      <alignment horizontal="center" vertical="center"/>
    </xf>
    <xf numFmtId="10" fontId="3" fillId="4" borderId="2" xfId="3" applyNumberFormat="1" applyFont="1" applyBorder="1"/>
    <xf numFmtId="0" fontId="3" fillId="4" borderId="2" xfId="3" applyFont="1" applyBorder="1"/>
    <xf numFmtId="0" fontId="0" fillId="0" borderId="0" xfId="0" applyAlignment="1"/>
    <xf numFmtId="0" fontId="0" fillId="0" borderId="0" xfId="0" applyAlignment="1">
      <alignment vertical="center"/>
    </xf>
    <xf numFmtId="0" fontId="13" fillId="0" borderId="0" xfId="0" applyFont="1" applyAlignment="1">
      <alignment vertical="center"/>
    </xf>
    <xf numFmtId="0" fontId="6" fillId="0" borderId="0" xfId="0" applyFont="1" applyAlignment="1">
      <alignment horizontal="center" vertical="center" wrapText="1"/>
    </xf>
    <xf numFmtId="44" fontId="6" fillId="0" borderId="0" xfId="0" applyNumberFormat="1" applyFont="1" applyAlignment="1">
      <alignment horizontal="center" vertical="center" wrapText="1"/>
    </xf>
    <xf numFmtId="2" fontId="6" fillId="0" borderId="0" xfId="0" applyNumberFormat="1" applyFont="1" applyAlignment="1">
      <alignment horizontal="center" vertical="center"/>
    </xf>
    <xf numFmtId="10" fontId="6" fillId="0" borderId="0" xfId="0" applyNumberFormat="1" applyFont="1" applyAlignment="1">
      <alignment horizontal="center" vertical="center"/>
    </xf>
    <xf numFmtId="2" fontId="4" fillId="7" borderId="1" xfId="1" applyNumberFormat="1" applyFont="1" applyFill="1" applyAlignment="1">
      <alignment horizontal="centerContinuous" vertical="center"/>
    </xf>
    <xf numFmtId="10" fontId="4" fillId="7" borderId="1" xfId="1" applyNumberFormat="1" applyFont="1" applyFill="1" applyAlignment="1">
      <alignment horizontal="centerContinuous" vertical="center"/>
    </xf>
    <xf numFmtId="0" fontId="0" fillId="8" borderId="13" xfId="0" applyFill="1" applyBorder="1" applyAlignment="1">
      <alignment horizontal="centerContinuous"/>
    </xf>
    <xf numFmtId="0" fontId="0" fillId="8" borderId="14" xfId="0" applyFill="1" applyBorder="1" applyAlignment="1">
      <alignment horizontal="centerContinuous"/>
    </xf>
    <xf numFmtId="0" fontId="9" fillId="7" borderId="9" xfId="0" applyFont="1" applyFill="1" applyBorder="1" applyAlignment="1">
      <alignment horizontal="centerContinuous" vertical="center"/>
    </xf>
    <xf numFmtId="0" fontId="4" fillId="7" borderId="10" xfId="0" applyFont="1" applyFill="1" applyBorder="1" applyAlignment="1">
      <alignment horizontal="centerContinuous"/>
    </xf>
    <xf numFmtId="0" fontId="4" fillId="7" borderId="11" xfId="0" applyFont="1" applyFill="1" applyBorder="1" applyAlignment="1">
      <alignment horizontal="centerContinuous"/>
    </xf>
    <xf numFmtId="0" fontId="5" fillId="8" borderId="2" xfId="0" applyFont="1" applyFill="1" applyBorder="1"/>
    <xf numFmtId="10" fontId="0" fillId="8" borderId="2" xfId="0" applyNumberFormat="1" applyFill="1" applyBorder="1"/>
    <xf numFmtId="0" fontId="0" fillId="8" borderId="2" xfId="0" applyFill="1" applyBorder="1"/>
    <xf numFmtId="0" fontId="8" fillId="9" borderId="10" xfId="0" applyFont="1" applyFill="1" applyBorder="1" applyAlignment="1">
      <alignment horizontal="centerContinuous"/>
    </xf>
    <xf numFmtId="0" fontId="0" fillId="9" borderId="11" xfId="0" applyFill="1" applyBorder="1" applyAlignment="1">
      <alignment horizontal="centerContinuous"/>
    </xf>
    <xf numFmtId="0" fontId="0" fillId="9" borderId="10" xfId="0" applyFill="1" applyBorder="1" applyAlignment="1">
      <alignment horizontal="centerContinuous"/>
    </xf>
    <xf numFmtId="0" fontId="7" fillId="9" borderId="10" xfId="0" applyFont="1" applyFill="1" applyBorder="1" applyAlignment="1">
      <alignment horizontal="centerContinuous" vertical="center"/>
    </xf>
    <xf numFmtId="0" fontId="7" fillId="9" borderId="11" xfId="0" applyFont="1" applyFill="1" applyBorder="1" applyAlignment="1">
      <alignment horizontal="centerContinuous" vertical="center"/>
    </xf>
    <xf numFmtId="0" fontId="9" fillId="9" borderId="9" xfId="0" applyFont="1" applyFill="1" applyBorder="1" applyAlignment="1">
      <alignment horizontal="centerContinuous" vertical="center"/>
    </xf>
    <xf numFmtId="0" fontId="14" fillId="8" borderId="12" xfId="0" applyFont="1" applyFill="1" applyBorder="1" applyAlignment="1">
      <alignment horizontal="centerContinuous" vertical="center"/>
    </xf>
    <xf numFmtId="0" fontId="12" fillId="0" borderId="0" xfId="0" applyFont="1" applyAlignment="1">
      <alignment vertical="center"/>
    </xf>
    <xf numFmtId="0" fontId="15" fillId="0" borderId="0" xfId="0" applyFont="1" applyAlignment="1">
      <alignment vertical="center" wrapText="1"/>
    </xf>
    <xf numFmtId="0" fontId="16" fillId="0" borderId="0" xfId="0" applyFont="1" applyAlignment="1">
      <alignment horizontal="center" vertical="center" wrapText="1"/>
    </xf>
    <xf numFmtId="0" fontId="2" fillId="9" borderId="0" xfId="0" applyFont="1" applyFill="1" applyAlignment="1">
      <alignment horizontal="center" vertical="center"/>
    </xf>
    <xf numFmtId="0" fontId="17" fillId="10" borderId="0" xfId="0" applyFont="1" applyFill="1" applyAlignment="1">
      <alignment horizontal="center" vertical="center" wrapText="1"/>
    </xf>
  </cellXfs>
  <cellStyles count="6">
    <cellStyle name="20% - Accent3" xfId="3" builtinId="38"/>
    <cellStyle name="40% - Accent3" xfId="4" builtinId="39"/>
    <cellStyle name="60% - Accent3" xfId="5" builtinId="40"/>
    <cellStyle name="Accent3" xfId="2" builtinId="37"/>
    <cellStyle name="Normal" xfId="0" builtinId="0"/>
    <cellStyle name="Note" xfId="1" builtinId="10"/>
  </cellStyles>
  <dxfs count="8">
    <dxf>
      <font>
        <strike val="0"/>
        <outline val="0"/>
        <shadow val="0"/>
        <u val="none"/>
        <vertAlign val="baseline"/>
        <sz val="20"/>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dxf>
    <dxf>
      <numFmt numFmtId="14" formatCode="0.00%"/>
    </dxf>
    <dxf>
      <numFmt numFmtId="2" formatCode="0.00"/>
    </dxf>
    <dxf>
      <numFmt numFmtId="34" formatCode="_ &quot;₹&quot;\ * #,##0.00_ ;_ &quot;₹&quot;\ * \-#,##0.00_ ;_ &quot;₹&quot;\ * &quot;-&quot;??_ ;_ @_ "/>
      <alignment horizontal="general" vertical="center" textRotation="0" wrapText="1" indent="0" justifyLastLine="0" shrinkToFit="0" readingOrder="0"/>
    </dxf>
    <dxf>
      <numFmt numFmtId="34" formatCode="_ &quot;₹&quot;\ * #,##0.00_ ;_ &quot;₹&quot;\ * \-#,##0.00_ ;_ &quot;₹&quot;\ * &quot;-&quot;??_ ;_ @_ "/>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2000" b="1"/>
              <a:t>Cost Difference</a:t>
            </a:r>
          </a:p>
        </c:rich>
      </c:tx>
      <c:layout>
        <c:manualLayout>
          <c:xMode val="edge"/>
          <c:yMode val="edge"/>
          <c:x val="0.41814843183512568"/>
          <c:y val="2.9392117568470273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9.663255614448972E-2"/>
          <c:y val="0.12613750634172263"/>
          <c:w val="0.89606033681587471"/>
          <c:h val="0.59099872789887409"/>
        </c:manualLayout>
      </c:layout>
      <c:barChart>
        <c:barDir val="col"/>
        <c:grouping val="clustered"/>
        <c:varyColors val="0"/>
        <c:ser>
          <c:idx val="0"/>
          <c:order val="0"/>
          <c:tx>
            <c:strRef>
              <c:f>'COT- Analysis'!$C$1:$C$2</c:f>
              <c:strCache>
                <c:ptCount val="2"/>
                <c:pt idx="0">
                  <c:v> Minimum cost (INR) </c:v>
                </c:pt>
              </c:strCache>
            </c:strRef>
          </c:tx>
          <c:spPr>
            <a:solidFill>
              <a:schemeClr val="accent1"/>
            </a:solidFill>
            <a:ln>
              <a:noFill/>
            </a:ln>
            <a:effectLst/>
          </c:spPr>
          <c:invertIfNegative val="0"/>
          <c:cat>
            <c:strRef>
              <c:extLst>
                <c:ext xmlns:c15="http://schemas.microsoft.com/office/drawing/2012/chart" uri="{02D57815-91ED-43cb-92C2-25804820EDAC}">
                  <c15:fullRef>
                    <c15:sqref>'COT- Analysis'!$A$3:$B$38</c15:sqref>
                  </c15:fullRef>
                  <c15:levelRef>
                    <c15:sqref>'COT- Analysis'!$B$3:$B$38</c15:sqref>
                  </c15:levelRef>
                </c:ext>
              </c:extLst>
              <c:f>'COT- Analysis'!$B$3:$B$38</c:f>
              <c:strCache>
                <c:ptCount val="36"/>
                <c:pt idx="0">
                  <c:v>2.5mg</c:v>
                </c:pt>
                <c:pt idx="1">
                  <c:v>5mg</c:v>
                </c:pt>
                <c:pt idx="2">
                  <c:v>10mg</c:v>
                </c:pt>
                <c:pt idx="3">
                  <c:v>5mg</c:v>
                </c:pt>
                <c:pt idx="4">
                  <c:v>10mg</c:v>
                </c:pt>
                <c:pt idx="5">
                  <c:v>20mg</c:v>
                </c:pt>
                <c:pt idx="6">
                  <c:v>30mg</c:v>
                </c:pt>
                <c:pt idx="7">
                  <c:v>5mg</c:v>
                </c:pt>
                <c:pt idx="8">
                  <c:v>10mg</c:v>
                </c:pt>
                <c:pt idx="9">
                  <c:v>30mg</c:v>
                </c:pt>
                <c:pt idx="10">
                  <c:v>60mg</c:v>
                </c:pt>
                <c:pt idx="11">
                  <c:v>90mg</c:v>
                </c:pt>
                <c:pt idx="12">
                  <c:v>120mg</c:v>
                </c:pt>
                <c:pt idx="14">
                  <c:v>2.5mg</c:v>
                </c:pt>
                <c:pt idx="15">
                  <c:v>25mg</c:v>
                </c:pt>
                <c:pt idx="16">
                  <c:v>50mg</c:v>
                </c:pt>
                <c:pt idx="17">
                  <c:v>100mg</c:v>
                </c:pt>
                <c:pt idx="18">
                  <c:v>12.5mg</c:v>
                </c:pt>
                <c:pt idx="19">
                  <c:v>25mg</c:v>
                </c:pt>
                <c:pt idx="20">
                  <c:v>50mg</c:v>
                </c:pt>
                <c:pt idx="21">
                  <c:v>100mg</c:v>
                </c:pt>
                <c:pt idx="22">
                  <c:v>2.5mg</c:v>
                </c:pt>
                <c:pt idx="23">
                  <c:v>5mg</c:v>
                </c:pt>
                <c:pt idx="25">
                  <c:v>2.5mg</c:v>
                </c:pt>
                <c:pt idx="26">
                  <c:v>2.5mg</c:v>
                </c:pt>
                <c:pt idx="27">
                  <c:v>1mg</c:v>
                </c:pt>
                <c:pt idx="28">
                  <c:v>2mg</c:v>
                </c:pt>
                <c:pt idx="29">
                  <c:v>5mg</c:v>
                </c:pt>
                <c:pt idx="31">
                  <c:v>100mg</c:v>
                </c:pt>
                <c:pt idx="32">
                  <c:v>3.125mg</c:v>
                </c:pt>
                <c:pt idx="33">
                  <c:v>6.25mg</c:v>
                </c:pt>
                <c:pt idx="34">
                  <c:v>12.5mg</c:v>
                </c:pt>
                <c:pt idx="35">
                  <c:v>25mg</c:v>
                </c:pt>
              </c:strCache>
            </c:strRef>
          </c:cat>
          <c:val>
            <c:numRef>
              <c:f>'COT- Analysis'!$C$3:$C$38</c:f>
              <c:numCache>
                <c:formatCode>_("₹"* #,##0.00_);_("₹"* \(#,##0.00\);_("₹"* "-"??_);_(@_)</c:formatCode>
                <c:ptCount val="36"/>
                <c:pt idx="0">
                  <c:v>6.5</c:v>
                </c:pt>
                <c:pt idx="1">
                  <c:v>12.5</c:v>
                </c:pt>
                <c:pt idx="2">
                  <c:v>16</c:v>
                </c:pt>
                <c:pt idx="3">
                  <c:v>3.18</c:v>
                </c:pt>
                <c:pt idx="4">
                  <c:v>5.12</c:v>
                </c:pt>
                <c:pt idx="5">
                  <c:v>7.5</c:v>
                </c:pt>
                <c:pt idx="6">
                  <c:v>18.420000000000002</c:v>
                </c:pt>
                <c:pt idx="7">
                  <c:v>41.5</c:v>
                </c:pt>
                <c:pt idx="8">
                  <c:v>55</c:v>
                </c:pt>
                <c:pt idx="9">
                  <c:v>10.02</c:v>
                </c:pt>
                <c:pt idx="10">
                  <c:v>20.03</c:v>
                </c:pt>
                <c:pt idx="11">
                  <c:v>29.19</c:v>
                </c:pt>
                <c:pt idx="12">
                  <c:v>36.130000000000003</c:v>
                </c:pt>
                <c:pt idx="14">
                  <c:v>2</c:v>
                </c:pt>
                <c:pt idx="15">
                  <c:v>6.3</c:v>
                </c:pt>
                <c:pt idx="16">
                  <c:v>6.77</c:v>
                </c:pt>
                <c:pt idx="17">
                  <c:v>25.7</c:v>
                </c:pt>
                <c:pt idx="18">
                  <c:v>33.299999999999997</c:v>
                </c:pt>
                <c:pt idx="19">
                  <c:v>18.010000000000002</c:v>
                </c:pt>
                <c:pt idx="20">
                  <c:v>32.799999999999997</c:v>
                </c:pt>
                <c:pt idx="21">
                  <c:v>67</c:v>
                </c:pt>
                <c:pt idx="22">
                  <c:v>32</c:v>
                </c:pt>
                <c:pt idx="23">
                  <c:v>50</c:v>
                </c:pt>
                <c:pt idx="25">
                  <c:v>94.6</c:v>
                </c:pt>
                <c:pt idx="26">
                  <c:v>109.35</c:v>
                </c:pt>
                <c:pt idx="27">
                  <c:v>39.799999999999997</c:v>
                </c:pt>
                <c:pt idx="28">
                  <c:v>69.5</c:v>
                </c:pt>
                <c:pt idx="29">
                  <c:v>201.5</c:v>
                </c:pt>
                <c:pt idx="31">
                  <c:v>100</c:v>
                </c:pt>
                <c:pt idx="32">
                  <c:v>9</c:v>
                </c:pt>
                <c:pt idx="33">
                  <c:v>17.93</c:v>
                </c:pt>
                <c:pt idx="34">
                  <c:v>30</c:v>
                </c:pt>
                <c:pt idx="35">
                  <c:v>52</c:v>
                </c:pt>
              </c:numCache>
            </c:numRef>
          </c:val>
          <c:extLst>
            <c:ext xmlns:c16="http://schemas.microsoft.com/office/drawing/2014/chart" uri="{C3380CC4-5D6E-409C-BE32-E72D297353CC}">
              <c16:uniqueId val="{00000000-A79C-4C4B-ACE2-FC3491D2E2FC}"/>
            </c:ext>
          </c:extLst>
        </c:ser>
        <c:ser>
          <c:idx val="1"/>
          <c:order val="1"/>
          <c:tx>
            <c:strRef>
              <c:f>'COT- Analysis'!$D$1:$D$2</c:f>
              <c:strCache>
                <c:ptCount val="2"/>
                <c:pt idx="0">
                  <c:v> Maximum cost (INR) </c:v>
                </c:pt>
              </c:strCache>
            </c:strRef>
          </c:tx>
          <c:spPr>
            <a:solidFill>
              <a:schemeClr val="accent2"/>
            </a:solidFill>
            <a:ln>
              <a:noFill/>
            </a:ln>
            <a:effectLst/>
          </c:spPr>
          <c:invertIfNegative val="0"/>
          <c:cat>
            <c:strRef>
              <c:extLst>
                <c:ext xmlns:c15="http://schemas.microsoft.com/office/drawing/2012/chart" uri="{02D57815-91ED-43cb-92C2-25804820EDAC}">
                  <c15:fullRef>
                    <c15:sqref>'COT- Analysis'!$A$3:$B$38</c15:sqref>
                  </c15:fullRef>
                  <c15:levelRef>
                    <c15:sqref>'COT- Analysis'!$B$3:$B$38</c15:sqref>
                  </c15:levelRef>
                </c:ext>
              </c:extLst>
              <c:f>'COT- Analysis'!$B$3:$B$38</c:f>
              <c:strCache>
                <c:ptCount val="36"/>
                <c:pt idx="0">
                  <c:v>2.5mg</c:v>
                </c:pt>
                <c:pt idx="1">
                  <c:v>5mg</c:v>
                </c:pt>
                <c:pt idx="2">
                  <c:v>10mg</c:v>
                </c:pt>
                <c:pt idx="3">
                  <c:v>5mg</c:v>
                </c:pt>
                <c:pt idx="4">
                  <c:v>10mg</c:v>
                </c:pt>
                <c:pt idx="5">
                  <c:v>20mg</c:v>
                </c:pt>
                <c:pt idx="6">
                  <c:v>30mg</c:v>
                </c:pt>
                <c:pt idx="7">
                  <c:v>5mg</c:v>
                </c:pt>
                <c:pt idx="8">
                  <c:v>10mg</c:v>
                </c:pt>
                <c:pt idx="9">
                  <c:v>30mg</c:v>
                </c:pt>
                <c:pt idx="10">
                  <c:v>60mg</c:v>
                </c:pt>
                <c:pt idx="11">
                  <c:v>90mg</c:v>
                </c:pt>
                <c:pt idx="12">
                  <c:v>120mg</c:v>
                </c:pt>
                <c:pt idx="14">
                  <c:v>2.5mg</c:v>
                </c:pt>
                <c:pt idx="15">
                  <c:v>25mg</c:v>
                </c:pt>
                <c:pt idx="16">
                  <c:v>50mg</c:v>
                </c:pt>
                <c:pt idx="17">
                  <c:v>100mg</c:v>
                </c:pt>
                <c:pt idx="18">
                  <c:v>12.5mg</c:v>
                </c:pt>
                <c:pt idx="19">
                  <c:v>25mg</c:v>
                </c:pt>
                <c:pt idx="20">
                  <c:v>50mg</c:v>
                </c:pt>
                <c:pt idx="21">
                  <c:v>100mg</c:v>
                </c:pt>
                <c:pt idx="22">
                  <c:v>2.5mg</c:v>
                </c:pt>
                <c:pt idx="23">
                  <c:v>5mg</c:v>
                </c:pt>
                <c:pt idx="25">
                  <c:v>2.5mg</c:v>
                </c:pt>
                <c:pt idx="26">
                  <c:v>2.5mg</c:v>
                </c:pt>
                <c:pt idx="27">
                  <c:v>1mg</c:v>
                </c:pt>
                <c:pt idx="28">
                  <c:v>2mg</c:v>
                </c:pt>
                <c:pt idx="29">
                  <c:v>5mg</c:v>
                </c:pt>
                <c:pt idx="31">
                  <c:v>100mg</c:v>
                </c:pt>
                <c:pt idx="32">
                  <c:v>3.125mg</c:v>
                </c:pt>
                <c:pt idx="33">
                  <c:v>6.25mg</c:v>
                </c:pt>
                <c:pt idx="34">
                  <c:v>12.5mg</c:v>
                </c:pt>
                <c:pt idx="35">
                  <c:v>25mg</c:v>
                </c:pt>
              </c:strCache>
            </c:strRef>
          </c:cat>
          <c:val>
            <c:numRef>
              <c:f>'COT- Analysis'!$D$3:$D$38</c:f>
              <c:numCache>
                <c:formatCode>_("₹"* #,##0.00_);_("₹"* \(#,##0.00\);_("₹"* "-"??_);_(@_)</c:formatCode>
                <c:ptCount val="36"/>
                <c:pt idx="0">
                  <c:v>27.6</c:v>
                </c:pt>
                <c:pt idx="1">
                  <c:v>70</c:v>
                </c:pt>
                <c:pt idx="2">
                  <c:v>75.599999999999994</c:v>
                </c:pt>
                <c:pt idx="3">
                  <c:v>12.03</c:v>
                </c:pt>
                <c:pt idx="4">
                  <c:v>19.39</c:v>
                </c:pt>
                <c:pt idx="5">
                  <c:v>29.1</c:v>
                </c:pt>
                <c:pt idx="6">
                  <c:v>102.47</c:v>
                </c:pt>
                <c:pt idx="7">
                  <c:v>64.5</c:v>
                </c:pt>
                <c:pt idx="8">
                  <c:v>94.2</c:v>
                </c:pt>
                <c:pt idx="9">
                  <c:v>29.27</c:v>
                </c:pt>
                <c:pt idx="10">
                  <c:v>50.4</c:v>
                </c:pt>
                <c:pt idx="11">
                  <c:v>148</c:v>
                </c:pt>
                <c:pt idx="12">
                  <c:v>173.05</c:v>
                </c:pt>
                <c:pt idx="14">
                  <c:v>19.600000000000001</c:v>
                </c:pt>
                <c:pt idx="15">
                  <c:v>24.1</c:v>
                </c:pt>
                <c:pt idx="16">
                  <c:v>23</c:v>
                </c:pt>
                <c:pt idx="17">
                  <c:v>36.6</c:v>
                </c:pt>
                <c:pt idx="18">
                  <c:v>54</c:v>
                </c:pt>
                <c:pt idx="19">
                  <c:v>46.6</c:v>
                </c:pt>
                <c:pt idx="20">
                  <c:v>70.5</c:v>
                </c:pt>
                <c:pt idx="21">
                  <c:v>152.9</c:v>
                </c:pt>
                <c:pt idx="22">
                  <c:v>77.2</c:v>
                </c:pt>
                <c:pt idx="23">
                  <c:v>109</c:v>
                </c:pt>
                <c:pt idx="25">
                  <c:v>125.8</c:v>
                </c:pt>
                <c:pt idx="26">
                  <c:v>156.80000000000001</c:v>
                </c:pt>
                <c:pt idx="27">
                  <c:v>150.63</c:v>
                </c:pt>
                <c:pt idx="28">
                  <c:v>223.2</c:v>
                </c:pt>
                <c:pt idx="29">
                  <c:v>406</c:v>
                </c:pt>
                <c:pt idx="31">
                  <c:v>137</c:v>
                </c:pt>
                <c:pt idx="32">
                  <c:v>32</c:v>
                </c:pt>
                <c:pt idx="33">
                  <c:v>52</c:v>
                </c:pt>
                <c:pt idx="34">
                  <c:v>87</c:v>
                </c:pt>
                <c:pt idx="35">
                  <c:v>145</c:v>
                </c:pt>
              </c:numCache>
            </c:numRef>
          </c:val>
          <c:extLst>
            <c:ext xmlns:c16="http://schemas.microsoft.com/office/drawing/2014/chart" uri="{C3380CC4-5D6E-409C-BE32-E72D297353CC}">
              <c16:uniqueId val="{00000001-A79C-4C4B-ACE2-FC3491D2E2FC}"/>
            </c:ext>
          </c:extLst>
        </c:ser>
        <c:ser>
          <c:idx val="2"/>
          <c:order val="2"/>
          <c:tx>
            <c:strRef>
              <c:f>'COT- Analysis'!$E$1:$E$2</c:f>
              <c:strCache>
                <c:ptCount val="2"/>
                <c:pt idx="0">
                  <c:v>Cost Ratio</c:v>
                </c:pt>
              </c:strCache>
            </c:strRef>
          </c:tx>
          <c:spPr>
            <a:solidFill>
              <a:schemeClr val="accent3"/>
            </a:solidFill>
            <a:ln>
              <a:noFill/>
            </a:ln>
            <a:effectLst/>
          </c:spPr>
          <c:invertIfNegative val="0"/>
          <c:cat>
            <c:strRef>
              <c:extLst>
                <c:ext xmlns:c15="http://schemas.microsoft.com/office/drawing/2012/chart" uri="{02D57815-91ED-43cb-92C2-25804820EDAC}">
                  <c15:fullRef>
                    <c15:sqref>'COT- Analysis'!$A$3:$B$38</c15:sqref>
                  </c15:fullRef>
                  <c15:levelRef>
                    <c15:sqref>'COT- Analysis'!$B$3:$B$38</c15:sqref>
                  </c15:levelRef>
                </c:ext>
              </c:extLst>
              <c:f>'COT- Analysis'!$B$3:$B$38</c:f>
              <c:strCache>
                <c:ptCount val="36"/>
                <c:pt idx="0">
                  <c:v>2.5mg</c:v>
                </c:pt>
                <c:pt idx="1">
                  <c:v>5mg</c:v>
                </c:pt>
                <c:pt idx="2">
                  <c:v>10mg</c:v>
                </c:pt>
                <c:pt idx="3">
                  <c:v>5mg</c:v>
                </c:pt>
                <c:pt idx="4">
                  <c:v>10mg</c:v>
                </c:pt>
                <c:pt idx="5">
                  <c:v>20mg</c:v>
                </c:pt>
                <c:pt idx="6">
                  <c:v>30mg</c:v>
                </c:pt>
                <c:pt idx="7">
                  <c:v>5mg</c:v>
                </c:pt>
                <c:pt idx="8">
                  <c:v>10mg</c:v>
                </c:pt>
                <c:pt idx="9">
                  <c:v>30mg</c:v>
                </c:pt>
                <c:pt idx="10">
                  <c:v>60mg</c:v>
                </c:pt>
                <c:pt idx="11">
                  <c:v>90mg</c:v>
                </c:pt>
                <c:pt idx="12">
                  <c:v>120mg</c:v>
                </c:pt>
                <c:pt idx="14">
                  <c:v>2.5mg</c:v>
                </c:pt>
                <c:pt idx="15">
                  <c:v>25mg</c:v>
                </c:pt>
                <c:pt idx="16">
                  <c:v>50mg</c:v>
                </c:pt>
                <c:pt idx="17">
                  <c:v>100mg</c:v>
                </c:pt>
                <c:pt idx="18">
                  <c:v>12.5mg</c:v>
                </c:pt>
                <c:pt idx="19">
                  <c:v>25mg</c:v>
                </c:pt>
                <c:pt idx="20">
                  <c:v>50mg</c:v>
                </c:pt>
                <c:pt idx="21">
                  <c:v>100mg</c:v>
                </c:pt>
                <c:pt idx="22">
                  <c:v>2.5mg</c:v>
                </c:pt>
                <c:pt idx="23">
                  <c:v>5mg</c:v>
                </c:pt>
                <c:pt idx="25">
                  <c:v>2.5mg</c:v>
                </c:pt>
                <c:pt idx="26">
                  <c:v>2.5mg</c:v>
                </c:pt>
                <c:pt idx="27">
                  <c:v>1mg</c:v>
                </c:pt>
                <c:pt idx="28">
                  <c:v>2mg</c:v>
                </c:pt>
                <c:pt idx="29">
                  <c:v>5mg</c:v>
                </c:pt>
                <c:pt idx="31">
                  <c:v>100mg</c:v>
                </c:pt>
                <c:pt idx="32">
                  <c:v>3.125mg</c:v>
                </c:pt>
                <c:pt idx="33">
                  <c:v>6.25mg</c:v>
                </c:pt>
                <c:pt idx="34">
                  <c:v>12.5mg</c:v>
                </c:pt>
                <c:pt idx="35">
                  <c:v>25mg</c:v>
                </c:pt>
              </c:strCache>
            </c:strRef>
          </c:cat>
          <c:val>
            <c:numRef>
              <c:f>'COT- Analysis'!$E$3:$E$38</c:f>
              <c:numCache>
                <c:formatCode>0.00</c:formatCode>
                <c:ptCount val="36"/>
                <c:pt idx="0">
                  <c:v>4.2461538461538462</c:v>
                </c:pt>
                <c:pt idx="1">
                  <c:v>5.6</c:v>
                </c:pt>
                <c:pt idx="2">
                  <c:v>4.7249999999999996</c:v>
                </c:pt>
                <c:pt idx="3">
                  <c:v>3.783018867924528</c:v>
                </c:pt>
                <c:pt idx="4">
                  <c:v>3.787109375</c:v>
                </c:pt>
                <c:pt idx="5">
                  <c:v>3.8800000000000003</c:v>
                </c:pt>
                <c:pt idx="6">
                  <c:v>5.5629750271444074</c:v>
                </c:pt>
                <c:pt idx="7">
                  <c:v>1.5542168674698795</c:v>
                </c:pt>
                <c:pt idx="8">
                  <c:v>1.7127272727272729</c:v>
                </c:pt>
                <c:pt idx="9">
                  <c:v>2.9211576846307388</c:v>
                </c:pt>
                <c:pt idx="10">
                  <c:v>2.5162256615077383</c:v>
                </c:pt>
                <c:pt idx="11">
                  <c:v>5.0702295306611855</c:v>
                </c:pt>
                <c:pt idx="12">
                  <c:v>4.7896484915582622</c:v>
                </c:pt>
                <c:pt idx="14">
                  <c:v>9.8000000000000007</c:v>
                </c:pt>
                <c:pt idx="15">
                  <c:v>3.8253968253968256</c:v>
                </c:pt>
                <c:pt idx="16">
                  <c:v>3.3973412112259971</c:v>
                </c:pt>
                <c:pt idx="17">
                  <c:v>1.4241245136186771</c:v>
                </c:pt>
                <c:pt idx="18">
                  <c:v>1.6216216216216217</c:v>
                </c:pt>
                <c:pt idx="19">
                  <c:v>2.5874514158800666</c:v>
                </c:pt>
                <c:pt idx="20">
                  <c:v>2.149390243902439</c:v>
                </c:pt>
                <c:pt idx="21">
                  <c:v>2.2820895522388063</c:v>
                </c:pt>
                <c:pt idx="22">
                  <c:v>2.4125000000000001</c:v>
                </c:pt>
                <c:pt idx="23">
                  <c:v>2.1800000000000002</c:v>
                </c:pt>
                <c:pt idx="25">
                  <c:v>1.3298097251585623</c:v>
                </c:pt>
                <c:pt idx="26">
                  <c:v>1.4339277549154095</c:v>
                </c:pt>
                <c:pt idx="27">
                  <c:v>3.7846733668341712</c:v>
                </c:pt>
                <c:pt idx="28">
                  <c:v>3.2115107913669063</c:v>
                </c:pt>
                <c:pt idx="29">
                  <c:v>2.0148883374689825</c:v>
                </c:pt>
                <c:pt idx="31">
                  <c:v>1.37</c:v>
                </c:pt>
                <c:pt idx="32">
                  <c:v>3.5555555555555554</c:v>
                </c:pt>
                <c:pt idx="33">
                  <c:v>2.9001673173452316</c:v>
                </c:pt>
                <c:pt idx="34">
                  <c:v>2.9</c:v>
                </c:pt>
                <c:pt idx="35">
                  <c:v>2.7884615384615383</c:v>
                </c:pt>
              </c:numCache>
            </c:numRef>
          </c:val>
          <c:extLst>
            <c:ext xmlns:c16="http://schemas.microsoft.com/office/drawing/2014/chart" uri="{C3380CC4-5D6E-409C-BE32-E72D297353CC}">
              <c16:uniqueId val="{00000002-A79C-4C4B-ACE2-FC3491D2E2FC}"/>
            </c:ext>
          </c:extLst>
        </c:ser>
        <c:dLbls>
          <c:dLblPos val="outEnd"/>
          <c:showLegendKey val="0"/>
          <c:showVal val="0"/>
          <c:showCatName val="0"/>
          <c:showSerName val="0"/>
          <c:showPercent val="0"/>
          <c:showBubbleSize val="0"/>
        </c:dLbls>
        <c:gapWidth val="199"/>
        <c:axId val="1197772528"/>
        <c:axId val="1197769168"/>
      </c:barChart>
      <c:catAx>
        <c:axId val="11977725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IN" sz="1100" b="1"/>
                  <a:t>Drug</a:t>
                </a:r>
                <a:r>
                  <a:rPr lang="en-IN" sz="1100" b="1" baseline="0"/>
                  <a:t> (Classes)</a:t>
                </a:r>
                <a:endParaRPr lang="en-IN" sz="1100" b="1"/>
              </a:p>
            </c:rich>
          </c:tx>
          <c:layout>
            <c:manualLayout>
              <c:xMode val="edge"/>
              <c:yMode val="edge"/>
              <c:x val="0.51563865314501056"/>
              <c:y val="0.92442859472225292"/>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ysClr val="windowText" lastClr="000000"/>
                </a:solidFill>
                <a:latin typeface="+mn-lt"/>
                <a:ea typeface="+mn-ea"/>
                <a:cs typeface="+mn-cs"/>
              </a:defRPr>
            </a:pPr>
            <a:endParaRPr lang="en-US"/>
          </a:p>
        </c:txPr>
        <c:crossAx val="1197769168"/>
        <c:crosses val="autoZero"/>
        <c:auto val="1"/>
        <c:lblAlgn val="ctr"/>
        <c:lblOffset val="100"/>
        <c:noMultiLvlLbl val="0"/>
      </c:catAx>
      <c:valAx>
        <c:axId val="1197769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IN" sz="1100" b="1"/>
                  <a:t>COST</a:t>
                </a:r>
                <a:r>
                  <a:rPr lang="en-IN" sz="1100" b="1" baseline="0"/>
                  <a:t> (INr)</a:t>
                </a:r>
                <a:endParaRPr lang="en-IN" sz="1100" b="1"/>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97772528"/>
        <c:crosses val="autoZero"/>
        <c:crossBetween val="between"/>
      </c:valAx>
      <c:spPr>
        <a:noFill/>
        <a:ln>
          <a:noFill/>
        </a:ln>
        <a:effectLst/>
      </c:spPr>
    </c:plotArea>
    <c:legend>
      <c:legendPos val="t"/>
      <c:layout>
        <c:manualLayout>
          <c:xMode val="edge"/>
          <c:yMode val="edge"/>
          <c:x val="0.31121480437513405"/>
          <c:y val="0.14005354541103204"/>
          <c:w val="0.38685777559055123"/>
          <c:h val="4.67258743819813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38100</xdr:colOff>
      <xdr:row>25</xdr:row>
      <xdr:rowOff>152400</xdr:rowOff>
    </xdr:to>
    <xdr:graphicFrame macro="">
      <xdr:nvGraphicFramePr>
        <xdr:cNvPr id="2" name="Chart 1">
          <a:extLst>
            <a:ext uri="{FF2B5EF4-FFF2-40B4-BE49-F238E27FC236}">
              <a16:creationId xmlns:a16="http://schemas.microsoft.com/office/drawing/2014/main" id="{1C6CF852-16FD-4B97-B6BC-DA9C35127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20</xdr:row>
      <xdr:rowOff>66675</xdr:rowOff>
    </xdr:from>
    <xdr:to>
      <xdr:col>5</xdr:col>
      <xdr:colOff>333375</xdr:colOff>
      <xdr:row>21</xdr:row>
      <xdr:rowOff>152400</xdr:rowOff>
    </xdr:to>
    <xdr:sp macro="" textlink="">
      <xdr:nvSpPr>
        <xdr:cNvPr id="3" name="TextBox 2">
          <a:extLst>
            <a:ext uri="{FF2B5EF4-FFF2-40B4-BE49-F238E27FC236}">
              <a16:creationId xmlns:a16="http://schemas.microsoft.com/office/drawing/2014/main" id="{7B88FC7C-DBBF-7748-174B-F20B012EC675}"/>
            </a:ext>
          </a:extLst>
        </xdr:cNvPr>
        <xdr:cNvSpPr txBox="1"/>
      </xdr:nvSpPr>
      <xdr:spPr>
        <a:xfrm>
          <a:off x="1676400" y="3876675"/>
          <a:ext cx="17049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ysClr val="windowText" lastClr="000000"/>
              </a:solidFill>
            </a:rPr>
            <a:t>Calcium</a:t>
          </a:r>
          <a:r>
            <a:rPr lang="en-IN" sz="1100" baseline="0">
              <a:solidFill>
                <a:sysClr val="windowText" lastClr="000000"/>
              </a:solidFill>
            </a:rPr>
            <a:t> channel Blockers</a:t>
          </a:r>
          <a:endParaRPr lang="en-IN" sz="1100">
            <a:solidFill>
              <a:sysClr val="windowText" lastClr="00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0.51783</cdr:x>
      <cdr:y>0.82432</cdr:y>
    </cdr:from>
    <cdr:to>
      <cdr:x>0.61673</cdr:x>
      <cdr:y>0.88243</cdr:y>
    </cdr:to>
    <cdr:sp macro="" textlink="">
      <cdr:nvSpPr>
        <cdr:cNvPr id="7" name="TextBox 2">
          <a:extLst xmlns:a="http://schemas.openxmlformats.org/drawingml/2006/main">
            <a:ext uri="{FF2B5EF4-FFF2-40B4-BE49-F238E27FC236}">
              <a16:creationId xmlns:a16="http://schemas.microsoft.com/office/drawing/2014/main" id="{7B88FC7C-DBBF-7748-174B-F20B012EC675}"/>
            </a:ext>
          </a:extLst>
        </cdr:cNvPr>
        <cdr:cNvSpPr txBox="1"/>
      </cdr:nvSpPr>
      <cdr:spPr>
        <a:xfrm xmlns:a="http://schemas.openxmlformats.org/drawingml/2006/main">
          <a:off x="5070475" y="3917950"/>
          <a:ext cx="968375" cy="2762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t>Beta</a:t>
          </a:r>
          <a:r>
            <a:rPr lang="en-IN" sz="1100" baseline="0"/>
            <a:t>-Blockers</a:t>
          </a:r>
          <a:endParaRPr lang="en-IN" sz="1100"/>
        </a:p>
      </cdr:txBody>
    </cdr:sp>
  </cdr:relSizeAnchor>
  <cdr:relSizeAnchor xmlns:cdr="http://schemas.openxmlformats.org/drawingml/2006/chartDrawing">
    <cdr:from>
      <cdr:x>0.70947</cdr:x>
      <cdr:y>0.82231</cdr:y>
    </cdr:from>
    <cdr:to>
      <cdr:x>0.81907</cdr:x>
      <cdr:y>0.88043</cdr:y>
    </cdr:to>
    <cdr:sp macro="" textlink="">
      <cdr:nvSpPr>
        <cdr:cNvPr id="8" name="TextBox 2">
          <a:extLst xmlns:a="http://schemas.openxmlformats.org/drawingml/2006/main">
            <a:ext uri="{FF2B5EF4-FFF2-40B4-BE49-F238E27FC236}">
              <a16:creationId xmlns:a16="http://schemas.microsoft.com/office/drawing/2014/main" id="{7B88FC7C-DBBF-7748-174B-F20B012EC675}"/>
            </a:ext>
          </a:extLst>
        </cdr:cNvPr>
        <cdr:cNvSpPr txBox="1"/>
      </cdr:nvSpPr>
      <cdr:spPr>
        <a:xfrm xmlns:a="http://schemas.openxmlformats.org/drawingml/2006/main">
          <a:off x="6946901" y="3908425"/>
          <a:ext cx="1073150" cy="2762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t>Alpha</a:t>
          </a:r>
          <a:r>
            <a:rPr lang="en-IN" sz="1100" baseline="0"/>
            <a:t>-Blockers</a:t>
          </a:r>
          <a:endParaRPr lang="en-IN" sz="1100"/>
        </a:p>
      </cdr:txBody>
    </cdr:sp>
  </cdr:relSizeAnchor>
  <cdr:relSizeAnchor xmlns:cdr="http://schemas.openxmlformats.org/drawingml/2006/chartDrawing">
    <cdr:from>
      <cdr:x>0.8463</cdr:x>
      <cdr:y>0.82432</cdr:y>
    </cdr:from>
    <cdr:to>
      <cdr:x>0.99416</cdr:x>
      <cdr:y>0.88243</cdr:y>
    </cdr:to>
    <cdr:sp macro="" textlink="">
      <cdr:nvSpPr>
        <cdr:cNvPr id="9" name="TextBox 2">
          <a:extLst xmlns:a="http://schemas.openxmlformats.org/drawingml/2006/main">
            <a:ext uri="{FF2B5EF4-FFF2-40B4-BE49-F238E27FC236}">
              <a16:creationId xmlns:a16="http://schemas.microsoft.com/office/drawing/2014/main" id="{7B88FC7C-DBBF-7748-174B-F20B012EC675}"/>
            </a:ext>
          </a:extLst>
        </cdr:cNvPr>
        <cdr:cNvSpPr txBox="1"/>
      </cdr:nvSpPr>
      <cdr:spPr>
        <a:xfrm xmlns:a="http://schemas.openxmlformats.org/drawingml/2006/main">
          <a:off x="8286751" y="3917950"/>
          <a:ext cx="1447800" cy="2762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t>Beta</a:t>
          </a:r>
          <a:r>
            <a:rPr lang="en-IN" sz="1100" baseline="0"/>
            <a:t> + Alpha Blockers</a:t>
          </a:r>
          <a:endParaRPr lang="en-IN"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54D6CB-DA17-4983-8C40-B9D3596F5D16}" name="Table1" displayName="Table1" ref="A1:F38" totalsRowShown="0" headerRowDxfId="1">
  <autoFilter ref="A1:F38" xr:uid="{BA54D6CB-DA17-4983-8C40-B9D3596F5D16}"/>
  <tableColumns count="6">
    <tableColumn id="1" xr3:uid="{F1672EA1-6930-482A-9698-F51C6C302F3F}" name="Drug" dataDxfId="7"/>
    <tableColumn id="2" xr3:uid="{D37EDD63-3347-4B00-9877-FC32E096AC8D}" name="Doses" dataDxfId="6"/>
    <tableColumn id="3" xr3:uid="{2A98900C-2982-4B49-94B9-93B7B680A9E3}" name="Minimum cost (INR)" dataDxfId="5"/>
    <tableColumn id="4" xr3:uid="{75622B5A-4008-45AE-8A8B-EC0AECF56889}" name="Maximum cost (INR)" dataDxfId="4"/>
    <tableColumn id="5" xr3:uid="{386A3471-BB18-43DD-B177-09726B518FE2}" name="Cost Ratio" dataDxfId="3">
      <calculatedColumnFormula>D2/C2</calculatedColumnFormula>
    </tableColumn>
    <tableColumn id="6" xr3:uid="{69CCA8EF-0A9C-49D7-8BE5-CB2B41F95DF2}" name="% Cost variation" dataDxfId="2">
      <calculatedColumnFormula>(D2-C2)/C2</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88DF4D-0589-4A3D-B326-D8077AB7D13A}" name="Table2" displayName="Table2" ref="L2:M4" totalsRowShown="0" headerRowDxfId="0">
  <autoFilter ref="L2:M4" xr:uid="{CB88DF4D-0589-4A3D-B326-D8077AB7D13A}"/>
  <tableColumns count="2">
    <tableColumn id="1" xr3:uid="{4E07FB98-8253-4FA9-8A01-54FE6CA6BC46}" name="Formulas used are as follow:"/>
    <tableColumn id="2" xr3:uid="{521F83CA-90CB-4576-AE36-A795DC838464}" name="Excel formula"/>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51D7-9EA7-4157-908D-A49BB91330F0}">
  <dimension ref="A1:R43"/>
  <sheetViews>
    <sheetView tabSelected="1" zoomScale="85" zoomScaleNormal="85" workbookViewId="0">
      <selection activeCell="H9" sqref="H9"/>
    </sheetView>
  </sheetViews>
  <sheetFormatPr defaultColWidth="16.28515625" defaultRowHeight="15" x14ac:dyDescent="0.25"/>
  <cols>
    <col min="1" max="1" width="15.5703125" customWidth="1"/>
    <col min="2" max="2" width="10" customWidth="1"/>
    <col min="3" max="3" width="19" style="1" customWidth="1"/>
    <col min="4" max="4" width="19.7109375" style="1" customWidth="1"/>
    <col min="5" max="5" width="16.28515625" style="2" customWidth="1"/>
    <col min="6" max="6" width="19.7109375" style="3" customWidth="1"/>
    <col min="8" max="8" width="37.5703125" customWidth="1"/>
    <col min="9" max="9" width="14" customWidth="1"/>
    <col min="11" max="11" width="5" customWidth="1"/>
    <col min="12" max="12" width="65.28515625" customWidth="1"/>
    <col min="13" max="13" width="17.7109375" customWidth="1"/>
  </cols>
  <sheetData>
    <row r="1" spans="1:18" ht="41.25" customHeight="1" x14ac:dyDescent="0.25">
      <c r="A1" s="61" t="s">
        <v>0</v>
      </c>
      <c r="B1" s="61" t="s">
        <v>1</v>
      </c>
      <c r="C1" s="62" t="s">
        <v>2</v>
      </c>
      <c r="D1" s="62" t="s">
        <v>3</v>
      </c>
      <c r="E1" s="63" t="s">
        <v>35</v>
      </c>
      <c r="F1" s="64" t="s">
        <v>36</v>
      </c>
      <c r="H1" s="81" t="s">
        <v>45</v>
      </c>
      <c r="I1" s="67"/>
      <c r="J1" s="68"/>
    </row>
    <row r="2" spans="1:18" ht="30" customHeight="1" x14ac:dyDescent="0.25">
      <c r="A2" s="44" t="s">
        <v>16</v>
      </c>
      <c r="B2" s="45"/>
      <c r="C2" s="46"/>
      <c r="D2" s="46"/>
      <c r="E2" s="47"/>
      <c r="F2" s="48"/>
      <c r="H2" s="69" t="s">
        <v>47</v>
      </c>
      <c r="I2" s="70"/>
      <c r="J2" s="71"/>
      <c r="L2" s="60" t="s">
        <v>37</v>
      </c>
      <c r="M2" s="82" t="s">
        <v>39</v>
      </c>
    </row>
    <row r="3" spans="1:18" ht="15.75" x14ac:dyDescent="0.25">
      <c r="A3" s="40" t="s">
        <v>4</v>
      </c>
      <c r="B3" s="4" t="s">
        <v>5</v>
      </c>
      <c r="C3" s="5">
        <v>6.5</v>
      </c>
      <c r="D3" s="5">
        <v>27.6</v>
      </c>
      <c r="E3" s="6">
        <f>D3/C3</f>
        <v>4.2461538461538462</v>
      </c>
      <c r="F3" s="7">
        <f>(D3-C3)/C3</f>
        <v>3.2461538461538462</v>
      </c>
      <c r="H3" s="72" t="s">
        <v>46</v>
      </c>
      <c r="I3" s="73">
        <f>MAX(F3:F15)</f>
        <v>4.5999999999999996</v>
      </c>
      <c r="J3" s="74" t="str">
        <f>_xlfn.XLOOKUP(I3,F3:F15,A3:A15,"Drug Not Found",0)</f>
        <v>Amlodipine</v>
      </c>
      <c r="L3" s="53" t="s">
        <v>38</v>
      </c>
      <c r="M3" s="54" t="s">
        <v>41</v>
      </c>
    </row>
    <row r="4" spans="1:18" ht="15.75" x14ac:dyDescent="0.25">
      <c r="A4" s="40" t="s">
        <v>4</v>
      </c>
      <c r="B4" s="8" t="s">
        <v>6</v>
      </c>
      <c r="C4" s="9">
        <v>12.5</v>
      </c>
      <c r="D4" s="9">
        <v>70</v>
      </c>
      <c r="E4" s="10">
        <f t="shared" ref="E4:E38" si="0">D4/C4</f>
        <v>5.6</v>
      </c>
      <c r="F4" s="11">
        <f t="shared" ref="F4:F38" si="1">(D4-C4)/C4</f>
        <v>4.5999999999999996</v>
      </c>
      <c r="H4" s="72" t="s">
        <v>48</v>
      </c>
      <c r="I4" s="73">
        <f>MIN(F3:F15)</f>
        <v>0.55421686746987953</v>
      </c>
      <c r="J4" s="74"/>
      <c r="L4" s="53" t="s">
        <v>44</v>
      </c>
      <c r="M4" s="54" t="s">
        <v>40</v>
      </c>
    </row>
    <row r="5" spans="1:18" ht="15.75" x14ac:dyDescent="0.25">
      <c r="A5" s="40" t="s">
        <v>4</v>
      </c>
      <c r="B5" s="12" t="s">
        <v>7</v>
      </c>
      <c r="C5" s="13">
        <v>16</v>
      </c>
      <c r="D5" s="13">
        <v>75.599999999999994</v>
      </c>
      <c r="E5" s="14">
        <f t="shared" si="0"/>
        <v>4.7249999999999996</v>
      </c>
      <c r="F5" s="15">
        <f t="shared" si="1"/>
        <v>3.7249999999999996</v>
      </c>
    </row>
    <row r="6" spans="1:18" ht="15.75" x14ac:dyDescent="0.25">
      <c r="A6" s="41" t="s">
        <v>8</v>
      </c>
      <c r="B6" s="16" t="s">
        <v>6</v>
      </c>
      <c r="C6" s="17">
        <v>3.18</v>
      </c>
      <c r="D6" s="17">
        <v>12.03</v>
      </c>
      <c r="E6" s="18">
        <f t="shared" si="0"/>
        <v>3.783018867924528</v>
      </c>
      <c r="F6" s="19">
        <f t="shared" si="1"/>
        <v>2.783018867924528</v>
      </c>
    </row>
    <row r="7" spans="1:18" ht="15.75" x14ac:dyDescent="0.25">
      <c r="A7" s="41" t="s">
        <v>8</v>
      </c>
      <c r="B7" s="20" t="s">
        <v>7</v>
      </c>
      <c r="C7" s="21">
        <v>5.12</v>
      </c>
      <c r="D7" s="21">
        <v>19.39</v>
      </c>
      <c r="E7" s="22">
        <f t="shared" si="0"/>
        <v>3.787109375</v>
      </c>
      <c r="F7" s="23">
        <f t="shared" si="1"/>
        <v>2.787109375</v>
      </c>
      <c r="L7" s="55" t="s">
        <v>42</v>
      </c>
      <c r="M7" s="56">
        <f>MAX(Table1[% Cost variation])</f>
        <v>8.8000000000000007</v>
      </c>
      <c r="N7" s="57" t="str">
        <f>_xlfn.XLOOKUP(M7,Table1[% Cost variation],Table1[Drug],"Drug not found", 0)</f>
        <v>Atenolol</v>
      </c>
    </row>
    <row r="8" spans="1:18" ht="15.75" x14ac:dyDescent="0.25">
      <c r="A8" s="41" t="s">
        <v>8</v>
      </c>
      <c r="B8" s="20" t="s">
        <v>9</v>
      </c>
      <c r="C8" s="21">
        <v>7.5</v>
      </c>
      <c r="D8" s="21">
        <v>29.1</v>
      </c>
      <c r="E8" s="22">
        <f t="shared" si="0"/>
        <v>3.8800000000000003</v>
      </c>
      <c r="F8" s="23">
        <f t="shared" si="1"/>
        <v>2.8800000000000003</v>
      </c>
      <c r="L8" s="55" t="s">
        <v>43</v>
      </c>
      <c r="M8" s="56">
        <f>MIN(Table1[% Cost variation])</f>
        <v>0.32980972515856244</v>
      </c>
      <c r="N8" s="57" t="str">
        <f>_xlfn.XLOOKUP(M8,Table1[% Cost variation],Table1[Drug],"Drug not found", 0)</f>
        <v>Prazosin</v>
      </c>
    </row>
    <row r="9" spans="1:18" ht="15.75" x14ac:dyDescent="0.25">
      <c r="A9" s="41" t="s">
        <v>8</v>
      </c>
      <c r="B9" s="24" t="s">
        <v>10</v>
      </c>
      <c r="C9" s="25">
        <v>18.420000000000002</v>
      </c>
      <c r="D9" s="25">
        <v>102.47</v>
      </c>
      <c r="E9" s="26">
        <f t="shared" si="0"/>
        <v>5.5629750271444074</v>
      </c>
      <c r="F9" s="27">
        <f t="shared" si="1"/>
        <v>4.5629750271444074</v>
      </c>
    </row>
    <row r="10" spans="1:18" ht="15.75" customHeight="1" x14ac:dyDescent="0.25">
      <c r="A10" s="42" t="s">
        <v>11</v>
      </c>
      <c r="B10" s="28" t="s">
        <v>6</v>
      </c>
      <c r="C10" s="29">
        <v>41.5</v>
      </c>
      <c r="D10" s="29">
        <v>64.5</v>
      </c>
      <c r="E10" s="30">
        <f t="shared" si="0"/>
        <v>1.5542168674698795</v>
      </c>
      <c r="F10" s="31">
        <f t="shared" si="1"/>
        <v>0.55421686746987953</v>
      </c>
      <c r="H10" s="58"/>
      <c r="I10" s="58"/>
      <c r="L10" s="86" t="s">
        <v>51</v>
      </c>
      <c r="M10" s="86"/>
      <c r="N10" s="86"/>
      <c r="O10" s="83"/>
      <c r="P10" s="83"/>
      <c r="Q10" s="83"/>
      <c r="R10" s="83"/>
    </row>
    <row r="11" spans="1:18" ht="15.75" x14ac:dyDescent="0.25">
      <c r="A11" s="42" t="s">
        <v>11</v>
      </c>
      <c r="B11" s="32" t="s">
        <v>7</v>
      </c>
      <c r="C11" s="33">
        <v>55</v>
      </c>
      <c r="D11" s="33">
        <v>94.2</v>
      </c>
      <c r="E11" s="34">
        <f t="shared" si="0"/>
        <v>1.7127272727272729</v>
      </c>
      <c r="F11" s="35">
        <f t="shared" si="1"/>
        <v>0.71272727272727276</v>
      </c>
      <c r="L11" s="86"/>
      <c r="M11" s="86"/>
      <c r="N11" s="86"/>
      <c r="O11" s="83"/>
      <c r="P11" s="83"/>
      <c r="Q11" s="83"/>
      <c r="R11" s="83"/>
    </row>
    <row r="12" spans="1:18" ht="15.75" x14ac:dyDescent="0.25">
      <c r="A12" s="40" t="s">
        <v>12</v>
      </c>
      <c r="B12" s="4" t="s">
        <v>10</v>
      </c>
      <c r="C12" s="5">
        <v>10.02</v>
      </c>
      <c r="D12" s="5">
        <v>29.27</v>
      </c>
      <c r="E12" s="6">
        <f t="shared" si="0"/>
        <v>2.9211576846307388</v>
      </c>
      <c r="F12" s="7">
        <f t="shared" si="1"/>
        <v>1.9211576846307385</v>
      </c>
      <c r="L12" s="86"/>
      <c r="M12" s="86"/>
      <c r="N12" s="86"/>
      <c r="O12" s="83"/>
      <c r="P12" s="83"/>
      <c r="Q12" s="83"/>
      <c r="R12" s="83"/>
    </row>
    <row r="13" spans="1:18" ht="15.75" x14ac:dyDescent="0.25">
      <c r="A13" s="40" t="s">
        <v>12</v>
      </c>
      <c r="B13" s="8" t="s">
        <v>13</v>
      </c>
      <c r="C13" s="9">
        <v>20.03</v>
      </c>
      <c r="D13" s="9">
        <v>50.4</v>
      </c>
      <c r="E13" s="10">
        <f t="shared" si="0"/>
        <v>2.5162256615077383</v>
      </c>
      <c r="F13" s="11">
        <f t="shared" si="1"/>
        <v>1.5162256615077381</v>
      </c>
      <c r="L13" s="86"/>
      <c r="M13" s="86"/>
      <c r="N13" s="86"/>
      <c r="O13" s="83"/>
      <c r="P13" s="83"/>
      <c r="Q13" s="83"/>
      <c r="R13" s="83"/>
    </row>
    <row r="14" spans="1:18" ht="15.75" x14ac:dyDescent="0.25">
      <c r="A14" s="40" t="s">
        <v>12</v>
      </c>
      <c r="B14" s="8" t="s">
        <v>14</v>
      </c>
      <c r="C14" s="9">
        <v>29.19</v>
      </c>
      <c r="D14" s="9">
        <v>148</v>
      </c>
      <c r="E14" s="10">
        <f t="shared" si="0"/>
        <v>5.0702295306611855</v>
      </c>
      <c r="F14" s="11">
        <f t="shared" si="1"/>
        <v>4.0702295306611855</v>
      </c>
      <c r="L14" s="86"/>
      <c r="M14" s="86"/>
      <c r="N14" s="86"/>
      <c r="O14" s="83"/>
      <c r="P14" s="83"/>
      <c r="Q14" s="83"/>
      <c r="R14" s="83"/>
    </row>
    <row r="15" spans="1:18" ht="15.75" x14ac:dyDescent="0.25">
      <c r="A15" s="40" t="s">
        <v>12</v>
      </c>
      <c r="B15" s="12" t="s">
        <v>15</v>
      </c>
      <c r="C15" s="13">
        <v>36.130000000000003</v>
      </c>
      <c r="D15" s="13">
        <v>173.05</v>
      </c>
      <c r="E15" s="14">
        <f t="shared" si="0"/>
        <v>4.7896484915582622</v>
      </c>
      <c r="F15" s="15">
        <f t="shared" si="1"/>
        <v>3.7896484915582622</v>
      </c>
      <c r="L15" s="86"/>
      <c r="M15" s="86"/>
      <c r="N15" s="86"/>
      <c r="O15" s="83"/>
      <c r="P15" s="83"/>
      <c r="Q15" s="83"/>
      <c r="R15" s="83"/>
    </row>
    <row r="16" spans="1:18" ht="30.75" customHeight="1" x14ac:dyDescent="0.25">
      <c r="A16" s="44" t="s">
        <v>32</v>
      </c>
      <c r="B16" s="49"/>
      <c r="C16" s="50"/>
      <c r="D16" s="50"/>
      <c r="E16" s="47"/>
      <c r="F16" s="48"/>
      <c r="H16" s="80" t="s">
        <v>49</v>
      </c>
      <c r="I16" s="75"/>
      <c r="J16" s="76"/>
      <c r="L16" s="86"/>
      <c r="M16" s="86"/>
      <c r="N16" s="86"/>
      <c r="O16" s="83"/>
      <c r="P16" s="83"/>
      <c r="Q16" s="83"/>
      <c r="R16" s="83"/>
    </row>
    <row r="17" spans="1:18" ht="15.75" x14ac:dyDescent="0.25">
      <c r="A17" s="40" t="s">
        <v>17</v>
      </c>
      <c r="B17" s="4" t="s">
        <v>5</v>
      </c>
      <c r="C17" s="5">
        <v>2</v>
      </c>
      <c r="D17" s="5">
        <v>19.600000000000001</v>
      </c>
      <c r="E17" s="6">
        <f t="shared" si="0"/>
        <v>9.8000000000000007</v>
      </c>
      <c r="F17" s="7">
        <f t="shared" si="1"/>
        <v>8.8000000000000007</v>
      </c>
      <c r="H17" s="72" t="s">
        <v>46</v>
      </c>
      <c r="I17" s="73">
        <f>MAX(F17:F26)</f>
        <v>8.8000000000000007</v>
      </c>
      <c r="J17" s="74" t="str">
        <f>_xlfn.XLOOKUP(I17,F17:F26,A17:A26,"Drug Not Found",0)</f>
        <v>Atenolol</v>
      </c>
      <c r="L17" s="86"/>
      <c r="M17" s="86"/>
      <c r="N17" s="86"/>
      <c r="O17" s="83"/>
      <c r="P17" s="83"/>
      <c r="Q17" s="83"/>
      <c r="R17" s="83"/>
    </row>
    <row r="18" spans="1:18" ht="15.75" x14ac:dyDescent="0.25">
      <c r="A18" s="40" t="s">
        <v>17</v>
      </c>
      <c r="B18" s="8" t="s">
        <v>18</v>
      </c>
      <c r="C18" s="9">
        <v>6.3</v>
      </c>
      <c r="D18" s="9">
        <v>24.1</v>
      </c>
      <c r="E18" s="10">
        <f t="shared" si="0"/>
        <v>3.8253968253968256</v>
      </c>
      <c r="F18" s="11">
        <f t="shared" si="1"/>
        <v>2.8253968253968256</v>
      </c>
      <c r="H18" s="72" t="s">
        <v>48</v>
      </c>
      <c r="I18" s="73">
        <f>MIN(F17:F26)</f>
        <v>0.42412451361867715</v>
      </c>
      <c r="J18" s="74" t="str">
        <f>_xlfn.XLOOKUP(I18,F17:F26,A17:A26,"Drug Not Found",0)</f>
        <v>Atenolol</v>
      </c>
      <c r="L18" s="86"/>
      <c r="M18" s="86"/>
      <c r="N18" s="86"/>
      <c r="O18" s="83"/>
      <c r="P18" s="83"/>
      <c r="Q18" s="83"/>
      <c r="R18" s="83"/>
    </row>
    <row r="19" spans="1:18" ht="15.75" x14ac:dyDescent="0.25">
      <c r="A19" s="40" t="s">
        <v>17</v>
      </c>
      <c r="B19" s="8" t="s">
        <v>19</v>
      </c>
      <c r="C19" s="9">
        <v>6.77</v>
      </c>
      <c r="D19" s="9">
        <v>23</v>
      </c>
      <c r="E19" s="10">
        <f t="shared" si="0"/>
        <v>3.3973412112259971</v>
      </c>
      <c r="F19" s="11">
        <f t="shared" si="1"/>
        <v>2.3973412112259971</v>
      </c>
      <c r="L19" s="86"/>
      <c r="M19" s="86"/>
      <c r="N19" s="86"/>
      <c r="O19" s="83"/>
      <c r="P19" s="83"/>
      <c r="Q19" s="83"/>
      <c r="R19" s="83"/>
    </row>
    <row r="20" spans="1:18" ht="15.75" x14ac:dyDescent="0.25">
      <c r="A20" s="40" t="s">
        <v>17</v>
      </c>
      <c r="B20" s="12" t="s">
        <v>20</v>
      </c>
      <c r="C20" s="13">
        <v>25.7</v>
      </c>
      <c r="D20" s="13">
        <v>36.6</v>
      </c>
      <c r="E20" s="14">
        <f t="shared" si="0"/>
        <v>1.4241245136186771</v>
      </c>
      <c r="F20" s="15">
        <f t="shared" si="1"/>
        <v>0.42412451361867715</v>
      </c>
      <c r="L20" s="86"/>
      <c r="M20" s="86"/>
      <c r="N20" s="86"/>
      <c r="O20" s="83"/>
      <c r="P20" s="83"/>
      <c r="Q20" s="83"/>
      <c r="R20" s="83"/>
    </row>
    <row r="21" spans="1:18" ht="15.75" x14ac:dyDescent="0.25">
      <c r="A21" s="41" t="s">
        <v>21</v>
      </c>
      <c r="B21" s="16" t="s">
        <v>22</v>
      </c>
      <c r="C21" s="17">
        <v>33.299999999999997</v>
      </c>
      <c r="D21" s="17">
        <v>54</v>
      </c>
      <c r="E21" s="18">
        <f t="shared" si="0"/>
        <v>1.6216216216216217</v>
      </c>
      <c r="F21" s="19">
        <f t="shared" si="1"/>
        <v>0.62162162162162171</v>
      </c>
      <c r="L21" s="86"/>
      <c r="M21" s="86"/>
      <c r="N21" s="86"/>
      <c r="O21" s="83"/>
      <c r="P21" s="83"/>
      <c r="Q21" s="83"/>
      <c r="R21" s="83"/>
    </row>
    <row r="22" spans="1:18" ht="15.75" x14ac:dyDescent="0.25">
      <c r="A22" s="41" t="s">
        <v>21</v>
      </c>
      <c r="B22" s="20" t="s">
        <v>18</v>
      </c>
      <c r="C22" s="21">
        <v>18.010000000000002</v>
      </c>
      <c r="D22" s="21">
        <v>46.6</v>
      </c>
      <c r="E22" s="22">
        <f t="shared" si="0"/>
        <v>2.5874514158800666</v>
      </c>
      <c r="F22" s="23">
        <f t="shared" si="1"/>
        <v>1.5874514158800666</v>
      </c>
      <c r="L22" s="86"/>
      <c r="M22" s="86"/>
      <c r="N22" s="86"/>
      <c r="O22" s="83"/>
      <c r="P22" s="83"/>
      <c r="Q22" s="83"/>
      <c r="R22" s="83"/>
    </row>
    <row r="23" spans="1:18" ht="15.75" x14ac:dyDescent="0.25">
      <c r="A23" s="41" t="s">
        <v>21</v>
      </c>
      <c r="B23" s="20" t="s">
        <v>19</v>
      </c>
      <c r="C23" s="21">
        <v>32.799999999999997</v>
      </c>
      <c r="D23" s="21">
        <v>70.5</v>
      </c>
      <c r="E23" s="22">
        <f t="shared" si="0"/>
        <v>2.149390243902439</v>
      </c>
      <c r="F23" s="23">
        <f t="shared" si="1"/>
        <v>1.1493902439024393</v>
      </c>
      <c r="L23" s="86"/>
      <c r="M23" s="86"/>
      <c r="N23" s="86"/>
      <c r="O23" s="83"/>
      <c r="P23" s="83"/>
      <c r="Q23" s="83"/>
      <c r="R23" s="83"/>
    </row>
    <row r="24" spans="1:18" ht="15.75" x14ac:dyDescent="0.25">
      <c r="A24" s="41" t="s">
        <v>21</v>
      </c>
      <c r="B24" s="24" t="s">
        <v>20</v>
      </c>
      <c r="C24" s="25">
        <v>67</v>
      </c>
      <c r="D24" s="25">
        <v>152.9</v>
      </c>
      <c r="E24" s="26">
        <f t="shared" si="0"/>
        <v>2.2820895522388063</v>
      </c>
      <c r="F24" s="27">
        <f t="shared" si="1"/>
        <v>1.2820895522388061</v>
      </c>
      <c r="L24" s="86"/>
      <c r="M24" s="86"/>
      <c r="N24" s="86"/>
      <c r="O24" s="83"/>
      <c r="P24" s="83"/>
      <c r="Q24" s="83"/>
      <c r="R24" s="83"/>
    </row>
    <row r="25" spans="1:18" ht="15.75" x14ac:dyDescent="0.25">
      <c r="A25" s="42" t="s">
        <v>23</v>
      </c>
      <c r="B25" s="28" t="s">
        <v>5</v>
      </c>
      <c r="C25" s="29">
        <v>32</v>
      </c>
      <c r="D25" s="29">
        <v>77.2</v>
      </c>
      <c r="E25" s="30">
        <f t="shared" si="0"/>
        <v>2.4125000000000001</v>
      </c>
      <c r="F25" s="31">
        <f t="shared" si="1"/>
        <v>1.4125000000000001</v>
      </c>
      <c r="L25" s="86"/>
      <c r="M25" s="86"/>
      <c r="N25" s="86"/>
      <c r="O25" s="83"/>
      <c r="P25" s="83"/>
      <c r="Q25" s="83"/>
      <c r="R25" s="83"/>
    </row>
    <row r="26" spans="1:18" ht="15.75" x14ac:dyDescent="0.25">
      <c r="A26" s="42" t="s">
        <v>23</v>
      </c>
      <c r="B26" s="32" t="s">
        <v>6</v>
      </c>
      <c r="C26" s="33">
        <v>50</v>
      </c>
      <c r="D26" s="33">
        <v>109</v>
      </c>
      <c r="E26" s="34">
        <f t="shared" si="0"/>
        <v>2.1800000000000002</v>
      </c>
      <c r="F26" s="35">
        <f t="shared" si="1"/>
        <v>1.18</v>
      </c>
      <c r="L26" s="86"/>
      <c r="M26" s="86"/>
      <c r="N26" s="86"/>
      <c r="O26" s="83"/>
      <c r="P26" s="83"/>
      <c r="Q26" s="83"/>
      <c r="R26" s="83"/>
    </row>
    <row r="27" spans="1:18" ht="30.75" customHeight="1" x14ac:dyDescent="0.25">
      <c r="A27" s="44" t="s">
        <v>33</v>
      </c>
      <c r="B27" s="51"/>
      <c r="C27" s="52"/>
      <c r="D27" s="52"/>
      <c r="E27" s="47"/>
      <c r="F27" s="48"/>
      <c r="H27" s="80" t="s">
        <v>50</v>
      </c>
      <c r="I27" s="77"/>
      <c r="J27" s="76"/>
      <c r="L27" s="86"/>
      <c r="M27" s="86"/>
      <c r="N27" s="86"/>
      <c r="O27" s="83"/>
      <c r="P27" s="83"/>
      <c r="Q27" s="83"/>
      <c r="R27" s="83"/>
    </row>
    <row r="28" spans="1:18" ht="15.75" x14ac:dyDescent="0.25">
      <c r="A28" s="40" t="s">
        <v>24</v>
      </c>
      <c r="B28" s="4" t="s">
        <v>5</v>
      </c>
      <c r="C28" s="5">
        <v>94.6</v>
      </c>
      <c r="D28" s="5">
        <v>125.8</v>
      </c>
      <c r="E28" s="6">
        <f t="shared" si="0"/>
        <v>1.3298097251585623</v>
      </c>
      <c r="F28" s="7">
        <f t="shared" si="1"/>
        <v>0.32980972515856244</v>
      </c>
      <c r="H28" s="72" t="s">
        <v>46</v>
      </c>
      <c r="I28" s="73">
        <f>MAX(F28:F32)</f>
        <v>2.7846733668341712</v>
      </c>
      <c r="J28" s="74" t="str">
        <f>_xlfn.XLOOKUP(I28,F28:F32,A28:A32,"Drug Not Found",0)</f>
        <v>Terazosin</v>
      </c>
      <c r="L28" s="86"/>
      <c r="M28" s="86"/>
      <c r="N28" s="86"/>
      <c r="O28" s="83"/>
      <c r="P28" s="83"/>
      <c r="Q28" s="83"/>
      <c r="R28" s="83"/>
    </row>
    <row r="29" spans="1:18" ht="15.75" x14ac:dyDescent="0.25">
      <c r="A29" s="40" t="s">
        <v>24</v>
      </c>
      <c r="B29" s="12" t="s">
        <v>5</v>
      </c>
      <c r="C29" s="13">
        <v>109.35</v>
      </c>
      <c r="D29" s="13">
        <v>156.80000000000001</v>
      </c>
      <c r="E29" s="14">
        <f t="shared" si="0"/>
        <v>1.4339277549154095</v>
      </c>
      <c r="F29" s="15">
        <f t="shared" si="1"/>
        <v>0.43392775491540941</v>
      </c>
      <c r="H29" s="72" t="s">
        <v>48</v>
      </c>
      <c r="I29" s="73">
        <f>MIN(F28:F32)</f>
        <v>0.32980972515856244</v>
      </c>
      <c r="J29" s="74" t="str">
        <f>_xlfn.XLOOKUP(I29,F28:F32,A28:A32,"Drug Not Found",0)</f>
        <v>Prazosin</v>
      </c>
      <c r="L29" s="86"/>
      <c r="M29" s="86"/>
      <c r="N29" s="86"/>
      <c r="O29" s="83"/>
      <c r="P29" s="83"/>
      <c r="Q29" s="83"/>
      <c r="R29" s="83"/>
    </row>
    <row r="30" spans="1:18" ht="15.75" x14ac:dyDescent="0.25">
      <c r="A30" s="41" t="s">
        <v>25</v>
      </c>
      <c r="B30" s="16" t="s">
        <v>26</v>
      </c>
      <c r="C30" s="17">
        <v>39.799999999999997</v>
      </c>
      <c r="D30" s="17">
        <v>150.63</v>
      </c>
      <c r="E30" s="18">
        <f t="shared" si="0"/>
        <v>3.7846733668341712</v>
      </c>
      <c r="F30" s="19">
        <f t="shared" si="1"/>
        <v>2.7846733668341712</v>
      </c>
      <c r="L30" s="86"/>
      <c r="M30" s="86"/>
      <c r="N30" s="86"/>
      <c r="O30" s="83"/>
      <c r="P30" s="83"/>
      <c r="Q30" s="83"/>
      <c r="R30" s="83"/>
    </row>
    <row r="31" spans="1:18" ht="15.75" x14ac:dyDescent="0.25">
      <c r="A31" s="41" t="s">
        <v>25</v>
      </c>
      <c r="B31" s="20" t="s">
        <v>27</v>
      </c>
      <c r="C31" s="21">
        <v>69.5</v>
      </c>
      <c r="D31" s="21">
        <v>223.2</v>
      </c>
      <c r="E31" s="22">
        <f t="shared" si="0"/>
        <v>3.2115107913669063</v>
      </c>
      <c r="F31" s="23">
        <f t="shared" si="1"/>
        <v>2.2115107913669063</v>
      </c>
      <c r="L31" s="86"/>
      <c r="M31" s="86"/>
      <c r="N31" s="86"/>
      <c r="O31" s="83"/>
      <c r="P31" s="83"/>
      <c r="Q31" s="83"/>
      <c r="R31" s="83"/>
    </row>
    <row r="32" spans="1:18" ht="15.75" x14ac:dyDescent="0.25">
      <c r="A32" s="41" t="s">
        <v>25</v>
      </c>
      <c r="B32" s="24" t="s">
        <v>6</v>
      </c>
      <c r="C32" s="25">
        <v>201.5</v>
      </c>
      <c r="D32" s="25">
        <v>406</v>
      </c>
      <c r="E32" s="26">
        <f t="shared" si="0"/>
        <v>2.0148883374689825</v>
      </c>
      <c r="F32" s="27">
        <f t="shared" si="1"/>
        <v>1.0148883374689825</v>
      </c>
      <c r="L32" s="86"/>
      <c r="M32" s="86"/>
      <c r="N32" s="86"/>
      <c r="O32" s="83"/>
      <c r="P32" s="83"/>
      <c r="Q32" s="83"/>
      <c r="R32" s="83"/>
    </row>
    <row r="33" spans="1:18" s="59" customFormat="1" ht="30" customHeight="1" x14ac:dyDescent="0.25">
      <c r="A33" s="44" t="s">
        <v>34</v>
      </c>
      <c r="B33" s="45"/>
      <c r="C33" s="46"/>
      <c r="D33" s="46"/>
      <c r="E33" s="65"/>
      <c r="F33" s="66"/>
      <c r="H33" s="80" t="s">
        <v>34</v>
      </c>
      <c r="I33" s="78"/>
      <c r="J33" s="79"/>
      <c r="L33" s="86"/>
      <c r="M33" s="86"/>
      <c r="N33" s="86"/>
      <c r="O33" s="83"/>
      <c r="P33" s="83"/>
      <c r="Q33" s="83"/>
      <c r="R33" s="83"/>
    </row>
    <row r="34" spans="1:18" ht="15.75" x14ac:dyDescent="0.25">
      <c r="A34" s="43" t="s">
        <v>28</v>
      </c>
      <c r="B34" s="36" t="s">
        <v>20</v>
      </c>
      <c r="C34" s="37">
        <v>100</v>
      </c>
      <c r="D34" s="37">
        <v>137</v>
      </c>
      <c r="E34" s="38">
        <f t="shared" si="0"/>
        <v>1.37</v>
      </c>
      <c r="F34" s="39">
        <f t="shared" si="1"/>
        <v>0.37</v>
      </c>
      <c r="H34" s="72" t="s">
        <v>46</v>
      </c>
      <c r="I34" s="73">
        <f>MAX(F34:F38)</f>
        <v>2.5555555555555554</v>
      </c>
      <c r="J34" s="74" t="str">
        <f>_xlfn.XLOOKUP(I34,F34:F38,A34:A38,"Drug Not Found",0)</f>
        <v>Carvedilol</v>
      </c>
    </row>
    <row r="35" spans="1:18" ht="15.75" x14ac:dyDescent="0.25">
      <c r="A35" s="41" t="s">
        <v>29</v>
      </c>
      <c r="B35" s="16" t="s">
        <v>30</v>
      </c>
      <c r="C35" s="17">
        <v>9</v>
      </c>
      <c r="D35" s="17">
        <v>32</v>
      </c>
      <c r="E35" s="18">
        <f t="shared" si="0"/>
        <v>3.5555555555555554</v>
      </c>
      <c r="F35" s="19">
        <f t="shared" si="1"/>
        <v>2.5555555555555554</v>
      </c>
      <c r="H35" s="72" t="s">
        <v>48</v>
      </c>
      <c r="I35" s="73">
        <f>MIN(F34:F38)</f>
        <v>0.37</v>
      </c>
      <c r="J35" s="74" t="str">
        <f>_xlfn.XLOOKUP(I35,F34:F38,A34:A38,"Drug Not Found",0)</f>
        <v>Labetalol</v>
      </c>
    </row>
    <row r="36" spans="1:18" ht="15.75" x14ac:dyDescent="0.25">
      <c r="A36" s="41" t="s">
        <v>29</v>
      </c>
      <c r="B36" s="20" t="s">
        <v>31</v>
      </c>
      <c r="C36" s="21">
        <v>17.93</v>
      </c>
      <c r="D36" s="21">
        <v>52</v>
      </c>
      <c r="E36" s="22">
        <f t="shared" si="0"/>
        <v>2.9001673173452316</v>
      </c>
      <c r="F36" s="23">
        <f t="shared" si="1"/>
        <v>1.9001673173452316</v>
      </c>
    </row>
    <row r="37" spans="1:18" ht="15.75" x14ac:dyDescent="0.25">
      <c r="A37" s="41" t="s">
        <v>29</v>
      </c>
      <c r="B37" s="20" t="s">
        <v>22</v>
      </c>
      <c r="C37" s="21">
        <v>30</v>
      </c>
      <c r="D37" s="21">
        <v>87</v>
      </c>
      <c r="E37" s="22">
        <f t="shared" si="0"/>
        <v>2.9</v>
      </c>
      <c r="F37" s="23">
        <f t="shared" si="1"/>
        <v>1.9</v>
      </c>
      <c r="H37" s="84" t="s">
        <v>52</v>
      </c>
      <c r="I37" s="84"/>
      <c r="J37" s="84"/>
      <c r="K37" s="84"/>
      <c r="L37" s="84"/>
      <c r="M37" s="84"/>
      <c r="N37" s="84"/>
    </row>
    <row r="38" spans="1:18" ht="15.75" x14ac:dyDescent="0.25">
      <c r="A38" s="41" t="s">
        <v>29</v>
      </c>
      <c r="B38" s="24" t="s">
        <v>18</v>
      </c>
      <c r="C38" s="25">
        <v>52</v>
      </c>
      <c r="D38" s="25">
        <v>145</v>
      </c>
      <c r="E38" s="26">
        <f t="shared" si="0"/>
        <v>2.7884615384615383</v>
      </c>
      <c r="F38" s="27">
        <f t="shared" si="1"/>
        <v>1.7884615384615385</v>
      </c>
      <c r="H38" s="84"/>
      <c r="I38" s="84"/>
      <c r="J38" s="84"/>
      <c r="K38" s="84"/>
      <c r="L38" s="84"/>
      <c r="M38" s="84"/>
      <c r="N38" s="84"/>
    </row>
    <row r="39" spans="1:18" x14ac:dyDescent="0.25">
      <c r="H39" s="84"/>
      <c r="I39" s="84"/>
      <c r="J39" s="84"/>
      <c r="K39" s="84"/>
      <c r="L39" s="84"/>
      <c r="M39" s="84"/>
      <c r="N39" s="84"/>
    </row>
    <row r="40" spans="1:18" x14ac:dyDescent="0.25">
      <c r="H40" s="84"/>
      <c r="I40" s="84"/>
      <c r="J40" s="84"/>
      <c r="K40" s="84"/>
      <c r="L40" s="84"/>
      <c r="M40" s="84"/>
      <c r="N40" s="84"/>
    </row>
    <row r="41" spans="1:18" x14ac:dyDescent="0.25">
      <c r="H41" s="84"/>
      <c r="I41" s="84"/>
      <c r="J41" s="84"/>
      <c r="K41" s="84"/>
      <c r="L41" s="84"/>
      <c r="M41" s="84"/>
      <c r="N41" s="84"/>
    </row>
    <row r="42" spans="1:18" x14ac:dyDescent="0.25">
      <c r="H42" s="84"/>
      <c r="I42" s="84"/>
      <c r="J42" s="84"/>
      <c r="K42" s="84"/>
      <c r="L42" s="84"/>
      <c r="M42" s="84"/>
      <c r="N42" s="84"/>
    </row>
    <row r="43" spans="1:18" x14ac:dyDescent="0.25">
      <c r="H43" s="84"/>
      <c r="I43" s="84"/>
      <c r="J43" s="84"/>
      <c r="K43" s="84"/>
      <c r="L43" s="84"/>
      <c r="M43" s="84"/>
      <c r="N43" s="84"/>
    </row>
  </sheetData>
  <mergeCells count="2">
    <mergeCell ref="H37:N43"/>
    <mergeCell ref="L10:N3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9A56-C9DC-41B9-A6CF-972EC9E09DD1}">
  <dimension ref="A27:P27"/>
  <sheetViews>
    <sheetView zoomScale="160" zoomScaleNormal="160" workbookViewId="0">
      <selection activeCell="Q7" sqref="Q7"/>
    </sheetView>
  </sheetViews>
  <sheetFormatPr defaultRowHeight="15" x14ac:dyDescent="0.25"/>
  <sheetData>
    <row r="27" spans="1:16" x14ac:dyDescent="0.25">
      <c r="A27" s="85" t="s">
        <v>53</v>
      </c>
      <c r="B27" s="85"/>
      <c r="C27" s="85"/>
      <c r="D27" s="85"/>
      <c r="E27" s="85"/>
      <c r="F27" s="85"/>
      <c r="G27" s="85"/>
      <c r="H27" s="85"/>
      <c r="I27" s="85"/>
      <c r="J27" s="85"/>
      <c r="K27" s="85"/>
      <c r="L27" s="85"/>
      <c r="M27" s="85"/>
      <c r="N27" s="85"/>
      <c r="O27" s="85"/>
      <c r="P27" s="85"/>
    </row>
  </sheetData>
  <mergeCells count="1">
    <mergeCell ref="A27:P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COT- Analysis</vt:lpstr>
      <vt:lpstr>Analysis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GUPTA</dc:creator>
  <cp:lastModifiedBy>NIRAJ GUPTA</cp:lastModifiedBy>
  <dcterms:created xsi:type="dcterms:W3CDTF">2025-04-05T21:01:29Z</dcterms:created>
  <dcterms:modified xsi:type="dcterms:W3CDTF">2025-04-05T23:26:53Z</dcterms:modified>
</cp:coreProperties>
</file>